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Dates" sheetId="1" r:id="rId4"/>
    <sheet state="visible" name="Schedule" sheetId="2" r:id="rId5"/>
    <sheet state="visible" name="Yesterdays Scores" sheetId="3" r:id="rId6"/>
    <sheet state="visible" name="Division A Standings" sheetId="4" r:id="rId7"/>
    <sheet state="visible" name="Division B Standings" sheetId="5" r:id="rId8"/>
    <sheet state="visible" name="Hitter Ranks 42721" sheetId="6" r:id="rId9"/>
    <sheet state="visible" name="Pitcher Ranks 42721" sheetId="7" r:id="rId10"/>
    <sheet state="visible" name="Free Agency" sheetId="8" r:id="rId11"/>
    <sheet state="visible" name="Pitcher Pool" sheetId="9" r:id="rId12"/>
    <sheet state="visible" name="Hitter Pool" sheetId="10" r:id="rId13"/>
    <sheet state="visible" name="Position Eligibility" sheetId="11" r:id="rId14"/>
    <sheet state="visible" name="Unavailable Hitters" sheetId="12" r:id="rId15"/>
    <sheet state="visible" name="Unavailable Pitchers" sheetId="13" r:id="rId16"/>
    <sheet state="visible" name="Trade Block" sheetId="14" r:id="rId17"/>
    <sheet state="visible" name="Hitting Stats Score Converter" sheetId="15" r:id="rId18"/>
    <sheet state="visible" name="Pitching Stats Score Converter" sheetId="16" r:id="rId19"/>
    <sheet state="visible" name="Johnny Bartel" sheetId="17" r:id="rId20"/>
    <sheet state="visible" name="Mikey Curtis" sheetId="18" r:id="rId21"/>
    <sheet state="visible" name="Matt Clarkson" sheetId="19" r:id="rId22"/>
    <sheet state="visible" name="TG Plein" sheetId="20" r:id="rId23"/>
    <sheet state="visible" name="Wayne Franklin" sheetId="21" r:id="rId24"/>
    <sheet state="visible" name="Kevin Dahlgren" sheetId="22" r:id="rId25"/>
    <sheet state="visible" name="Anthony Quach" sheetId="23" r:id="rId26"/>
    <sheet state="visible" name="Michael Levitsky" sheetId="24" r:id="rId27"/>
    <sheet state="visible" name="Josh Gorgone" sheetId="25" r:id="rId28"/>
    <sheet state="visible" name="Ryan Powell" sheetId="26" r:id="rId29"/>
    <sheet state="visible" name="PJ Sullivan" sheetId="27" r:id="rId30"/>
    <sheet state="visible" name="Ryan Ackles" sheetId="28" r:id="rId31"/>
    <sheet state="visible" name="Sean OLeary" sheetId="29" r:id="rId32"/>
    <sheet state="visible" name="Justin Robertson" sheetId="30" r:id="rId33"/>
    <sheet state="visible" name="Angelo Liu" sheetId="31" r:id="rId34"/>
    <sheet state="visible" name="Kevin Schnur" sheetId="32" r:id="rId35"/>
  </sheets>
  <definedNames/>
  <calcPr/>
</workbook>
</file>

<file path=xl/sharedStrings.xml><?xml version="1.0" encoding="utf-8"?>
<sst xmlns="http://schemas.openxmlformats.org/spreadsheetml/2006/main" count="10729" uniqueCount="2006">
  <si>
    <t>Game</t>
  </si>
  <si>
    <t>WC Game 1</t>
  </si>
  <si>
    <t>WC Game 2</t>
  </si>
  <si>
    <t>WC Game 3</t>
  </si>
  <si>
    <t>WC Game 4</t>
  </si>
  <si>
    <t>WC Game 5</t>
  </si>
  <si>
    <t>DS Game 1</t>
  </si>
  <si>
    <t>DS Game 2</t>
  </si>
  <si>
    <t>DS Game 3</t>
  </si>
  <si>
    <t>DS Game 4</t>
  </si>
  <si>
    <t>DS Game 5</t>
  </si>
  <si>
    <t>DS Game 6</t>
  </si>
  <si>
    <t>DS Game 7</t>
  </si>
  <si>
    <t>DS Game 8</t>
  </si>
  <si>
    <t>DS Game 9</t>
  </si>
  <si>
    <t>DS Game 10</t>
  </si>
  <si>
    <t>CS Game 1</t>
  </si>
  <si>
    <t>CS Game 2</t>
  </si>
  <si>
    <t>CS Game 3</t>
  </si>
  <si>
    <t>CS Game 4</t>
  </si>
  <si>
    <t>CS Game 5</t>
  </si>
  <si>
    <t>CS Game 6</t>
  </si>
  <si>
    <t>CS Game 7</t>
  </si>
  <si>
    <t>CS Game 8</t>
  </si>
  <si>
    <t>CS Game 9</t>
  </si>
  <si>
    <t>CS Game 10</t>
  </si>
  <si>
    <t>WS Game 1</t>
  </si>
  <si>
    <t>WS Game 2</t>
  </si>
  <si>
    <t>WS Game 3</t>
  </si>
  <si>
    <t>WS Game 4</t>
  </si>
  <si>
    <t>WS Game 5</t>
  </si>
  <si>
    <t>WS Game 6</t>
  </si>
  <si>
    <t>WS Game 7</t>
  </si>
  <si>
    <t>WS Game 8</t>
  </si>
  <si>
    <t>WS Game 9</t>
  </si>
  <si>
    <t>WS Game 10</t>
  </si>
  <si>
    <t>WS Game 11</t>
  </si>
  <si>
    <t>WS Game 12</t>
  </si>
  <si>
    <t>WS Game 13</t>
  </si>
  <si>
    <t>Team</t>
  </si>
  <si>
    <t>Johnny</t>
  </si>
  <si>
    <t>Mikey</t>
  </si>
  <si>
    <t>Matt</t>
  </si>
  <si>
    <t>TG</t>
  </si>
  <si>
    <t>Wayne</t>
  </si>
  <si>
    <t>Kevin D.</t>
  </si>
  <si>
    <t>Levitsky</t>
  </si>
  <si>
    <t>Anthony</t>
  </si>
  <si>
    <t>Ryan P.</t>
  </si>
  <si>
    <t>Josh</t>
  </si>
  <si>
    <t>PJ</t>
  </si>
  <si>
    <t>Ryan A.</t>
  </si>
  <si>
    <t>Sol</t>
  </si>
  <si>
    <t>Justin</t>
  </si>
  <si>
    <t>Angelo</t>
  </si>
  <si>
    <t>Kevin S.</t>
  </si>
  <si>
    <t>Paid</t>
  </si>
  <si>
    <t>Day:</t>
  </si>
  <si>
    <t>Runs</t>
  </si>
  <si>
    <t>Hitter Points</t>
  </si>
  <si>
    <t>Pitcher Points</t>
  </si>
  <si>
    <t>W</t>
  </si>
  <si>
    <t>L</t>
  </si>
  <si>
    <t>GB</t>
  </si>
  <si>
    <t>WCGB</t>
  </si>
  <si>
    <t>Win %</t>
  </si>
  <si>
    <t>RF</t>
  </si>
  <si>
    <t>RA</t>
  </si>
  <si>
    <t>RD</t>
  </si>
  <si>
    <t>Games Remaining</t>
  </si>
  <si>
    <t>Magic #</t>
  </si>
  <si>
    <t>RPG</t>
  </si>
  <si>
    <t>RAPG</t>
  </si>
  <si>
    <t>Diff</t>
  </si>
  <si>
    <t>xWins</t>
  </si>
  <si>
    <t>xLosses</t>
  </si>
  <si>
    <t>Power Ranking</t>
  </si>
  <si>
    <t>Rk</t>
  </si>
  <si>
    <t>Name</t>
  </si>
  <si>
    <t>Age</t>
  </si>
  <si>
    <t>Tm</t>
  </si>
  <si>
    <t>Lg</t>
  </si>
  <si>
    <t>G</t>
  </si>
  <si>
    <t>PA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</si>
  <si>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</si>
  <si>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</si>
  <si>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</si>
  <si>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</si>
  <si>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</si>
  <si>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</si>
  <si>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</si>
  <si>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</si>
  <si>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</si>
  <si>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</si>
  <si>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</si>
  <si>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</si>
  <si>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</si>
  <si>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</si>
  <si>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</si>
  <si>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OPS+</t>
  </si>
  <si>
    <t>TB</t>
  </si>
  <si>
    <t>GDP</t>
  </si>
  <si>
    <t>HBP</t>
  </si>
  <si>
    <t>SH</t>
  </si>
  <si>
    <t>SF</t>
  </si>
  <si>
    <t>IBB</t>
  </si>
  <si>
    <t>Pos Summary</t>
  </si>
  <si>
    <t>1B</t>
  </si>
  <si>
    <t>1B Value</t>
  </si>
  <si>
    <t>2B Value</t>
  </si>
  <si>
    <t>3B Value</t>
  </si>
  <si>
    <t>HR Value</t>
  </si>
  <si>
    <t>SB Value</t>
  </si>
  <si>
    <t>CS Value</t>
  </si>
  <si>
    <t>BB+HBP</t>
  </si>
  <si>
    <t>BB/HBP Value</t>
  </si>
  <si>
    <t>SO Value</t>
  </si>
  <si>
    <t>GIDP Value</t>
  </si>
  <si>
    <t>Total Value</t>
  </si>
  <si>
    <t>Ronald Acuna Jr.</t>
  </si>
  <si>
    <t>ATL</t>
  </si>
  <si>
    <t>NL</t>
  </si>
  <si>
    <t>*9</t>
  </si>
  <si>
    <t>Mike Trout</t>
  </si>
  <si>
    <t>LAA</t>
  </si>
  <si>
    <t>AL</t>
  </si>
  <si>
    <t>*8</t>
  </si>
  <si>
    <t>Jesse Winker</t>
  </si>
  <si>
    <t>CIN</t>
  </si>
  <si>
    <t>*7/9H</t>
  </si>
  <si>
    <t>J.D. Martinez</t>
  </si>
  <si>
    <t>BOS</t>
  </si>
  <si>
    <t>*D/79</t>
  </si>
  <si>
    <t>Nicholas Castellanos</t>
  </si>
  <si>
    <t>Shohei Ohtani</t>
  </si>
  <si>
    <t>*D/17H</t>
  </si>
  <si>
    <t>Bryce Harper</t>
  </si>
  <si>
    <t>PHI</t>
  </si>
  <si>
    <t>Whit Merrifield</t>
  </si>
  <si>
    <t>KCR</t>
  </si>
  <si>
    <t>*4</t>
  </si>
  <si>
    <t>Starling Marte</t>
  </si>
  <si>
    <t>MIA</t>
  </si>
  <si>
    <t>Jazz Chisholm</t>
  </si>
  <si>
    <t>*4/6</t>
  </si>
  <si>
    <t>Vladimir Guerrero Jr.</t>
  </si>
  <si>
    <t>TOR</t>
  </si>
  <si>
    <t>*3/D5</t>
  </si>
  <si>
    <t>Yermin Mercedes</t>
  </si>
  <si>
    <t>CHW</t>
  </si>
  <si>
    <t>*D/31H</t>
  </si>
  <si>
    <t>Justin Turner</t>
  </si>
  <si>
    <t>LAD</t>
  </si>
  <si>
    <t>*5/DH</t>
  </si>
  <si>
    <t>Yuli Gurriel</t>
  </si>
  <si>
    <t>HOU</t>
  </si>
  <si>
    <t>*3</t>
  </si>
  <si>
    <t>Mookie Betts</t>
  </si>
  <si>
    <t>*9/8</t>
  </si>
  <si>
    <t>Ramon Laureano</t>
  </si>
  <si>
    <t>OAK</t>
  </si>
  <si>
    <t>*8/D</t>
  </si>
  <si>
    <t>Mark Canha</t>
  </si>
  <si>
    <t>*7/89D</t>
  </si>
  <si>
    <t>Cedric Mullins</t>
  </si>
  <si>
    <t>BAL</t>
  </si>
  <si>
    <t>*8/H</t>
  </si>
  <si>
    <t>Chris Taylor</t>
  </si>
  <si>
    <t>*8/47H96</t>
  </si>
  <si>
    <t>Eduardo Escobar</t>
  </si>
  <si>
    <t>ARI</t>
  </si>
  <si>
    <t>*45/6</t>
  </si>
  <si>
    <t>Jose Ramirez</t>
  </si>
  <si>
    <t>CLE</t>
  </si>
  <si>
    <t>*5</t>
  </si>
  <si>
    <t>Corey Seager</t>
  </si>
  <si>
    <t>*6</t>
  </si>
  <si>
    <t>Xander Bogaerts</t>
  </si>
  <si>
    <t>*6/D</t>
  </si>
  <si>
    <t>Alex Verdugo</t>
  </si>
  <si>
    <t>*/879</t>
  </si>
  <si>
    <t>Trea Turner</t>
  </si>
  <si>
    <t>WSN</t>
  </si>
  <si>
    <t>Luis Robert</t>
  </si>
  <si>
    <t>Javier Baez</t>
  </si>
  <si>
    <t>CHC</t>
  </si>
  <si>
    <t>Marcus Semien</t>
  </si>
  <si>
    <t>*4/6D</t>
  </si>
  <si>
    <t>Freddie Freeman</t>
  </si>
  <si>
    <t>Kris Bryant</t>
  </si>
  <si>
    <t>*5/793</t>
  </si>
  <si>
    <t>Max Muncy</t>
  </si>
  <si>
    <t>*3/4D</t>
  </si>
  <si>
    <t>Michael Brantley</t>
  </si>
  <si>
    <t>*7/D</t>
  </si>
  <si>
    <t>Carlos Santana</t>
  </si>
  <si>
    <t>*3/D</t>
  </si>
  <si>
    <t>Jared Walsh</t>
  </si>
  <si>
    <t>9/3H</t>
  </si>
  <si>
    <t>Rafael Devers</t>
  </si>
  <si>
    <t>Matt Olson</t>
  </si>
  <si>
    <t>Anthony Rizzo</t>
  </si>
  <si>
    <t>Manny Machado</t>
  </si>
  <si>
    <t>SDP</t>
  </si>
  <si>
    <t>*5/D</t>
  </si>
  <si>
    <t>Yadier Molina</t>
  </si>
  <si>
    <t>STL</t>
  </si>
  <si>
    <t>*2/H</t>
  </si>
  <si>
    <t>Nelson Cruz</t>
  </si>
  <si>
    <t>MIN</t>
  </si>
  <si>
    <t>*D/H</t>
  </si>
  <si>
    <t>Nate Lowe</t>
  </si>
  <si>
    <t>TEX</t>
  </si>
  <si>
    <t>Adam Frazier</t>
  </si>
  <si>
    <t>PIT</t>
  </si>
  <si>
    <t>Tommy Edman</t>
  </si>
  <si>
    <t>*49</t>
  </si>
  <si>
    <t>Eric Hosmer</t>
  </si>
  <si>
    <t>*3/DH</t>
  </si>
  <si>
    <t>Pete Alonso</t>
  </si>
  <si>
    <t>NYM</t>
  </si>
  <si>
    <t>Nick Solak</t>
  </si>
  <si>
    <t>*4/D</t>
  </si>
  <si>
    <t>Rhys Hoskins</t>
  </si>
  <si>
    <t>*3/H</t>
  </si>
  <si>
    <t>Mitch Haniger</t>
  </si>
  <si>
    <t>SEA</t>
  </si>
  <si>
    <t>*9/D</t>
  </si>
  <si>
    <t>Ty France</t>
  </si>
  <si>
    <t>4D/35H</t>
  </si>
  <si>
    <t>J.T. Realmuto</t>
  </si>
  <si>
    <t>*2/H3</t>
  </si>
  <si>
    <t>Bo Bichette</t>
  </si>
  <si>
    <t>Adam Eaton</t>
  </si>
  <si>
    <t>*9/H</t>
  </si>
  <si>
    <t>Ryan McMahon</t>
  </si>
  <si>
    <t>COL</t>
  </si>
  <si>
    <t>45/H</t>
  </si>
  <si>
    <t>Franmil Reyes</t>
  </si>
  <si>
    <t>*D/9</t>
  </si>
  <si>
    <t>Willson Contreras</t>
  </si>
  <si>
    <t>Garrett Hampson</t>
  </si>
  <si>
    <t>8/4H6</t>
  </si>
  <si>
    <t>Yordan �lvarez</t>
  </si>
  <si>
    <t>Randy Arozarena</t>
  </si>
  <si>
    <t>TBR</t>
  </si>
  <si>
    <t>*9/78DH</t>
  </si>
  <si>
    <t>Dylan Carlson</t>
  </si>
  <si>
    <t>*8/9H</t>
  </si>
  <si>
    <t>Austin Meadows</t>
  </si>
  <si>
    <t>7/DH9</t>
  </si>
  <si>
    <t>Jed Lowrie</t>
  </si>
  <si>
    <t>*4/DH</t>
  </si>
  <si>
    <t>Kyle Seager</t>
  </si>
  <si>
    <t>Isiah Kiner-Falefa</t>
  </si>
  <si>
    <t>*6/H</t>
  </si>
  <si>
    <t>Aaron Judge</t>
  </si>
  <si>
    <t>NYY</t>
  </si>
  <si>
    <t>Phillip Evans</t>
  </si>
  <si>
    <t>/5793D1H</t>
  </si>
  <si>
    <t>Miguel Rojas</t>
  </si>
  <si>
    <t>Jesus Aguilar</t>
  </si>
  <si>
    <t>Eddie Rosario</t>
  </si>
  <si>
    <t>*7</t>
  </si>
  <si>
    <t>Wil Myers</t>
  </si>
  <si>
    <t>*9/HD</t>
  </si>
  <si>
    <t>Carlos Correa</t>
  </si>
  <si>
    <t>Jos� Abreu</t>
  </si>
  <si>
    <t>Joey Gallo</t>
  </si>
  <si>
    <t>Salvador Perez</t>
  </si>
  <si>
    <t>*2/D</t>
  </si>
  <si>
    <t>Bryan Reynolds</t>
  </si>
  <si>
    <t>*7/8H</t>
  </si>
  <si>
    <t>Robbie Grossman</t>
  </si>
  <si>
    <t>DET</t>
  </si>
  <si>
    <t>*7/9D</t>
  </si>
  <si>
    <t>Jake Cronenworth</t>
  </si>
  <si>
    <t>*4/631H</t>
  </si>
  <si>
    <t>Raimel Tapia</t>
  </si>
  <si>
    <t>*7/H</t>
  </si>
  <si>
    <t>David Peralta</t>
  </si>
  <si>
    <t>Colin Moran</t>
  </si>
  <si>
    <t>Maikel Franco</t>
  </si>
  <si>
    <t>Randal Grichuk</t>
  </si>
  <si>
    <t>*89/D</t>
  </si>
  <si>
    <t>Mike Yastrzemski</t>
  </si>
  <si>
    <t>SFG</t>
  </si>
  <si>
    <t>Justin Upton</t>
  </si>
  <si>
    <t>Yoan Moncada</t>
  </si>
  <si>
    <t>Austin Slater</t>
  </si>
  <si>
    <t>*87/H9</t>
  </si>
  <si>
    <t>Albert Pujols</t>
  </si>
  <si>
    <t>3/DH</t>
  </si>
  <si>
    <t>Luis Arraez</t>
  </si>
  <si>
    <t>54/7</t>
  </si>
  <si>
    <t>Gregory Polanco</t>
  </si>
  <si>
    <t>Trevor Story</t>
  </si>
  <si>
    <t>Enrique Hernandez</t>
  </si>
  <si>
    <t>*8/4H6</t>
  </si>
  <si>
    <t>C.J. Cron</t>
  </si>
  <si>
    <t>Asdrubal Cabrera</t>
  </si>
  <si>
    <t>*5/3H</t>
  </si>
  <si>
    <t>Will Smith</t>
  </si>
  <si>
    <t>*2/DH</t>
  </si>
  <si>
    <t>Michael A. Taylor</t>
  </si>
  <si>
    <t>Joey Wendle</t>
  </si>
  <si>
    <t>*5/6H</t>
  </si>
  <si>
    <t>Marwin Gonzalez</t>
  </si>
  <si>
    <t>/34765H9</t>
  </si>
  <si>
    <t>Nick Madrigal</t>
  </si>
  <si>
    <t>Giovanny Urshela</t>
  </si>
  <si>
    <t>*5/6</t>
  </si>
  <si>
    <t>Nolan Arenado</t>
  </si>
  <si>
    <t>Wilson Ramos</t>
  </si>
  <si>
    <t>Corey Dickerson</t>
  </si>
  <si>
    <t>Yandy D�az</t>
  </si>
  <si>
    <t>*3/5DH</t>
  </si>
  <si>
    <t>Freddy Galvis</t>
  </si>
  <si>
    <t>Christian Vazquez</t>
  </si>
  <si>
    <t>Joey Votto</t>
  </si>
  <si>
    <t>Paul DeJong</t>
  </si>
  <si>
    <t>Ozzie Albies</t>
  </si>
  <si>
    <t>Giancarlo Stanton</t>
  </si>
  <si>
    <t>*D</t>
  </si>
  <si>
    <t>Pavin Smith</t>
  </si>
  <si>
    <t>*/938H7</t>
  </si>
  <si>
    <t>Jeimer Candelario</t>
  </si>
  <si>
    <t>Manuel Margot</t>
  </si>
  <si>
    <t>*/879HD</t>
  </si>
  <si>
    <t>DJ LeMahieu</t>
  </si>
  <si>
    <t>Mar-45</t>
  </si>
  <si>
    <t>Jurickson Profar</t>
  </si>
  <si>
    <t>*7/943H</t>
  </si>
  <si>
    <t>Andrew Benintendi</t>
  </si>
  <si>
    <t>Avisail Garcia</t>
  </si>
  <si>
    <t>MIL</t>
  </si>
  <si>
    <t>Kyle Tucker</t>
  </si>
  <si>
    <t>Jos� Iglesias</t>
  </si>
  <si>
    <t>Myles Straw</t>
  </si>
  <si>
    <t>Travis Shaw</t>
  </si>
  <si>
    <t>Paul Goldschmidt</t>
  </si>
  <si>
    <t>Didi Gregorius</t>
  </si>
  <si>
    <t>Brandon Lowe</t>
  </si>
  <si>
    <t>*4/D7H</t>
  </si>
  <si>
    <t>Andrew McCutchen</t>
  </si>
  <si>
    <t>Trey Mancini</t>
  </si>
  <si>
    <t>Austin Riley</t>
  </si>
  <si>
    <t>*5/H</t>
  </si>
  <si>
    <t>Francisco Lindor</t>
  </si>
  <si>
    <t>David Fletcher</t>
  </si>
  <si>
    <t>Adam Duvall</t>
  </si>
  <si>
    <t>*9/7H8</t>
  </si>
  <si>
    <t>Matt Chapman</t>
  </si>
  <si>
    <t>Gleyber Torres</t>
  </si>
  <si>
    <t>Jorge Soler</t>
  </si>
  <si>
    <t>D/9</t>
  </si>
  <si>
    <t>Cesar Hernandez</t>
  </si>
  <si>
    <t>Jonathan India</t>
  </si>
  <si>
    <t>Jackie Bradley Jr.</t>
  </si>
  <si>
    <t>*8/79H</t>
  </si>
  <si>
    <t>Starlin Castro</t>
  </si>
  <si>
    <t>Jason Heyward</t>
  </si>
  <si>
    <t>Alec Bohm</t>
  </si>
  <si>
    <t>Cavan Biggio</t>
  </si>
  <si>
    <t>5/9H</t>
  </si>
  <si>
    <t>Eugenio Suarez</t>
  </si>
  <si>
    <t>Aaron Hicks</t>
  </si>
  <si>
    <t>Jorge Polanco</t>
  </si>
  <si>
    <t>Brandon Crawford</t>
  </si>
  <si>
    <t>Marcell Ozuna</t>
  </si>
  <si>
    <t>Willi Castro</t>
  </si>
  <si>
    <t>*6/4</t>
  </si>
  <si>
    <t>Josh Naylor</t>
  </si>
  <si>
    <t>*9/3H</t>
  </si>
  <si>
    <t>Garrett Cooper</t>
  </si>
  <si>
    <t>9/H3</t>
  </si>
  <si>
    <t>Ryan Mountcastle</t>
  </si>
  <si>
    <t>D/73H</t>
  </si>
  <si>
    <t>Charlie Blackmon</t>
  </si>
  <si>
    <t>Taylor Trammell</t>
  </si>
  <si>
    <t>*8/7</t>
  </si>
  <si>
    <t>Dylan Moore</t>
  </si>
  <si>
    <t>*4/795H</t>
  </si>
  <si>
    <t>Dansby Swanson</t>
  </si>
  <si>
    <t>David Dahl</t>
  </si>
  <si>
    <t>7/DH</t>
  </si>
  <si>
    <t>Ian Happ</t>
  </si>
  <si>
    <t>*8/7H</t>
  </si>
  <si>
    <t>Travis d'Arnaud</t>
  </si>
  <si>
    <t>Willy Adames</t>
  </si>
  <si>
    <t>Tommy Pham</t>
  </si>
  <si>
    <t>J.P. Crawford</t>
  </si>
  <si>
    <t>Kevin Newman</t>
  </si>
  <si>
    <t>*6/H4</t>
  </si>
  <si>
    <t>Keston Hiura</t>
  </si>
  <si>
    <t>*3/4</t>
  </si>
  <si>
    <t>Elvis Andrus</t>
  </si>
  <si>
    <t>Jake Cave</t>
  </si>
  <si>
    <t>*7/89DH</t>
  </si>
  <si>
    <t>Lourdes Gurriel Jr.</t>
  </si>
  <si>
    <t>*7/3</t>
  </si>
  <si>
    <t>Evan White</t>
  </si>
  <si>
    <t>Jonathan Schoop</t>
  </si>
  <si>
    <t>3/4D</t>
  </si>
  <si>
    <t>W-L%</t>
  </si>
  <si>
    <t>ERA</t>
  </si>
  <si>
    <t>GS</t>
  </si>
  <si>
    <t>GF</t>
  </si>
  <si>
    <t>CG</t>
  </si>
  <si>
    <t>SHO</t>
  </si>
  <si>
    <t>SV</t>
  </si>
  <si>
    <t>IP</t>
  </si>
  <si>
    <t>ER</t>
  </si>
  <si>
    <t>BK</t>
  </si>
  <si>
    <t>WP</t>
  </si>
  <si>
    <t>BF</t>
  </si>
  <si>
    <t>ERA+</t>
  </si>
  <si>
    <t>FIP</t>
  </si>
  <si>
    <t>WHIP</t>
  </si>
  <si>
    <t>H9</t>
  </si>
  <si>
    <t>HR9</t>
  </si>
  <si>
    <t>BB9</t>
  </si>
  <si>
    <t>SO9</t>
  </si>
  <si>
    <t>SO/W</t>
  </si>
  <si>
    <t>H-HR</t>
  </si>
  <si>
    <t>Non-SO Outs</t>
  </si>
  <si>
    <t>H-HR Value</t>
  </si>
  <si>
    <t>BB+HBP Value</t>
  </si>
  <si>
    <t>WP Value</t>
  </si>
  <si>
    <t>BK Value</t>
  </si>
  <si>
    <t>Non-SO Value</t>
  </si>
  <si>
    <t>Jacob deGrom</t>
  </si>
  <si>
    <t>Corbin Burnes</t>
  </si>
  <si>
    <t>Alex Wood</t>
  </si>
  <si>
    <t>Brandon Woodruff</t>
  </si>
  <si>
    <t>Ryan Weathers</t>
  </si>
  <si>
    <t>Mark Melancon</t>
  </si>
  <si>
    <t>Carlos Rodon</t>
  </si>
  <si>
    <t>Garrett Whitlock</t>
  </si>
  <si>
    <t>Michael Kopech</t>
  </si>
  <si>
    <t>Josh Staumont</t>
  </si>
  <si>
    <t>Matt Barnes</t>
  </si>
  <si>
    <t>Dylan Floro</t>
  </si>
  <si>
    <t>Luis Cessa</t>
  </si>
  <si>
    <t>Tyler Glasnow</t>
  </si>
  <si>
    <t>J.P. Feyereisen</t>
  </si>
  <si>
    <t>Gerrit Cole</t>
  </si>
  <si>
    <t>Ryne Stanek</t>
  </si>
  <si>
    <t>Tejay Antone</t>
  </si>
  <si>
    <t>Chad Green</t>
  </si>
  <si>
    <t>Joe Musgrove</t>
  </si>
  <si>
    <t>Emmanuel Clase</t>
  </si>
  <si>
    <t>Will Smith</t>
  </si>
  <si>
    <t>Rafael Dolis</t>
  </si>
  <si>
    <t>Giovanny Gallegos</t>
  </si>
  <si>
    <t>Cesar Valdez</t>
  </si>
  <si>
    <t>Kenley Jansen</t>
  </si>
  <si>
    <t>Rafael Montero</t>
  </si>
  <si>
    <t>Jake McGee</t>
  </si>
  <si>
    <t>Kyle Zimmer</t>
  </si>
  <si>
    <t>Genesis Cabrera</t>
  </si>
  <si>
    <t>Jonathan Loaisiga</t>
  </si>
  <si>
    <t>Will Vest</t>
  </si>
  <si>
    <t>Phillips Valdez</t>
  </si>
  <si>
    <t>Yusmeiro Petit</t>
  </si>
  <si>
    <t>Lou Trivino</t>
  </si>
  <si>
    <t>A.J. Minter</t>
  </si>
  <si>
    <t>Adam Plutko</t>
  </si>
  <si>
    <t>Tyler Rogers</t>
  </si>
  <si>
    <t>Yimi Garcia</t>
  </si>
  <si>
    <t>J.B. Wendelken</t>
  </si>
  <si>
    <t>Jake Diekman</t>
  </si>
  <si>
    <t>Hirokazu Sawamura</t>
  </si>
  <si>
    <t>Scott Barlow</t>
  </si>
  <si>
    <t>Ryan Thompson</t>
  </si>
  <si>
    <t>Duane Underwood Jr.</t>
  </si>
  <si>
    <t>Andrew Chafin</t>
  </si>
  <si>
    <t>Tyler Matzek</t>
  </si>
  <si>
    <t>Ryan Pressly</t>
  </si>
  <si>
    <t>Johnny Cueto</t>
  </si>
  <si>
    <t>Carson Fulmer</t>
  </si>
  <si>
    <t>Cristian Javier</t>
  </si>
  <si>
    <t>Clay Holmes</t>
  </si>
  <si>
    <t>Andrew Heaney</t>
  </si>
  <si>
    <t>Matt Andriese</t>
  </si>
  <si>
    <t>Tim Hill</t>
  </si>
  <si>
    <t>Brandon Bielak</t>
  </si>
  <si>
    <t>Mike Mayers</t>
  </si>
  <si>
    <t>Chris Rodriguez</t>
  </si>
  <si>
    <t>Brent Suter</t>
  </si>
  <si>
    <t>Ryan Helsley</t>
  </si>
  <si>
    <t>Tyler Mahle</t>
  </si>
  <si>
    <t>J.A. Happ</t>
  </si>
  <si>
    <t>Trevor Bauer</t>
  </si>
  <si>
    <t>Richard Bleier</t>
  </si>
  <si>
    <t>Zac Gallen</t>
  </si>
  <si>
    <t>Spencer Turnbull</t>
  </si>
  <si>
    <t>Max Scherzer</t>
  </si>
  <si>
    <t>Craig Stammen</t>
  </si>
  <si>
    <t>Brett de Geus</t>
  </si>
  <si>
    <t>Alec Mills</t>
  </si>
  <si>
    <t>Evan Marshall</t>
  </si>
  <si>
    <t>Michael Fulmer</t>
  </si>
  <si>
    <t>Ljay Newsome</t>
  </si>
  <si>
    <t>Chris Stratton</t>
  </si>
  <si>
    <t>Caleb Smith</t>
  </si>
  <si>
    <t>Bryan Abreu</t>
  </si>
  <si>
    <t>Junior Guerra</t>
  </si>
  <si>
    <t>Trevor Rogers</t>
  </si>
  <si>
    <t>Jose Berrios</t>
  </si>
  <si>
    <t>Freddy Peralta</t>
  </si>
  <si>
    <t>Kevin Gausman</t>
  </si>
  <si>
    <t>John King</t>
  </si>
  <si>
    <t>Lance Lynn</t>
  </si>
  <si>
    <t>Cal Quantrill</t>
  </si>
  <si>
    <t>Adbert Alzolay</t>
  </si>
  <si>
    <t>David Hale</t>
  </si>
  <si>
    <t>Codi Heuer</t>
  </si>
  <si>
    <t>John Means</t>
  </si>
  <si>
    <t>Tommy Milone</t>
  </si>
  <si>
    <t>Wade Miley</t>
  </si>
  <si>
    <t>Taijuan Walker</t>
  </si>
  <si>
    <t>Sal Romano</t>
  </si>
  <si>
    <t>Taylor Clarke</t>
  </si>
  <si>
    <t>Steven Matz</t>
  </si>
  <si>
    <t>Jakob Junis</t>
  </si>
  <si>
    <t>Lucas Luetge</t>
  </si>
  <si>
    <t>Dustin May</t>
  </si>
  <si>
    <t>Danny Duffy</t>
  </si>
  <si>
    <t>Yu Darvish</t>
  </si>
  <si>
    <t>Josh Fleming</t>
  </si>
  <si>
    <t>Matthew Boyd</t>
  </si>
  <si>
    <t>Lance McCullers Jr.</t>
  </si>
  <si>
    <t>Aaron Civale</t>
  </si>
  <si>
    <t>Shane Bieber</t>
  </si>
  <si>
    <t>Shohei Ohtani</t>
  </si>
  <si>
    <t>Anthony DeSclafani</t>
  </si>
  <si>
    <t>Jon Gray</t>
  </si>
  <si>
    <t>Taylor Hearn</t>
  </si>
  <si>
    <t>Sandy Alcantara</t>
  </si>
  <si>
    <t>Huascar Ynoa</t>
  </si>
  <si>
    <t>Marcus Stroman</t>
  </si>
  <si>
    <t>Brady Singer</t>
  </si>
  <si>
    <t>Luis Garcia</t>
  </si>
  <si>
    <t>Aaron Sanchez</t>
  </si>
  <si>
    <t>Julio Urias</t>
  </si>
  <si>
    <t>Eduardo Rodriguez</t>
  </si>
  <si>
    <t>Michael Pineda</t>
  </si>
  <si>
    <t>Kyle Cody</t>
  </si>
  <si>
    <t>Jack Flaherty</t>
  </si>
  <si>
    <t>Aaron Nola</t>
  </si>
  <si>
    <t>Kyle Gibson</t>
  </si>
  <si>
    <t>Daniel Castano</t>
  </si>
  <si>
    <t>Chris Mazza</t>
  </si>
  <si>
    <t>Clayton Kershaw</t>
  </si>
  <si>
    <t>Blake Snell</t>
  </si>
  <si>
    <t>Walker Buehler</t>
  </si>
  <si>
    <t>Jose De Leon</t>
  </si>
  <si>
    <t>Nick Pivetta</t>
  </si>
  <si>
    <t>Pablo Lopez</t>
  </si>
  <si>
    <t>Chi Chi Gonzalez</t>
  </si>
  <si>
    <t>Jake Arrieta</t>
  </si>
  <si>
    <t>Jordan Montgomery</t>
  </si>
  <si>
    <t>Nick Margevicius</t>
  </si>
  <si>
    <t>Hyun Jin Ryu</t>
  </si>
  <si>
    <t>Erick Fedde</t>
  </si>
  <si>
    <t>JT Brubaker</t>
  </si>
  <si>
    <t>Zack Wheeler</t>
  </si>
  <si>
    <t>Dane Dunning</t>
  </si>
  <si>
    <t>Nathan Eovaldi</t>
  </si>
  <si>
    <t>Charlie Morton</t>
  </si>
  <si>
    <t>Justin Dunn</t>
  </si>
  <si>
    <t>Lucas Giolito</t>
  </si>
  <si>
    <t>Austin Gomber</t>
  </si>
  <si>
    <t>Riley Smith</t>
  </si>
  <si>
    <t>Chris Paddack</t>
  </si>
  <si>
    <t>Michael Wacha</t>
  </si>
  <si>
    <t>Sean Manaea</t>
  </si>
  <si>
    <t>Tanner Houck</t>
  </si>
  <si>
    <t>Kohei Arihara</t>
  </si>
  <si>
    <t>Jose Urena</t>
  </si>
  <si>
    <t>John Gant</t>
  </si>
  <si>
    <t>Ryan Yarbrough</t>
  </si>
  <si>
    <t>Zach Eflin</t>
  </si>
  <si>
    <t>Dylan Bundy</t>
  </si>
  <si>
    <t>Matt Harvey</t>
  </si>
  <si>
    <t>Ian Anderson</t>
  </si>
  <si>
    <t>Jeff Hoffman</t>
  </si>
  <si>
    <t>Brett Anderson</t>
  </si>
  <si>
    <t>Triston McKenzie</t>
  </si>
  <si>
    <t>Trevor Williams</t>
  </si>
  <si>
    <t>Taylor Widener</t>
  </si>
  <si>
    <t>Jose Quintana</t>
  </si>
  <si>
    <t>Rich Hill</t>
  </si>
  <si>
    <t>David Peterson</t>
  </si>
  <si>
    <t>Chris Bassitt</t>
  </si>
  <si>
    <t>Chase Anderson</t>
  </si>
  <si>
    <t>Madison Bumgarner</t>
  </si>
  <si>
    <t>Luke Weaver</t>
  </si>
  <si>
    <t>Chris Flexen</t>
  </si>
  <si>
    <t>Trevor Cahill</t>
  </si>
  <si>
    <t>Carlos Martinez</t>
  </si>
  <si>
    <t>Tyler Anderson</t>
  </si>
  <si>
    <t>Tarik Skubal</t>
  </si>
  <si>
    <t>German Marquez</t>
  </si>
  <si>
    <t>Zach Plesac</t>
  </si>
  <si>
    <t>Jameson Taillon</t>
  </si>
  <si>
    <t>Dallas Keuchel</t>
  </si>
  <si>
    <t>Mike Minor</t>
  </si>
  <si>
    <t>Robbie Ray</t>
  </si>
  <si>
    <t>Logan Webb</t>
  </si>
  <si>
    <t>Alex Cobb</t>
  </si>
  <si>
    <t>Dean Kremer</t>
  </si>
  <si>
    <t>Dylan Cease</t>
  </si>
  <si>
    <t>Logan Allen</t>
  </si>
  <si>
    <t>Jose Urquidy</t>
  </si>
  <si>
    <t>Zack Greinke</t>
  </si>
  <si>
    <t>Joe Ross</t>
  </si>
  <si>
    <t>Adam Wainwright</t>
  </si>
  <si>
    <t>Adrian Houser</t>
  </si>
  <si>
    <t>Chad Kuhl</t>
  </si>
  <si>
    <t>Martin Perez</t>
  </si>
  <si>
    <t>Josh Lindblom</t>
  </si>
  <si>
    <t>Cole Irvin</t>
  </si>
  <si>
    <t>Jesus Luzardo</t>
  </si>
  <si>
    <t>Garrett Richards</t>
  </si>
  <si>
    <t>Griffin Canning</t>
  </si>
  <si>
    <t>Bruce Zimmermann</t>
  </si>
  <si>
    <t>Mitch Keller</t>
  </si>
  <si>
    <t>Matt Shoemaker</t>
  </si>
  <si>
    <t>Antonio Senzatela</t>
  </si>
  <si>
    <t>Jorge Lopez</t>
  </si>
  <si>
    <t>T.J. Zeuch</t>
  </si>
  <si>
    <t>Yusei Kikuchi</t>
  </si>
  <si>
    <t>Drew Smyly</t>
  </si>
  <si>
    <t>Mike Foltynewicz</t>
  </si>
  <si>
    <t>Corey Kluber</t>
  </si>
  <si>
    <t>Marco Gonzales</t>
  </si>
  <si>
    <t>Zach Davies</t>
  </si>
  <si>
    <t>Nick Neidert</t>
  </si>
  <si>
    <t>Justus Sheffield</t>
  </si>
  <si>
    <t>Frankie Montas</t>
  </si>
  <si>
    <t>Luis Castillo</t>
  </si>
  <si>
    <t>Casey Mize</t>
  </si>
  <si>
    <t>Brad Keller</t>
  </si>
  <si>
    <t>Kyle Hendricks</t>
  </si>
  <si>
    <t>Jordan Lyles</t>
  </si>
  <si>
    <t>Merrill Kelly</t>
  </si>
  <si>
    <t>Domingo German</t>
  </si>
  <si>
    <t>Kenta Maeda</t>
  </si>
  <si>
    <t>Patrick Corbin</t>
  </si>
  <si>
    <t>Matt Moore</t>
  </si>
  <si>
    <t>Max Fried</t>
  </si>
  <si>
    <t>Player Added</t>
  </si>
  <si>
    <t>Player Released</t>
  </si>
  <si>
    <t>2nd Player Released</t>
  </si>
  <si>
    <t>Schnur</t>
  </si>
  <si>
    <t>Sean</t>
  </si>
  <si>
    <t>Dahlgren</t>
  </si>
  <si>
    <t>Ackles</t>
  </si>
  <si>
    <t>Powell</t>
  </si>
  <si>
    <t>Rick Porcello</t>
  </si>
  <si>
    <t>Available</t>
  </si>
  <si>
    <t>David Price</t>
  </si>
  <si>
    <t>Kris Bubic</t>
  </si>
  <si>
    <t>Elieser Hernandez</t>
  </si>
  <si>
    <t>Tanner Roark</t>
  </si>
  <si>
    <t>Steven Brault</t>
  </si>
  <si>
    <t>Mike Leake</t>
  </si>
  <si>
    <t>Keegan Akin</t>
  </si>
  <si>
    <t>Jon Lester</t>
  </si>
  <si>
    <t>Adrian Morejon</t>
  </si>
  <si>
    <t>Cole Hamels</t>
  </si>
  <si>
    <t>David Robertson</t>
  </si>
  <si>
    <t>Zack Britton</t>
  </si>
  <si>
    <t>Joely Rodriguez</t>
  </si>
  <si>
    <t>Jeff Samardzija</t>
  </si>
  <si>
    <t>Adam Ottavino</t>
  </si>
  <si>
    <t>Corbin Martin</t>
  </si>
  <si>
    <t>Daniel Ponce de Leon</t>
  </si>
  <si>
    <t>Mike Fiers</t>
  </si>
  <si>
    <t>Matt Wisler</t>
  </si>
  <si>
    <t>Joey Lucchesi</t>
  </si>
  <si>
    <t>Will Harris</t>
  </si>
  <si>
    <t>Kolby Allard</t>
  </si>
  <si>
    <t>Daulton Jefferies</t>
  </si>
  <si>
    <t>Hyun-jong Yang</t>
  </si>
  <si>
    <t>Eric Lauer</t>
  </si>
  <si>
    <t>Austin Adams</t>
  </si>
  <si>
    <t>Felix Hernandez</t>
  </si>
  <si>
    <t>Jordan Romano</t>
  </si>
  <si>
    <t>Homer Bailey</t>
  </si>
  <si>
    <t>Tyler Duffey</t>
  </si>
  <si>
    <t>Cody Ponce</t>
  </si>
  <si>
    <t>Jonathan Hernandez</t>
  </si>
  <si>
    <t>Braxton Garrett</t>
  </si>
  <si>
    <t>Gio Gonzalez</t>
  </si>
  <si>
    <t>Paul Fry</t>
  </si>
  <si>
    <t>Trent Thornton</t>
  </si>
  <si>
    <t>Shane Greene</t>
  </si>
  <si>
    <t>Brett Martin</t>
  </si>
  <si>
    <t>Anibal Sanchez</t>
  </si>
  <si>
    <t>Lucas Sims</t>
  </si>
  <si>
    <t>Daniel Bard</t>
  </si>
  <si>
    <t>Phil Maton</t>
  </si>
  <si>
    <t>Daniel Norris</t>
  </si>
  <si>
    <t>Reynaldo Lopez</t>
  </si>
  <si>
    <t>Ty Buttrey</t>
  </si>
  <si>
    <t>Alex Colome</t>
  </si>
  <si>
    <t>Anthony Bass</t>
  </si>
  <si>
    <t>Bryse Wilson</t>
  </si>
  <si>
    <t>Tanner Rainey</t>
  </si>
  <si>
    <t>Trevor Rosenthal</t>
  </si>
  <si>
    <t>Dellin Betances</t>
  </si>
  <si>
    <t>Collin McHugh</t>
  </si>
  <si>
    <t>Kevin Ginkel</t>
  </si>
  <si>
    <t>David Phelps</t>
  </si>
  <si>
    <t>Miguel Castro</t>
  </si>
  <si>
    <t>Felix Pena</t>
  </si>
  <si>
    <t>Ryan Brasier</t>
  </si>
  <si>
    <t>Victor Gonzalez</t>
  </si>
  <si>
    <t>Buck Farmer</t>
  </si>
  <si>
    <t>Scott Oberg</t>
  </si>
  <si>
    <t>Tyler Beede</t>
  </si>
  <si>
    <t>Tyson Ross</t>
  </si>
  <si>
    <t>Wade LeBlanc</t>
  </si>
  <si>
    <t>Connor Seabold</t>
  </si>
  <si>
    <t>Sean Hjelle</t>
  </si>
  <si>
    <t>Reyes Moronta</t>
  </si>
  <si>
    <t>Brandon Workman</t>
  </si>
  <si>
    <t>Michael Feliz</t>
  </si>
  <si>
    <t>Andrew Miller</t>
  </si>
  <si>
    <t>Tyler Chatwood</t>
  </si>
  <si>
    <t>Nick Wittgren</t>
  </si>
  <si>
    <t>Noe Ramirez</t>
  </si>
  <si>
    <t>Wil Crowe</t>
  </si>
  <si>
    <t>Darren O'Day</t>
  </si>
  <si>
    <t>Joe Jimenez</t>
  </si>
  <si>
    <t>Anthony Misiewicz</t>
  </si>
  <si>
    <t>Joe Kelly</t>
  </si>
  <si>
    <t>Wander Suero</t>
  </si>
  <si>
    <t>Alex Young</t>
  </si>
  <si>
    <t>Sean Doolittle</t>
  </si>
  <si>
    <t>Stefan Crichton</t>
  </si>
  <si>
    <t>Jesse Hahn</t>
  </si>
  <si>
    <t>Drew Rasmussen</t>
  </si>
  <si>
    <t>Aaron Loup</t>
  </si>
  <si>
    <t>Joe Smith</t>
  </si>
  <si>
    <t>Cam Bedrosian</t>
  </si>
  <si>
    <t>Austin Voth</t>
  </si>
  <si>
    <t>Jordan Zimmermann</t>
  </si>
  <si>
    <t>Edward Cabrera</t>
  </si>
  <si>
    <t>Miguel Yajure</t>
  </si>
  <si>
    <t>Carlos Hernandez</t>
  </si>
  <si>
    <t>Zack Godley</t>
  </si>
  <si>
    <t>Harrison Holmes</t>
  </si>
  <si>
    <t>Devin Smeltzer</t>
  </si>
  <si>
    <t>Patrick Sandoval</t>
  </si>
  <si>
    <t>Michael King</t>
  </si>
  <si>
    <t>Jhoan Duran</t>
  </si>
  <si>
    <t>Forrest Whitley</t>
  </si>
  <si>
    <t>Julio Teheran</t>
  </si>
  <si>
    <t>Tyler Clippard</t>
  </si>
  <si>
    <t>Daniel Hudson</t>
  </si>
  <si>
    <t>Pedro Baez</t>
  </si>
  <si>
    <t>Keynan Middleton</t>
  </si>
  <si>
    <t>Sam Selman</t>
  </si>
  <si>
    <t>Hunter Harvey</t>
  </si>
  <si>
    <t>Jose Cisnero</t>
  </si>
  <si>
    <t>Seth Lugo</t>
  </si>
  <si>
    <t>Keone Kela</t>
  </si>
  <si>
    <t>Rowan Wick</t>
  </si>
  <si>
    <t>Cody Stashak</t>
  </si>
  <si>
    <t>Bryan Garcia</t>
  </si>
  <si>
    <t>Oliver Perez</t>
  </si>
  <si>
    <t>Hansel Robles</t>
  </si>
  <si>
    <t>Tyler Webb</t>
  </si>
  <si>
    <t>Josh Sborz</t>
  </si>
  <si>
    <t>Caleb Thielbar</t>
  </si>
  <si>
    <t>Ryan Borucki</t>
  </si>
  <si>
    <t>Michael Baumann</t>
  </si>
  <si>
    <t>James Hoyt</t>
  </si>
  <si>
    <t>Shelby Miller</t>
  </si>
  <si>
    <t>Andrew Cashner</t>
  </si>
  <si>
    <t>Dillon Tate</t>
  </si>
  <si>
    <t>David Bednar</t>
  </si>
  <si>
    <t>Brandon Kintzler</t>
  </si>
  <si>
    <t>Matt Strahm</t>
  </si>
  <si>
    <t>Eric Yardley</t>
  </si>
  <si>
    <t>Luke Jackson</t>
  </si>
  <si>
    <t>Andres Munoz</t>
  </si>
  <si>
    <t>Jose Alvarez</t>
  </si>
  <si>
    <t>Jaime Barria</t>
  </si>
  <si>
    <t>Rogelio Armenteros</t>
  </si>
  <si>
    <t>Alex Claudio</t>
  </si>
  <si>
    <t>Jhoulys Chacin</t>
  </si>
  <si>
    <t>Tucker Davidson</t>
  </si>
  <si>
    <t>Zacary Lowther</t>
  </si>
  <si>
    <t>Dereck Rodriguez</t>
  </si>
  <si>
    <t>Tyler Ivey</t>
  </si>
  <si>
    <t>Jon Duplantier</t>
  </si>
  <si>
    <t>Joseph Palumbo</t>
  </si>
  <si>
    <t>Ivan Nova</t>
  </si>
  <si>
    <t>Sean Poppen</t>
  </si>
  <si>
    <t>Robert Stephenson</t>
  </si>
  <si>
    <t>Darwinzon Hernandez</t>
  </si>
  <si>
    <t>Chasen Shreve</t>
  </si>
  <si>
    <t>Greg Holland</t>
  </si>
  <si>
    <t>Connor Brogdon</t>
  </si>
  <si>
    <t>Jeurys Familia</t>
  </si>
  <si>
    <t>Sergio Romo</t>
  </si>
  <si>
    <t>Ryan Tepera</t>
  </si>
  <si>
    <t>Blake Parker</t>
  </si>
  <si>
    <t>Chaz Roe</t>
  </si>
  <si>
    <t>Chris Devenski</t>
  </si>
  <si>
    <t>Justin Topa</t>
  </si>
  <si>
    <t>Nick Tropeano</t>
  </si>
  <si>
    <t>Kendall Graveman</t>
  </si>
  <si>
    <t>Gerardo Reyes</t>
  </si>
  <si>
    <t>Carlos Estevez</t>
  </si>
  <si>
    <t>Jeremy Jeffress</t>
  </si>
  <si>
    <t>Jace Fry</t>
  </si>
  <si>
    <t>Brandon Brennan</t>
  </si>
  <si>
    <t>Tyler Alexander</t>
  </si>
  <si>
    <t>Brooks Raley</t>
  </si>
  <si>
    <t>Tony Watson</t>
  </si>
  <si>
    <t>Cody Reed</t>
  </si>
  <si>
    <t>Ryan Hendrix</t>
  </si>
  <si>
    <t>Sean Newcomb</t>
  </si>
  <si>
    <t>Lewis Thorpe</t>
  </si>
  <si>
    <t>Antonio Santillan</t>
  </si>
  <si>
    <t>Josh Taylor</t>
  </si>
  <si>
    <t>Jacob Barnes</t>
  </si>
  <si>
    <t>Jonathan Stiever</t>
  </si>
  <si>
    <t>Jairo Diaz</t>
  </si>
  <si>
    <t>Adam Kolarek</t>
  </si>
  <si>
    <t>Matt Bush</t>
  </si>
  <si>
    <t>Josh James</t>
  </si>
  <si>
    <t>Humberto Mejia</t>
  </si>
  <si>
    <t>Bud Norris</t>
  </si>
  <si>
    <t>Sam Howard</t>
  </si>
  <si>
    <t>Richard Lovelady</t>
  </si>
  <si>
    <t>Ian Kennedy</t>
  </si>
  <si>
    <t>Kyle McGowin</t>
  </si>
  <si>
    <t>Ranger Suarez</t>
  </si>
  <si>
    <t>Scott Alexander</t>
  </si>
  <si>
    <t>Scott Moss</t>
  </si>
  <si>
    <t>Shaun Anderson</t>
  </si>
  <si>
    <t>Kohl Stewart</t>
  </si>
  <si>
    <t>Oliver Drake</t>
  </si>
  <si>
    <t>Ervin Santana</t>
  </si>
  <si>
    <t>Jimmy Nelson</t>
  </si>
  <si>
    <t>Josiah Gray</t>
  </si>
  <si>
    <t>Jordan Yamamoto</t>
  </si>
  <si>
    <t>Vladimir Gutierrez</t>
  </si>
  <si>
    <t>Angel Rondon</t>
  </si>
  <si>
    <t>Austin Pruitt</t>
  </si>
  <si>
    <t>Elijah Morgan</t>
  </si>
  <si>
    <t>Jordan Balazovic</t>
  </si>
  <si>
    <t>Jackson Kowar</t>
  </si>
  <si>
    <t>Antonio Santos</t>
  </si>
  <si>
    <t>Brailyn Marquez</t>
  </si>
  <si>
    <t>Clarke Schmidt</t>
  </si>
  <si>
    <t>Bernardo Flores Jr.</t>
  </si>
  <si>
    <t>Alec Bettinger</t>
  </si>
  <si>
    <t>Joseph Ryan</t>
  </si>
  <si>
    <t>Jose Suarez</t>
  </si>
  <si>
    <t>Anthony Banda</t>
  </si>
  <si>
    <t>Jefry Rodriguez</t>
  </si>
  <si>
    <t>Paul Blackburn</t>
  </si>
  <si>
    <t>Gregory Soto</t>
  </si>
  <si>
    <t>Enoli Paredes</t>
  </si>
  <si>
    <t>John Curtiss</t>
  </si>
  <si>
    <t>Ray Black</t>
  </si>
  <si>
    <t>Jacob Webb</t>
  </si>
  <si>
    <t>Kyle Crick</t>
  </si>
  <si>
    <t>Shawn Armstrong</t>
  </si>
  <si>
    <t>Wade Davis</t>
  </si>
  <si>
    <t>Casey Sadler</t>
  </si>
  <si>
    <t>Johan Oviedo</t>
  </si>
  <si>
    <t>Dennis Santana</t>
  </si>
  <si>
    <t>Austin Brice</t>
  </si>
  <si>
    <t>Erik Swanson</t>
  </si>
  <si>
    <t>Brad Brach</t>
  </si>
  <si>
    <t>Steve Cishek</t>
  </si>
  <si>
    <t>Jorge Alcala</t>
  </si>
  <si>
    <t>Kyle Finnegan</t>
  </si>
  <si>
    <t>Yoan Lopez</t>
  </si>
  <si>
    <t>Heath Hembree</t>
  </si>
  <si>
    <t>Nick Nelson</t>
  </si>
  <si>
    <t>Wandy Peralta</t>
  </si>
  <si>
    <t>Derek Holland</t>
  </si>
  <si>
    <t>Kyle Ryan</t>
  </si>
  <si>
    <t>Travis Lakins</t>
  </si>
  <si>
    <t>Demarcus Evans</t>
  </si>
  <si>
    <t>Steven Wright</t>
  </si>
  <si>
    <t>Ryan Buchter</t>
  </si>
  <si>
    <t>Nik Turley</t>
  </si>
  <si>
    <t>JoJo Romero</t>
  </si>
  <si>
    <t>Brad Boxberger</t>
  </si>
  <si>
    <t>Kyle Nelson</t>
  </si>
  <si>
    <t>Ross Detwiler</t>
  </si>
  <si>
    <t>Sam Hentges</t>
  </si>
  <si>
    <t>Javier Guerra</t>
  </si>
  <si>
    <t>Cole Sulser</t>
  </si>
  <si>
    <t>Ryan Sherriff</t>
  </si>
  <si>
    <t>Edgar Santana</t>
  </si>
  <si>
    <t>Grant Dayton</t>
  </si>
  <si>
    <t>Kodi Whitley</t>
  </si>
  <si>
    <t>Adam Cimber</t>
  </si>
  <si>
    <t>Jeffrey Springs</t>
  </si>
  <si>
    <t>Pedro Strop</t>
  </si>
  <si>
    <t>Jimmy Cordero</t>
  </si>
  <si>
    <t>Anthony Kay</t>
  </si>
  <si>
    <t>Jake Newberry</t>
  </si>
  <si>
    <t>Ronald Bolanos</t>
  </si>
  <si>
    <t>Dany Jimenez</t>
  </si>
  <si>
    <t>Ben Braymer</t>
  </si>
  <si>
    <t>Jesse Chavez</t>
  </si>
  <si>
    <t>John Brebbia</t>
  </si>
  <si>
    <t>Brad Peacock</t>
  </si>
  <si>
    <t>Touki Toussaint</t>
  </si>
  <si>
    <t>Colten Brewer</t>
  </si>
  <si>
    <t>Mike Montgomery</t>
  </si>
  <si>
    <t>Tyson Miller</t>
  </si>
  <si>
    <t>Tyler Zuber</t>
  </si>
  <si>
    <t>Dan Winkler</t>
  </si>
  <si>
    <t>Trevor Stephan</t>
  </si>
  <si>
    <t>Jordan Weems</t>
  </si>
  <si>
    <t>Caleb Baragar</t>
  </si>
  <si>
    <t>Thomas Hatch</t>
  </si>
  <si>
    <t>William Vest</t>
  </si>
  <si>
    <t>Tyler Wells</t>
  </si>
  <si>
    <t>Aaron Slegers</t>
  </si>
  <si>
    <t>Jake Woodford</t>
  </si>
  <si>
    <t>Brad Wieck</t>
  </si>
  <si>
    <t>Sam Coonrod</t>
  </si>
  <si>
    <t>Ian Gibaut</t>
  </si>
  <si>
    <t>Jordan Holloway</t>
  </si>
  <si>
    <t>Angel Perdomo</t>
  </si>
  <si>
    <t>Paul Campbell</t>
  </si>
  <si>
    <t>Dan Altavilla</t>
  </si>
  <si>
    <t>Yohan Ramirez</t>
  </si>
  <si>
    <t>Burch Smith</t>
  </si>
  <si>
    <t>Tommy Doyle</t>
  </si>
  <si>
    <t>Javy Guerra</t>
  </si>
  <si>
    <t>Kyle Funkhouser</t>
  </si>
  <si>
    <t>Ben Heller</t>
  </si>
  <si>
    <t>Tommy Hunter</t>
  </si>
  <si>
    <t>A.J. Cole</t>
  </si>
  <si>
    <t>Tony Cingrani</t>
  </si>
  <si>
    <t>Shun Yamaguchi</t>
  </si>
  <si>
    <t>Alex Vesia</t>
  </si>
  <si>
    <t>Ryne Harper</t>
  </si>
  <si>
    <t>Cameron Hill</t>
  </si>
  <si>
    <t>Edgar Garcia</t>
  </si>
  <si>
    <t>Junior Fernandez</t>
  </si>
  <si>
    <t>Joey Gerber</t>
  </si>
  <si>
    <t>Patrick Weigel</t>
  </si>
  <si>
    <t>Benjamin Bowden</t>
  </si>
  <si>
    <t>Seth Elledge</t>
  </si>
  <si>
    <t>Derek Law</t>
  </si>
  <si>
    <t>Isaac Mattson</t>
  </si>
  <si>
    <t>Wes Benjamin</t>
  </si>
  <si>
    <t>Bobby Wahl</t>
  </si>
  <si>
    <t>Andrew Kittredge</t>
  </si>
  <si>
    <t>Hunter Wood</t>
  </si>
  <si>
    <t>Taylor Williams</t>
  </si>
  <si>
    <t>Geoff Hartlieb</t>
  </si>
  <si>
    <t>Phillip Diehl</t>
  </si>
  <si>
    <t>Zack Burdi</t>
  </si>
  <si>
    <t>Brooks Kriske</t>
  </si>
  <si>
    <t>Aaron Fletcher</t>
  </si>
  <si>
    <t>Ty Tice</t>
  </si>
  <si>
    <t>Blake Cederlind</t>
  </si>
  <si>
    <t>Jose Castillo</t>
  </si>
  <si>
    <t>Cionel Perez</t>
  </si>
  <si>
    <t>Spencer Patton</t>
  </si>
  <si>
    <t>Nick Mears</t>
  </si>
  <si>
    <t>Zachery Pop</t>
  </si>
  <si>
    <t>Adam Warren</t>
  </si>
  <si>
    <t>Andrew Triggs</t>
  </si>
  <si>
    <t>Edinson Volquez</t>
  </si>
  <si>
    <t>Samuel Delaplane</t>
  </si>
  <si>
    <t>Jose Quijada</t>
  </si>
  <si>
    <t>Nick Sandlin</t>
  </si>
  <si>
    <t>Trevor Richards</t>
  </si>
  <si>
    <t>Francisco Liriano</t>
  </si>
  <si>
    <t>Luke Bard</t>
  </si>
  <si>
    <t>Jacob Bukauskas</t>
  </si>
  <si>
    <t>Ian Krol</t>
  </si>
  <si>
    <t>Robert Gsellman</t>
  </si>
  <si>
    <t>Dakota Bacus</t>
  </si>
  <si>
    <t>Justin Lawrence</t>
  </si>
  <si>
    <t>Dan Otero</t>
  </si>
  <si>
    <t>Jason Foley</t>
  </si>
  <si>
    <t>Alexander Wells</t>
  </si>
  <si>
    <t>Chad Sobotka</t>
  </si>
  <si>
    <t>Conner Menez</t>
  </si>
  <si>
    <t>John Schreiber</t>
  </si>
  <si>
    <t>Jonathan Holder</t>
  </si>
  <si>
    <t>Jimmy Lambert</t>
  </si>
  <si>
    <t>Bryan Shaw</t>
  </si>
  <si>
    <t>Ashton Goudeau</t>
  </si>
  <si>
    <t>Jeff Brigham</t>
  </si>
  <si>
    <t>Hector Rondon</t>
  </si>
  <si>
    <t>Luis Avilan</t>
  </si>
  <si>
    <t>Carlos Sanabria</t>
  </si>
  <si>
    <t>Johan Quezada</t>
  </si>
  <si>
    <t>Nate Jones</t>
  </si>
  <si>
    <t>Kyle Keller</t>
  </si>
  <si>
    <t>Arodys Vizcaino</t>
  </si>
  <si>
    <t>James Norwood</t>
  </si>
  <si>
    <t>Francis Martes</t>
  </si>
  <si>
    <t>Drew Smith</t>
  </si>
  <si>
    <t>Reginald Lawson</t>
  </si>
  <si>
    <t>James Kaprielian</t>
  </si>
  <si>
    <t>Roenis Elias</t>
  </si>
  <si>
    <t>Tyler Bashlor</t>
  </si>
  <si>
    <t>Brandon Morrow</t>
  </si>
  <si>
    <t>Trevor Gott</t>
  </si>
  <si>
    <t>Kyle Dohy</t>
  </si>
  <si>
    <t>Josh Osich</t>
  </si>
  <si>
    <t>Gregory Mills</t>
  </si>
  <si>
    <t>Jose Ruiz</t>
  </si>
  <si>
    <t>Phil Bickford</t>
  </si>
  <si>
    <t>Edwar Colina</t>
  </si>
  <si>
    <t>Ramon Rosso</t>
  </si>
  <si>
    <t>Neftali Feliz</t>
  </si>
  <si>
    <t>Travis Bergen</t>
  </si>
  <si>
    <t>Kent Emanuel</t>
  </si>
  <si>
    <t>Parker Dunshee</t>
  </si>
  <si>
    <t>Joseph Wentz</t>
  </si>
  <si>
    <t>Adonis Medina</t>
  </si>
  <si>
    <t>Lucas Gilbreath</t>
  </si>
  <si>
    <t>Dillon Maples</t>
  </si>
  <si>
    <t>Tommy Kahnle</t>
  </si>
  <si>
    <t>Fernando Abad</t>
  </si>
  <si>
    <t>Nivaldo Rodriguez</t>
  </si>
  <si>
    <t>Kevin McCarthy</t>
  </si>
  <si>
    <t>Kyle Hart</t>
  </si>
  <si>
    <t>Daniel Gossett</t>
  </si>
  <si>
    <t>Ryan Rolison</t>
  </si>
  <si>
    <t>Dominic Leone</t>
  </si>
  <si>
    <t>Carl Edwards Jr.</t>
  </si>
  <si>
    <t>Stephen Tarpley</t>
  </si>
  <si>
    <t>Brendan McCurry</t>
  </si>
  <si>
    <t>Nick Vincent</t>
  </si>
  <si>
    <t>Tyler Johnson</t>
  </si>
  <si>
    <t>Juan Minaya</t>
  </si>
  <si>
    <t>Tom Eshelman</t>
  </si>
  <si>
    <t>Max Kranick</t>
  </si>
  <si>
    <t>Victor Arano</t>
  </si>
  <si>
    <t>Wandisson Charles</t>
  </si>
  <si>
    <t>Zack Littell</t>
  </si>
  <si>
    <t>Clayton Andrews</t>
  </si>
  <si>
    <t>Durbin Feltman</t>
  </si>
  <si>
    <t>Art Warren</t>
  </si>
  <si>
    <t>David McKay</t>
  </si>
  <si>
    <t>Franklyn Kilome</t>
  </si>
  <si>
    <t>Jimmy Herget</t>
  </si>
  <si>
    <t>Seth Romero</t>
  </si>
  <si>
    <t>Camilo Doval</t>
  </si>
  <si>
    <t>T.J. McFarland</t>
  </si>
  <si>
    <t>Rex Brothers</t>
  </si>
  <si>
    <t>Robert Stock</t>
  </si>
  <si>
    <t>Michel Baez</t>
  </si>
  <si>
    <t>Samuel Clay</t>
  </si>
  <si>
    <t>Kyle Muller</t>
  </si>
  <si>
    <t>Adam Morgan</t>
  </si>
  <si>
    <t>Brandon Finnegan</t>
  </si>
  <si>
    <t>Jake Faria</t>
  </si>
  <si>
    <t>Tommy Eveld</t>
  </si>
  <si>
    <t>Kyle Barraclough</t>
  </si>
  <si>
    <t>Silvino Bracho</t>
  </si>
  <si>
    <t>Jacob Waguespack</t>
  </si>
  <si>
    <t>Matthew Cronin</t>
  </si>
  <si>
    <t>Marcus Walden</t>
  </si>
  <si>
    <t>Gabe Speier</t>
  </si>
  <si>
    <t>Patrick Murphy</t>
  </si>
  <si>
    <t>Jacob Brentz</t>
  </si>
  <si>
    <t>Aaron Ashby</t>
  </si>
  <si>
    <t>Glenn Sparkman</t>
  </si>
  <si>
    <t>Alexander Vizcaino</t>
  </si>
  <si>
    <t>Dakota Chalmers</t>
  </si>
  <si>
    <t>Jasseel De La Cruz</t>
  </si>
  <si>
    <t>Eduard Bazardo</t>
  </si>
  <si>
    <t>James Pazos</t>
  </si>
  <si>
    <t>Mitchell White</t>
  </si>
  <si>
    <t>Ian Hamilton</t>
  </si>
  <si>
    <t>Austin Davis</t>
  </si>
  <si>
    <t>Tim Mayza</t>
  </si>
  <si>
    <t>Hector Perez</t>
  </si>
  <si>
    <t>Jesse Biddle</t>
  </si>
  <si>
    <t>Brandon Waddell</t>
  </si>
  <si>
    <t>Sean Reid-Foley</t>
  </si>
  <si>
    <t>Damon Jones</t>
  </si>
  <si>
    <t>Nolan Blackwood</t>
  </si>
  <si>
    <t>Dylan File</t>
  </si>
  <si>
    <t>Matt Magill</t>
  </si>
  <si>
    <t>Domingo Tapia</t>
  </si>
  <si>
    <t>Evan Kruczynski</t>
  </si>
  <si>
    <t>Jose Mujica</t>
  </si>
  <si>
    <t>Scott Blewett</t>
  </si>
  <si>
    <t>Keury Mella</t>
  </si>
  <si>
    <t>Samuel McWilliams</t>
  </si>
  <si>
    <t>Tyler Phillips</t>
  </si>
  <si>
    <t>Samuel Long</t>
  </si>
  <si>
    <t>Joe Gatto</t>
  </si>
  <si>
    <t>Eric Skoglund</t>
  </si>
  <si>
    <t>Jason Adam</t>
  </si>
  <si>
    <t>Tyler Kinley</t>
  </si>
  <si>
    <t>Blake Taylor</t>
  </si>
  <si>
    <t>Yency Almonte</t>
  </si>
  <si>
    <t>Matt Foster</t>
  </si>
  <si>
    <t>Jarlin Garcia</t>
  </si>
  <si>
    <t>Josh Tomlin</t>
  </si>
  <si>
    <t>Andre Scrubb</t>
  </si>
  <si>
    <t>Jordan Sheffield</t>
  </si>
  <si>
    <t>Joseph Sceroler</t>
  </si>
  <si>
    <t>Beau Burrows</t>
  </si>
  <si>
    <t>Albert Abreu</t>
  </si>
  <si>
    <t>Luis Oviedo</t>
  </si>
  <si>
    <t>Jose Soriano</t>
  </si>
  <si>
    <t>Anthony Gose</t>
  </si>
  <si>
    <t>Jorge Guzman</t>
  </si>
  <si>
    <t>Jose Rivera</t>
  </si>
  <si>
    <t>Ryan Castellani</t>
  </si>
  <si>
    <t>Sam Hilliard</t>
  </si>
  <si>
    <t>Oscar Mercado</t>
  </si>
  <si>
    <t>Mauricio Dubon</t>
  </si>
  <si>
    <t>Shogo Akiyama</t>
  </si>
  <si>
    <t>Dexter Fowler</t>
  </si>
  <si>
    <t>Josh Reddick</t>
  </si>
  <si>
    <t>D.J. Stewart</t>
  </si>
  <si>
    <t>Isan Diaz</t>
  </si>
  <si>
    <t>Tony Kemp</t>
  </si>
  <si>
    <t>Elias Diaz</t>
  </si>
  <si>
    <t>Yusniel Diaz</t>
  </si>
  <si>
    <t>Adam Haseley</t>
  </si>
  <si>
    <t>Ryan Braun</t>
  </si>
  <si>
    <t>Tom Murphy</t>
  </si>
  <si>
    <t>Ryan Jeffers</t>
  </si>
  <si>
    <t>Yan Gomes</t>
  </si>
  <si>
    <t>Anthony Alford</t>
  </si>
  <si>
    <t>Edward Olivares</t>
  </si>
  <si>
    <t>Shed Long</t>
  </si>
  <si>
    <t>Brett Gardner</t>
  </si>
  <si>
    <t>Yolmer Sanchez</t>
  </si>
  <si>
    <t>Jake Bauers</t>
  </si>
  <si>
    <t>Chance Sisco</t>
  </si>
  <si>
    <t>Yoenis Cespedes</t>
  </si>
  <si>
    <t>Jorge Alfaro</t>
  </si>
  <si>
    <t>Brad Miller</t>
  </si>
  <si>
    <t>Todd Frazier</t>
  </si>
  <si>
    <t>Luis Torrens</t>
  </si>
  <si>
    <t>Jordan Luplow</t>
  </si>
  <si>
    <t>Martin Maldonado</t>
  </si>
  <si>
    <t>Christian Arroyo</t>
  </si>
  <si>
    <t>Jason Castro</t>
  </si>
  <si>
    <t>Adam Engel</t>
  </si>
  <si>
    <t>Pedro Severino</t>
  </si>
  <si>
    <t>Andrew Stevenson</t>
  </si>
  <si>
    <t>Alejandro Kirk</t>
  </si>
  <si>
    <t>Jahmai Jones</t>
  </si>
  <si>
    <t>Alex Avila</t>
  </si>
  <si>
    <t>Michael Chavis</t>
  </si>
  <si>
    <t>Hanser Alberto</t>
  </si>
  <si>
    <t>Jedd Gyorko</t>
  </si>
  <si>
    <t>Brian Goodwin</t>
  </si>
  <si>
    <t>Eric Sogard</t>
  </si>
  <si>
    <t>Daniel Johnson Jr.</t>
  </si>
  <si>
    <t>Edwin Encarnacion</t>
  </si>
  <si>
    <t>Ender Inciarte</t>
  </si>
  <si>
    <t>Jake Lamb</t>
  </si>
  <si>
    <t>Josh VanMeter</t>
  </si>
  <si>
    <t>Dom Nunez</t>
  </si>
  <si>
    <t>Daniel Robertson</t>
  </si>
  <si>
    <t>Jake Cave</t>
  </si>
  <si>
    <t>Matt Kemp</t>
  </si>
  <si>
    <t>Josh Rojas</t>
  </si>
  <si>
    <t>Jake Fraley</t>
  </si>
  <si>
    <t>Roman Quinn</t>
  </si>
  <si>
    <t>Chad Wallach</t>
  </si>
  <si>
    <t>Jonah Heim</t>
  </si>
  <si>
    <t>Yonathan Daza</t>
  </si>
  <si>
    <t>Jarren Duran</t>
  </si>
  <si>
    <t>Austin Barnes</t>
  </si>
  <si>
    <t>Danny Santana</t>
  </si>
  <si>
    <t>Blaze Tom</t>
  </si>
  <si>
    <t>Andrew Knizner</t>
  </si>
  <si>
    <t>Manny Pina</t>
  </si>
  <si>
    <t>Steven Souza Jr.</t>
  </si>
  <si>
    <t>Johan Camargo</t>
  </si>
  <si>
    <t>Matt Beaty</t>
  </si>
  <si>
    <t>Stephen Vogt</t>
  </si>
  <si>
    <t>Derek Fisher</t>
  </si>
  <si>
    <t>Leury Garcia</t>
  </si>
  <si>
    <t>Kevin Plawecki</t>
  </si>
  <si>
    <t>Pat Valaika</t>
  </si>
  <si>
    <t>Austin Hedges</t>
  </si>
  <si>
    <t>Austin Romine</t>
  </si>
  <si>
    <t>Lewis Brinson</t>
  </si>
  <si>
    <t>Luis Guillorme</t>
  </si>
  <si>
    <t>Chris Davis</t>
  </si>
  <si>
    <t>Ryan Zimmerman</t>
  </si>
  <si>
    <t>Albert Almora Jr.</t>
  </si>
  <si>
    <t>Edwin Rios</t>
  </si>
  <si>
    <t>Lane Thomas</t>
  </si>
  <si>
    <t>Daniel Vogelbach</t>
  </si>
  <si>
    <t>Grayson Greiner</t>
  </si>
  <si>
    <t>Justin Williams</t>
  </si>
  <si>
    <t>Curt Casali</t>
  </si>
  <si>
    <t>Mike Brosseau</t>
  </si>
  <si>
    <t>Brent Rooker</t>
  </si>
  <si>
    <t>Franklin Barreto</t>
  </si>
  <si>
    <t>Jarrod Dyson</t>
  </si>
  <si>
    <t>Tomas Nido</t>
  </si>
  <si>
    <t>Kyle Higashioka</t>
  </si>
  <si>
    <t>Dee Gordon</t>
  </si>
  <si>
    <t>Kyle Holder</t>
  </si>
  <si>
    <t>Brock Holt</t>
  </si>
  <si>
    <t>Delino DeShields</t>
  </si>
  <si>
    <t>Jose Garcia</t>
  </si>
  <si>
    <t>Ben Gamel</t>
  </si>
  <si>
    <t>Logan Morrison</t>
  </si>
  <si>
    <t>Michael Perez</t>
  </si>
  <si>
    <t>Cam Gallagher</t>
  </si>
  <si>
    <t>Ildemaro Vargas</t>
  </si>
  <si>
    <t>Tyler Flowers</t>
  </si>
  <si>
    <t>Aramis Garcia</t>
  </si>
  <si>
    <t>Zack Collins</t>
  </si>
  <si>
    <t>Erik Gonzalez</t>
  </si>
  <si>
    <t>Andrew Knapp</t>
  </si>
  <si>
    <t>Reese McGuire</t>
  </si>
  <si>
    <t>Billy Hamilton</t>
  </si>
  <si>
    <t>Jacob Nottingham</t>
  </si>
  <si>
    <t>Greg Bird</t>
  </si>
  <si>
    <t>Mike Tauchman</t>
  </si>
  <si>
    <t>Austin Dean</t>
  </si>
  <si>
    <t>Cameron Maybin</t>
  </si>
  <si>
    <t>Alex Jackson</t>
  </si>
  <si>
    <t>Logan Forsythe</t>
  </si>
  <si>
    <t>Tyler Wade</t>
  </si>
  <si>
    <t>Harold Castro</t>
  </si>
  <si>
    <t>Edmundo Sosa</t>
  </si>
  <si>
    <t>Matt Wieters</t>
  </si>
  <si>
    <t>Andy Young</t>
  </si>
  <si>
    <t>Eli White</t>
  </si>
  <si>
    <t>Rylan Bannon</t>
  </si>
  <si>
    <t>Ronald Guzman</t>
  </si>
  <si>
    <t>Jake Rogers</t>
  </si>
  <si>
    <t>Vimael Machin</t>
  </si>
  <si>
    <t>Jonathan Lucroy</t>
  </si>
  <si>
    <t>Daz Cameron</t>
  </si>
  <si>
    <t>Mark Trumbo</t>
  </si>
  <si>
    <t>Richie Martin Jr.</t>
  </si>
  <si>
    <t>Steven Duggar</t>
  </si>
  <si>
    <t>Gerardo Parra</t>
  </si>
  <si>
    <t>Tony Wolters</t>
  </si>
  <si>
    <t>Robinson Chirinos</t>
  </si>
  <si>
    <t>Isaac Paredes</t>
  </si>
  <si>
    <t>Chris Owings</t>
  </si>
  <si>
    <t>Jared Oliva</t>
  </si>
  <si>
    <t>Tyrone Taylor</t>
  </si>
  <si>
    <t>Magneuris Sierra</t>
  </si>
  <si>
    <t>Joe Panik</t>
  </si>
  <si>
    <t>Jorge Mateo</t>
  </si>
  <si>
    <t>Danny Mendick</t>
  </si>
  <si>
    <t>Neil Walker</t>
  </si>
  <si>
    <t>Bobby Bradley</t>
  </si>
  <si>
    <t>Seth Brown</t>
  </si>
  <si>
    <t>Ryan McBroom</t>
  </si>
  <si>
    <t>Sheldon Neuse</t>
  </si>
  <si>
    <t>Abraham Toro</t>
  </si>
  <si>
    <t>Ryan O'Hearn</t>
  </si>
  <si>
    <t>Anderson Tejeda</t>
  </si>
  <si>
    <t>Colton Welker</t>
  </si>
  <si>
    <t>Lewin Diaz</t>
  </si>
  <si>
    <t>Brett Phillips</t>
  </si>
  <si>
    <t>Matt Joyce</t>
  </si>
  <si>
    <t>Rene Rivera</t>
  </si>
  <si>
    <t>Jason Kipnis</t>
  </si>
  <si>
    <t>Luis Barrera</t>
  </si>
  <si>
    <t>Matt Adams</t>
  </si>
  <si>
    <t>Greg Garcia</t>
  </si>
  <si>
    <t>Braden Bishop</t>
  </si>
  <si>
    <t>Taylor Ward</t>
  </si>
  <si>
    <t>Juan Lagares</t>
  </si>
  <si>
    <t>Austin Allen</t>
  </si>
  <si>
    <t>Bradley Zimmer</t>
  </si>
  <si>
    <t>Mickey Moniak</t>
  </si>
  <si>
    <t>Jose Martinez</t>
  </si>
  <si>
    <t>Thairo Estrada</t>
  </si>
  <si>
    <t>Harold Ramirez</t>
  </si>
  <si>
    <t>Zach McKinstry</t>
  </si>
  <si>
    <t>William Contreras</t>
  </si>
  <si>
    <t>Christin Stewart</t>
  </si>
  <si>
    <t>Nick Heath</t>
  </si>
  <si>
    <t>Jose Briceno</t>
  </si>
  <si>
    <t>Bret Boswell</t>
  </si>
  <si>
    <t>Zack Cozart</t>
  </si>
  <si>
    <t>Beau Taylor</t>
  </si>
  <si>
    <t>Phil Gosselin</t>
  </si>
  <si>
    <t>Joshua Jung</t>
  </si>
  <si>
    <t>Kevan Smith</t>
  </si>
  <si>
    <t>Billy McKinney</t>
  </si>
  <si>
    <t>Welington Castillo</t>
  </si>
  <si>
    <t>Sandy Leon</t>
  </si>
  <si>
    <t>Alex Blandino</t>
  </si>
  <si>
    <t>Meibrys Viloria</t>
  </si>
  <si>
    <t>Jose Siri</t>
  </si>
  <si>
    <t>Ramon Urias</t>
  </si>
  <si>
    <t>Joshua Palacios</t>
  </si>
  <si>
    <t>Yu-Cheng Chang</t>
  </si>
  <si>
    <t>Jonathan Davis</t>
  </si>
  <si>
    <t>Luis Rengifo</t>
  </si>
  <si>
    <t>LaMonte Wade Jr.</t>
  </si>
  <si>
    <t>Andy Ibanez</t>
  </si>
  <si>
    <t>Max Schrock</t>
  </si>
  <si>
    <t>Andrew Waters</t>
  </si>
  <si>
    <t>Sean Rodriguez</t>
  </si>
  <si>
    <t>Luis Gonzalez</t>
  </si>
  <si>
    <t>Zachary Short</t>
  </si>
  <si>
    <t>Lucas Erceg</t>
  </si>
  <si>
    <t>Garrett Stubbs</t>
  </si>
  <si>
    <t>Jace Peterson</t>
  </si>
  <si>
    <t>Keibert Ruiz</t>
  </si>
  <si>
    <t>Tim Beckham</t>
  </si>
  <si>
    <t>Nolan Jones</t>
  </si>
  <si>
    <t>Drew Butera</t>
  </si>
  <si>
    <t>Lucius Fox</t>
  </si>
  <si>
    <t>Matt Thaiss</t>
  </si>
  <si>
    <t>Anthony Bemboom</t>
  </si>
  <si>
    <t>Tyler Heineman</t>
  </si>
  <si>
    <t>John Nogowski</t>
  </si>
  <si>
    <t>Mike Ford</t>
  </si>
  <si>
    <t>Jeffrey Bleday</t>
  </si>
  <si>
    <t>Jon Jay</t>
  </si>
  <si>
    <t>Ronnie Dawson</t>
  </si>
  <si>
    <t>Michael Reed</t>
  </si>
  <si>
    <t>Yairo Munoz</t>
  </si>
  <si>
    <t>Odubel Herrera</t>
  </si>
  <si>
    <t>Omar Estevez</t>
  </si>
  <si>
    <t>Santiago Espinal</t>
  </si>
  <si>
    <t>Caleb Raleigh</t>
  </si>
  <si>
    <t>Kelvin Gutierrez</t>
  </si>
  <si>
    <t>Brian O'Grady</t>
  </si>
  <si>
    <t>Gregory Deichmann</t>
  </si>
  <si>
    <t>Monte Harrison</t>
  </si>
  <si>
    <t>Jake Noll</t>
  </si>
  <si>
    <t>Breyvic Valera</t>
  </si>
  <si>
    <t>Trevor Larnach</t>
  </si>
  <si>
    <t>Sam Haggerty</t>
  </si>
  <si>
    <t>Dustin Garneau</t>
  </si>
  <si>
    <t>Taylor Walls</t>
  </si>
  <si>
    <t>Deivy Grullon</t>
  </si>
  <si>
    <t>Wyatt Mathisen</t>
  </si>
  <si>
    <t>Max Moroff</t>
  </si>
  <si>
    <t>Micker Adolfo</t>
  </si>
  <si>
    <t>Jeff Mathis</t>
  </si>
  <si>
    <t>Travis Blankenhorn</t>
  </si>
  <si>
    <t>Pablo Sandoval</t>
  </si>
  <si>
    <t>Keon Broxton</t>
  </si>
  <si>
    <t>Connor Chatham</t>
  </si>
  <si>
    <t>Donnie Walton</t>
  </si>
  <si>
    <t>Gavin Sheets</t>
  </si>
  <si>
    <t>Cesar Puello</t>
  </si>
  <si>
    <t>Travis Jankowski</t>
  </si>
  <si>
    <t>Jaylin Davis</t>
  </si>
  <si>
    <t>John Hicks</t>
  </si>
  <si>
    <t>Ehire Adrianza</t>
  </si>
  <si>
    <t>Kyle Garlick</t>
  </si>
  <si>
    <t>Joshua Ockimey</t>
  </si>
  <si>
    <t>Luke Maile</t>
  </si>
  <si>
    <t>Jose Peraza</t>
  </si>
  <si>
    <t>Owen Miller</t>
  </si>
  <si>
    <t>Jordy Mercer</t>
  </si>
  <si>
    <t>Tim Lopes</t>
  </si>
  <si>
    <t>Patrick Higgins</t>
  </si>
  <si>
    <t>Robel Garcia</t>
  </si>
  <si>
    <t>Bubba Starling</t>
  </si>
  <si>
    <t>Chris Herrmann</t>
  </si>
  <si>
    <t>Bryan Holaday</t>
  </si>
  <si>
    <t>Nicholas Gordon</t>
  </si>
  <si>
    <t>Ryan McKenna</t>
  </si>
  <si>
    <t>Mark Mathias</t>
  </si>
  <si>
    <t>Mark Payton</t>
  </si>
  <si>
    <t>Hernan Perez</t>
  </si>
  <si>
    <t>Jesus Sanchez</t>
  </si>
  <si>
    <t>Connor Wong</t>
  </si>
  <si>
    <t>Tyler Naquin</t>
  </si>
  <si>
    <t>Mike Freeman</t>
  </si>
  <si>
    <t>Brandon Drury</t>
  </si>
  <si>
    <t>Chad Tromp</t>
  </si>
  <si>
    <t>Austin Wynns</t>
  </si>
  <si>
    <t>Patrick Mazeika</t>
  </si>
  <si>
    <t>Sergio Alcantara</t>
  </si>
  <si>
    <t>Lucas Raley</t>
  </si>
  <si>
    <t>Sherten Apostel</t>
  </si>
  <si>
    <t>Caleb Joseph</t>
  </si>
  <si>
    <t>Tyler Nevin</t>
  </si>
  <si>
    <t>Corey Ray</t>
  </si>
  <si>
    <t>Dwight Smith Jr.</t>
  </si>
  <si>
    <t>Jason Martin</t>
  </si>
  <si>
    <t>Ernie Clement</t>
  </si>
  <si>
    <t>Nick Williams</t>
  </si>
  <si>
    <t>Chris Shaw</t>
  </si>
  <si>
    <t>Scott Heineman</t>
  </si>
  <si>
    <t>Kramer Robertson</t>
  </si>
  <si>
    <t>Guillermo Heredia</t>
  </si>
  <si>
    <t>Tyler White</t>
  </si>
  <si>
    <t>Matt Reynolds</t>
  </si>
  <si>
    <t>Mallex Smith</t>
  </si>
  <si>
    <t>Jason Vosler</t>
  </si>
  <si>
    <t>Taylor Jones</t>
  </si>
  <si>
    <t>Skye Bolt</t>
  </si>
  <si>
    <t>Phillip Ervin</t>
  </si>
  <si>
    <t>Khalil Lee</t>
  </si>
  <si>
    <t>Zach Reks</t>
  </si>
  <si>
    <t>Marcus Wilson</t>
  </si>
  <si>
    <t>Scott Schebler</t>
  </si>
  <si>
    <t>Stuart Fairchild</t>
  </si>
  <si>
    <t>Will Craig</t>
  </si>
  <si>
    <t>Jorge Ona</t>
  </si>
  <si>
    <t>DJ Peters</t>
  </si>
  <si>
    <t>Tres Barrera</t>
  </si>
  <si>
    <t>Alexander De Goti</t>
  </si>
  <si>
    <t>Kevin Smith</t>
  </si>
  <si>
    <t>Seby Zavala</t>
  </si>
  <si>
    <t>Andrew Velazquez</t>
  </si>
  <si>
    <t>Blake Rutherford</t>
  </si>
  <si>
    <t>Estevan Florial</t>
  </si>
  <si>
    <t>Derek Hill</t>
  </si>
  <si>
    <t>Player</t>
  </si>
  <si>
    <t>Pos</t>
  </si>
  <si>
    <t>Aaron Hicks</t>
  </si>
  <si>
    <t>OF</t>
  </si>
  <si>
    <t>Aaron Judge</t>
  </si>
  <si>
    <t>Aaron Whitefield</t>
  </si>
  <si>
    <t>Adalberto Mondesi</t>
  </si>
  <si>
    <t>SS</t>
  </si>
  <si>
    <t>Adam Duvall</t>
  </si>
  <si>
    <t>Adam Eaton</t>
  </si>
  <si>
    <t>Adam Frazier</t>
  </si>
  <si>
    <t>Adolis García</t>
  </si>
  <si>
    <t>AJ Pollock</t>
  </si>
  <si>
    <t>Akil Baddoo</t>
  </si>
  <si>
    <t>Alan Trejo</t>
  </si>
  <si>
    <t>Albert Almora</t>
  </si>
  <si>
    <t>Albert Pujols</t>
  </si>
  <si>
    <t>Alec Bohm</t>
  </si>
  <si>
    <t>Aledmys Díaz</t>
  </si>
  <si>
    <t>C</t>
  </si>
  <si>
    <t>Alex Bregman</t>
  </si>
  <si>
    <t>Alex De Goti</t>
  </si>
  <si>
    <t>Alex Dickerson</t>
  </si>
  <si>
    <t>Alex Kirilloff</t>
  </si>
  <si>
    <t>Alex Verdugo</t>
  </si>
  <si>
    <t>Ali Sanchez</t>
  </si>
  <si>
    <t>Amed Rosario</t>
  </si>
  <si>
    <t>Andrelton Simmons</t>
  </si>
  <si>
    <t>Andres Gimenez</t>
  </si>
  <si>
    <t>Andrew Benintendi</t>
  </si>
  <si>
    <t>Andrew McCutchen</t>
  </si>
  <si>
    <t>Andrew Romine</t>
  </si>
  <si>
    <t>Andrew Vaughn</t>
  </si>
  <si>
    <t>Andrew Young</t>
  </si>
  <si>
    <t>Anthony Rendon</t>
  </si>
  <si>
    <t>Anthony Rizzo</t>
  </si>
  <si>
    <t>Anthony Santander</t>
  </si>
  <si>
    <t>Aristides Aquino</t>
  </si>
  <si>
    <t>Asdrubal Cabrera</t>
  </si>
  <si>
    <t>Austin Hays</t>
  </si>
  <si>
    <t>Austin Meadows</t>
  </si>
  <si>
    <t>Austin Nola</t>
  </si>
  <si>
    <t>Austin Riley</t>
  </si>
  <si>
    <t>Austin Slater</t>
  </si>
  <si>
    <t>Avisail Garcia</t>
  </si>
  <si>
    <t>Blake Swihart</t>
  </si>
  <si>
    <t>Bo Bichette</t>
  </si>
  <si>
    <t>Bobby Dalbec</t>
  </si>
  <si>
    <t>Brandon Belt</t>
  </si>
  <si>
    <t>Brandon Crawford</t>
  </si>
  <si>
    <t>Brandon Lowe</t>
  </si>
  <si>
    <t>Brandon Nimmo</t>
  </si>
  <si>
    <t>Brendan Rodgers</t>
  </si>
  <si>
    <t>Brian Anderson</t>
  </si>
  <si>
    <t>Bryan Reynolds</t>
  </si>
  <si>
    <t>Bryce Harper</t>
  </si>
  <si>
    <t>Buster Posey</t>
  </si>
  <si>
    <t>Byron Buxton</t>
  </si>
  <si>
    <t>Carlos Correa</t>
  </si>
  <si>
    <t>Carlos Santana</t>
  </si>
  <si>
    <t>Carson Kelly</t>
  </si>
  <si>
    <t>Carter Kieboom</t>
  </si>
  <si>
    <t>Cavan Biggio</t>
  </si>
  <si>
    <t>Cedric Mullins</t>
  </si>
  <si>
    <t>Cesar Hernandez</t>
  </si>
  <si>
    <t>Chad Pinder</t>
  </si>
  <si>
    <t>Chadwick Tromp</t>
  </si>
  <si>
    <t>Charlie Blackmon</t>
  </si>
  <si>
    <t>Charlie Culberson</t>
  </si>
  <si>
    <t>Chas McCormick</t>
  </si>
  <si>
    <t>Chris Taylor</t>
  </si>
  <si>
    <t>Christian Vazquez</t>
  </si>
  <si>
    <t>Christian Walker</t>
  </si>
  <si>
    <t>Christian Yelich</t>
  </si>
  <si>
    <t>Clint Frazier</t>
  </si>
  <si>
    <t>Cody Bellinger</t>
  </si>
  <si>
    <t>Cole Tucker</t>
  </si>
  <si>
    <t>Colin Moran</t>
  </si>
  <si>
    <t>Corey Dickerson</t>
  </si>
  <si>
    <t>Corey Seager</t>
  </si>
  <si>
    <t>Cristian Pache</t>
  </si>
  <si>
    <t>Daniel Johnson</t>
  </si>
  <si>
    <t>Daniel Palka</t>
  </si>
  <si>
    <t>Danny Jansen</t>
  </si>
  <si>
    <t>Dansby Swanson</t>
  </si>
  <si>
    <t>Darin Ruf</t>
  </si>
  <si>
    <t>Daulton Varsho</t>
  </si>
  <si>
    <t>David Bote</t>
  </si>
  <si>
    <t>David Dahl</t>
  </si>
  <si>
    <t>David Fletcher</t>
  </si>
  <si>
    <t>David Peralta</t>
  </si>
  <si>
    <t>Didi Gregorius</t>
  </si>
  <si>
    <t>DJ LeMahieu</t>
  </si>
  <si>
    <t>DJ Stewart</t>
  </si>
  <si>
    <t>Dominic Smith</t>
  </si>
  <si>
    <t>Donovan Solano</t>
  </si>
  <si>
    <t>Donovan Walton</t>
  </si>
  <si>
    <t>Drew Robinson</t>
  </si>
  <si>
    <t>Dustin Fowler</t>
  </si>
  <si>
    <t>Dylan Carlson</t>
  </si>
  <si>
    <t>Dylan Moore</t>
  </si>
  <si>
    <t>Eddie Rosario</t>
  </si>
  <si>
    <t>Eduardo Escobar</t>
  </si>
  <si>
    <t>Elliot Soto</t>
  </si>
  <si>
    <t>Eloy Jimenez</t>
  </si>
  <si>
    <t>Elvis Andrus</t>
  </si>
  <si>
    <t>Enrique Hernandez</t>
  </si>
  <si>
    <t>Eric Hosmer</t>
  </si>
  <si>
    <t>Eugenio Suarez</t>
  </si>
  <si>
    <t>Evan Longoria</t>
  </si>
  <si>
    <t>Evan White</t>
  </si>
  <si>
    <t>Fernando Tatis Jr.</t>
  </si>
  <si>
    <t>Franchy Cordero</t>
  </si>
  <si>
    <t>Francisco Lindor</t>
  </si>
  <si>
    <t>Francisco Mejia</t>
  </si>
  <si>
    <t>Franmil Reyes</t>
  </si>
  <si>
    <t>Freddie Freeman</t>
  </si>
  <si>
    <t>Freddy Galvis</t>
  </si>
  <si>
    <t>Garrett Cooper</t>
  </si>
  <si>
    <t>Garrett Hampson</t>
  </si>
  <si>
    <t>Gary Sanchez</t>
  </si>
  <si>
    <t>Gavin Lux</t>
  </si>
  <si>
    <t>George Springer</t>
  </si>
  <si>
    <t>Geraldo Perdomo</t>
  </si>
  <si>
    <t>Giancarlo Stanton</t>
  </si>
  <si>
    <t>Gio Urshela</t>
  </si>
  <si>
    <t>Gleyber Torres</t>
  </si>
  <si>
    <t>Gregory Polanco</t>
  </si>
  <si>
    <t>Ha-Seong Kim</t>
  </si>
  <si>
    <t>Harrison Bader</t>
  </si>
  <si>
    <t>Humberto Arteaga</t>
  </si>
  <si>
    <t>Hunter Dozier</t>
  </si>
  <si>
    <t>Hunter Renfroe</t>
  </si>
  <si>
    <t>Ian Desmond</t>
  </si>
  <si>
    <t>Ian Happ</t>
  </si>
  <si>
    <t>Isiah Kiner-Falefa</t>
  </si>
  <si>
    <t>J.D. Davis</t>
  </si>
  <si>
    <t>J.D. Martinez</t>
  </si>
  <si>
    <t>J.P. Crawford</t>
  </si>
  <si>
    <t>J.T. Realmuto</t>
  </si>
  <si>
    <t>Jack Mayfield</t>
  </si>
  <si>
    <t>Jackie Bradley Jr.</t>
  </si>
  <si>
    <t>Jacob Stallings</t>
  </si>
  <si>
    <t>JaCoby Jones</t>
  </si>
  <si>
    <t>Jake Cronenworth</t>
  </si>
  <si>
    <t>Jake Marisnick</t>
  </si>
  <si>
    <t>James McCann</t>
  </si>
  <si>
    <t>Jared Walsh</t>
  </si>
  <si>
    <t>Jason Heyward</t>
  </si>
  <si>
    <t>Javier Baez</t>
  </si>
  <si>
    <t>Jazz Chisholm</t>
  </si>
  <si>
    <t>Jean Segura</t>
  </si>
  <si>
    <t>Jed Lowrie</t>
  </si>
  <si>
    <t>Jeff McNeil</t>
  </si>
  <si>
    <t>Jeimer Candelario</t>
  </si>
  <si>
    <t>Jesse Winker</t>
  </si>
  <si>
    <t>Jesus Aguilar</t>
  </si>
  <si>
    <t>Ji-Man Choi</t>
  </si>
  <si>
    <t>Jo Adell</t>
  </si>
  <si>
    <t>Joc Pederson</t>
  </si>
  <si>
    <t>Joey Bart</t>
  </si>
  <si>
    <t>Joey Gallo</t>
  </si>
  <si>
    <t>Joey Votto</t>
  </si>
  <si>
    <t>Joey Wendle</t>
  </si>
  <si>
    <t>Jon Berti</t>
  </si>
  <si>
    <t>Jonathan Arauz</t>
  </si>
  <si>
    <t>Jonathan India</t>
  </si>
  <si>
    <t>Jonathan Schoop</t>
  </si>
  <si>
    <t>Jonathan Villar</t>
  </si>
  <si>
    <t>Jorge Oña</t>
  </si>
  <si>
    <t>Jorge Polanco</t>
  </si>
  <si>
    <t>Jorge Soler</t>
  </si>
  <si>
    <t>José Abreu</t>
  </si>
  <si>
    <t>Jose Altuve</t>
  </si>
  <si>
    <t>José García</t>
  </si>
  <si>
    <t>José Iglesias</t>
  </si>
  <si>
    <t>Jose Marmolejos</t>
  </si>
  <si>
    <t>Jose Ramirez</t>
  </si>
  <si>
    <t>Jose Rojas</t>
  </si>
  <si>
    <t>Jose Trevino</t>
  </si>
  <si>
    <t>Joseph Odom</t>
  </si>
  <si>
    <t>Josh Bell</t>
  </si>
  <si>
    <t>Josh Donaldson</t>
  </si>
  <si>
    <t>Josh Fuentes</t>
  </si>
  <si>
    <t>Josh Harrison</t>
  </si>
  <si>
    <t>Josh Naylor</t>
  </si>
  <si>
    <t>Josh Palacios</t>
  </si>
  <si>
    <t>JT Riddle</t>
  </si>
  <si>
    <t>Juan Centeno</t>
  </si>
  <si>
    <t>Juan Soto</t>
  </si>
  <si>
    <t>Jurickson Profar</t>
  </si>
  <si>
    <t>Justin Bour</t>
  </si>
  <si>
    <t>Justin Turner</t>
  </si>
  <si>
    <t>Justin Upton</t>
  </si>
  <si>
    <t>Ka'ai Tom</t>
  </si>
  <si>
    <t>Kaleb Cowart</t>
  </si>
  <si>
    <t>Ke'Bryan Hayes</t>
  </si>
  <si>
    <t>Keston Hiura</t>
  </si>
  <si>
    <t>Ketel Marte</t>
  </si>
  <si>
    <t>Kevin Kiermaier</t>
  </si>
  <si>
    <t>Kevin Kramer</t>
  </si>
  <si>
    <t>Kevin Newman</t>
  </si>
  <si>
    <t>Kevin Padlo</t>
  </si>
  <si>
    <t>Kevin Pillar</t>
  </si>
  <si>
    <t>Kole Calhoun</t>
  </si>
  <si>
    <t>Kolten Wong</t>
  </si>
  <si>
    <t>Kris Bryant</t>
  </si>
  <si>
    <t>Kurt Suzuki</t>
  </si>
  <si>
    <t>Kyle Farmer</t>
  </si>
  <si>
    <t>Kyle Isbel</t>
  </si>
  <si>
    <t>Kyle Lewis</t>
  </si>
  <si>
    <t>Kyle Schwarber</t>
  </si>
  <si>
    <t>Kyle Seager</t>
  </si>
  <si>
    <t>Kyle Tucker</t>
  </si>
  <si>
    <t>LaMonte Wade Jr</t>
  </si>
  <si>
    <t>Leody Taveras</t>
  </si>
  <si>
    <t>Lorenzo Cain</t>
  </si>
  <si>
    <t>Lourdes Gurriel Jr.</t>
  </si>
  <si>
    <t>Luis Alexander Basabe</t>
  </si>
  <si>
    <t>Luis Arraez</t>
  </si>
  <si>
    <t>Luis Campusano</t>
  </si>
  <si>
    <t>Luis Robert</t>
  </si>
  <si>
    <t>Luis Urias</t>
  </si>
  <si>
    <t>Luke Raley</t>
  </si>
  <si>
    <t>Luke Voit</t>
  </si>
  <si>
    <t>Maikel Franco</t>
  </si>
  <si>
    <t>Manny Machado</t>
  </si>
  <si>
    <t>Manuel Margot</t>
  </si>
  <si>
    <t>Marcell Ozuna</t>
  </si>
  <si>
    <t>Marcus Semien</t>
  </si>
  <si>
    <t>Mark Canha</t>
  </si>
  <si>
    <t>Marwin Gonzalez</t>
  </si>
  <si>
    <t>Mason Williams</t>
  </si>
  <si>
    <t>Matt Carpenter</t>
  </si>
  <si>
    <t>Matt Chapman</t>
  </si>
  <si>
    <t>Matt Duffy</t>
  </si>
  <si>
    <t>Matt Olson</t>
  </si>
  <si>
    <t>Matthew Joyce</t>
  </si>
  <si>
    <t>Max Kepler</t>
  </si>
  <si>
    <t>Max Muncy</t>
  </si>
  <si>
    <t>Max Stassi</t>
  </si>
  <si>
    <t>Michael A. Taylor</t>
  </si>
  <si>
    <t>Michael Brantley</t>
  </si>
  <si>
    <t>Michael Conforto</t>
  </si>
  <si>
    <t>Michael Hermosillo</t>
  </si>
  <si>
    <t>Michael Lorenzen</t>
  </si>
  <si>
    <t>Miguel Andujar</t>
  </si>
  <si>
    <t>Miguel Rojas</t>
  </si>
  <si>
    <t>Miguel Sano</t>
  </si>
  <si>
    <t>Mike Moustakas</t>
  </si>
  <si>
    <t>Mike Trout</t>
  </si>
  <si>
    <t>Mike Yastrzemski</t>
  </si>
  <si>
    <t>Mike Zunino</t>
  </si>
  <si>
    <t>Mitch Garver</t>
  </si>
  <si>
    <t>Mitch Haniger</t>
  </si>
  <si>
    <t>Mitch Moreland</t>
  </si>
  <si>
    <t>Mookie Betts</t>
  </si>
  <si>
    <t>Myles Straw</t>
  </si>
  <si>
    <t>Nate Lowe</t>
  </si>
  <si>
    <t>Nicholas Castellanos</t>
  </si>
  <si>
    <t>Nick Ahmed</t>
  </si>
  <si>
    <t>Nick Madrigal</t>
  </si>
  <si>
    <t>Nick Maton</t>
  </si>
  <si>
    <t>Nick Senzel</t>
  </si>
  <si>
    <t>Nick Solak</t>
  </si>
  <si>
    <t>Nicky Delmonico</t>
  </si>
  <si>
    <t>Nicky Lopez</t>
  </si>
  <si>
    <t>Nico Hoerner</t>
  </si>
  <si>
    <t>Niko Goodrum</t>
  </si>
  <si>
    <t>Nolan Arenado</t>
  </si>
  <si>
    <t>Nomar Mazara</t>
  </si>
  <si>
    <t>Omar Narvaez</t>
  </si>
  <si>
    <t>Orlando Arcia</t>
  </si>
  <si>
    <t>Ozzie Albies</t>
  </si>
  <si>
    <t>Paul DeJong</t>
  </si>
  <si>
    <t>Paul Goldschmidt</t>
  </si>
  <si>
    <t>Pavin Smith</t>
  </si>
  <si>
    <t>Pete Alonso</t>
  </si>
  <si>
    <t>Phillip Evans</t>
  </si>
  <si>
    <t>Rafael Devers</t>
  </si>
  <si>
    <t>Rafael Marchan</t>
  </si>
  <si>
    <t>Raimel Tapia</t>
  </si>
  <si>
    <t>Ramon Laureano</t>
  </si>
  <si>
    <t>Randal Grichuk</t>
  </si>
  <si>
    <t>Randy Arozarena</t>
  </si>
  <si>
    <t>Rangel Ravelo</t>
  </si>
  <si>
    <t>Renato Nunez</t>
  </si>
  <si>
    <t>Rhys Hoskins</t>
  </si>
  <si>
    <t>Richie Martin</t>
  </si>
  <si>
    <t>Rio Ruiz</t>
  </si>
  <si>
    <t>Robbie Grossman</t>
  </si>
  <si>
    <t>Roberto Perez</t>
  </si>
  <si>
    <t>Robinson Cano</t>
  </si>
  <si>
    <t>Ronald Acuna Jr.</t>
  </si>
  <si>
    <t>Ronald Torreyes</t>
  </si>
  <si>
    <t>Rougned Odor</t>
  </si>
  <si>
    <t>Rowdy Tellez</t>
  </si>
  <si>
    <t>Ryan Lavarnway</t>
  </si>
  <si>
    <t>Ryan McMahon</t>
  </si>
  <si>
    <t>Ryan Mountcastle</t>
  </si>
  <si>
    <t>Ryon Healy</t>
  </si>
  <si>
    <t>Salvador Perez</t>
  </si>
  <si>
    <t>Sam Huff</t>
  </si>
  <si>
    <t>Scott Hurst</t>
  </si>
  <si>
    <t>Scott Kingery</t>
  </si>
  <si>
    <t>Sean Murphy</t>
  </si>
  <si>
    <t>Starlin Castro</t>
  </si>
  <si>
    <t>Starling Marte</t>
  </si>
  <si>
    <t>Stephen Piscotty</t>
  </si>
  <si>
    <t>Taylor Trammell</t>
  </si>
  <si>
    <t>Teoscar Hernandez</t>
  </si>
  <si>
    <t>Terrance Gore</t>
  </si>
  <si>
    <t>Tim Anderson</t>
  </si>
  <si>
    <t>Tim Locastro</t>
  </si>
  <si>
    <t>Tommy Edman</t>
  </si>
  <si>
    <t>Tommy La Stella</t>
  </si>
  <si>
    <t>Tommy Pham</t>
  </si>
  <si>
    <t>Travis d'Arnaud</t>
  </si>
  <si>
    <t>Travis Demeritte</t>
  </si>
  <si>
    <t>Travis Shaw</t>
  </si>
  <si>
    <t>Trea Turner</t>
  </si>
  <si>
    <t>Trent Grisham</t>
  </si>
  <si>
    <t>Trevor Story</t>
  </si>
  <si>
    <t>Trey Mancini</t>
  </si>
  <si>
    <t>Tucker Barnhart</t>
  </si>
  <si>
    <t>Ty France</t>
  </si>
  <si>
    <t>Tyler O'Neill</t>
  </si>
  <si>
    <t>Tyler Stephenson</t>
  </si>
  <si>
    <t>Victor Caratini</t>
  </si>
  <si>
    <t>Victor Reyes</t>
  </si>
  <si>
    <t>Victor Robles</t>
  </si>
  <si>
    <t>Vladimir Guerrero Jr.</t>
  </si>
  <si>
    <t>Whit Merrifield</t>
  </si>
  <si>
    <t>Wil Myers</t>
  </si>
  <si>
    <t>Willi Castro</t>
  </si>
  <si>
    <t>Willians Astudillo</t>
  </si>
  <si>
    <t>Willie Calhoun</t>
  </si>
  <si>
    <t>Willson Contreras</t>
  </si>
  <si>
    <t>Willy Adames</t>
  </si>
  <si>
    <t>Wilmer Difo</t>
  </si>
  <si>
    <t>Wilmer Flores</t>
  </si>
  <si>
    <t>Wilson Ramos</t>
  </si>
  <si>
    <t>Xander Bogaerts</t>
  </si>
  <si>
    <t>Yadier Molina</t>
  </si>
  <si>
    <t>Yandy Díaz</t>
  </si>
  <si>
    <t>Yasmani Grandal</t>
  </si>
  <si>
    <t>Yoan Moncada</t>
  </si>
  <si>
    <t>Yoshi Tsutsugo</t>
  </si>
  <si>
    <t>Yu Chang</t>
  </si>
  <si>
    <t>Yuli Gurriel</t>
  </si>
  <si>
    <t>Catchers</t>
  </si>
  <si>
    <t>First Basemen</t>
  </si>
  <si>
    <t>Second Basemen</t>
  </si>
  <si>
    <t>Third Basemen</t>
  </si>
  <si>
    <t>Shortstop</t>
  </si>
  <si>
    <t>Outfield</t>
  </si>
  <si>
    <t>DH</t>
  </si>
  <si>
    <t>Unavailable</t>
  </si>
  <si>
    <t>Michael</t>
  </si>
  <si>
    <t>SP</t>
  </si>
  <si>
    <t>Position</t>
  </si>
  <si>
    <t>Team Needs</t>
  </si>
  <si>
    <t>Dinelson Lamet</t>
  </si>
  <si>
    <t>Lev</t>
  </si>
  <si>
    <t>Opp</t>
  </si>
  <si>
    <t>Total Value PG</t>
  </si>
  <si>
    <t>gl</t>
  </si>
  <si>
    <t>box</t>
  </si>
  <si>
    <t>MLB-AL</t>
  </si>
  <si>
    <t>Toronto</t>
  </si>
  <si>
    <t>@</t>
  </si>
  <si>
    <t>Atlanta</t>
  </si>
  <si>
    <t>Chicago</t>
  </si>
  <si>
    <t>Minnesota</t>
  </si>
  <si>
    <t>MLB-NL</t>
  </si>
  <si>
    <t>Los Angeles</t>
  </si>
  <si>
    <t>Seattle</t>
  </si>
  <si>
    <t>Cincinnati</t>
  </si>
  <si>
    <t>Pittsburgh</t>
  </si>
  <si>
    <t>Miami</t>
  </si>
  <si>
    <t>Arizona</t>
  </si>
  <si>
    <t>Colorado</t>
  </si>
  <si>
    <t>San Diego</t>
  </si>
  <si>
    <t>Houston</t>
  </si>
  <si>
    <t>Cleveland</t>
  </si>
  <si>
    <t>Washington</t>
  </si>
  <si>
    <t>Philadelphia</t>
  </si>
  <si>
    <t>New York</t>
  </si>
  <si>
    <t>Baltimore</t>
  </si>
  <si>
    <t>Nelson Cruz</t>
  </si>
  <si>
    <t>Milwaukee</t>
  </si>
  <si>
    <t>St. Louis</t>
  </si>
  <si>
    <t>Boston</t>
  </si>
  <si>
    <t>Oakland</t>
  </si>
  <si>
    <t>Tampa Bay</t>
  </si>
  <si>
    <t>Detroit</t>
  </si>
  <si>
    <t>Kansas City</t>
  </si>
  <si>
    <t>Miguel Cabrera</t>
  </si>
  <si>
    <t>Nick Castellanos</t>
  </si>
  <si>
    <t>Connor Joe</t>
  </si>
  <si>
    <t>Yermin Mercedes</t>
  </si>
  <si>
    <t>Pablo Reyes</t>
  </si>
  <si>
    <t>Patrick Kivlehan</t>
  </si>
  <si>
    <t>Tucupita Marcano</t>
  </si>
  <si>
    <t>John Andreoli</t>
  </si>
  <si>
    <t>Aledmys D�az</t>
  </si>
  <si>
    <t>Yadiel Hern�ndez</t>
  </si>
  <si>
    <t>Nick Martini</t>
  </si>
  <si>
    <t>Matt Peacock</t>
  </si>
  <si>
    <t>Troy Stokes Jr.</t>
  </si>
  <si>
    <t>Sonny Gray</t>
  </si>
  <si>
    <t>Cody Poteet</t>
  </si>
  <si>
    <t>GSc</t>
  </si>
  <si>
    <t>PO</t>
  </si>
  <si>
    <t>Pit</t>
  </si>
  <si>
    <t>Str</t>
  </si>
  <si>
    <t>StL</t>
  </si>
  <si>
    <t>StS</t>
  </si>
  <si>
    <t>GB/FB</t>
  </si>
  <si>
    <t>LD</t>
  </si>
  <si>
    <t>PU</t>
  </si>
  <si>
    <t>Jose Alvarado</t>
  </si>
  <si>
    <t>Emilio Pagan</t>
  </si>
  <si>
    <t>Devin Williams</t>
  </si>
  <si>
    <t>James Karinchak</t>
  </si>
  <si>
    <t>Aroldis Chapman</t>
  </si>
  <si>
    <t>Hector Neris</t>
  </si>
  <si>
    <t>Josh Hader</t>
  </si>
  <si>
    <t>Brad Hand</t>
  </si>
  <si>
    <t>Nick Ramirez</t>
  </si>
  <si>
    <t>Keegan Thompson</t>
  </si>
  <si>
    <t>Joakim Soria</t>
  </si>
  <si>
    <t>Liam Hendriks</t>
  </si>
  <si>
    <t>Louis Head</t>
  </si>
  <si>
    <t>Mychal Givens</t>
  </si>
  <si>
    <t>Pierce Johnson</t>
  </si>
  <si>
    <t>Richard Rodriguez</t>
  </si>
  <si>
    <t>---%</t>
  </si>
  <si>
    <t>JT Chargois</t>
  </si>
  <si>
    <t>Sam Clay</t>
  </si>
  <si>
    <t>Justin Steele</t>
  </si>
  <si>
    <t>Wyatt Mills</t>
  </si>
  <si>
    <t>Priority List Number</t>
  </si>
  <si>
    <t>Points</t>
  </si>
  <si>
    <t>Save?</t>
  </si>
  <si>
    <t>RP</t>
  </si>
  <si>
    <t>Minors</t>
  </si>
  <si>
    <t>IL</t>
  </si>
  <si>
    <t>Spencer Howard</t>
  </si>
  <si>
    <t>Framber Valdez</t>
  </si>
  <si>
    <t>Luis Patino</t>
  </si>
  <si>
    <t>Julio Rodriguez</t>
  </si>
  <si>
    <t>Garrett Crochet</t>
  </si>
  <si>
    <t>Kyle Wright</t>
  </si>
  <si>
    <t>Archie Bradley</t>
  </si>
  <si>
    <t>Roster Size</t>
  </si>
  <si>
    <t>Adolis Garc�a</t>
  </si>
  <si>
    <t>Save  5/13</t>
  </si>
  <si>
    <t>Save 5/14</t>
  </si>
  <si>
    <t>Pete Fairbanks</t>
  </si>
  <si>
    <t>Matthew Manning</t>
  </si>
  <si>
    <t>Mike Soroka</t>
  </si>
  <si>
    <t>Drew Pomeranz</t>
  </si>
  <si>
    <t>Heliot Ramos</t>
  </si>
  <si>
    <t>Vidal Brujan</t>
  </si>
  <si>
    <t>Logan Gilbert</t>
  </si>
  <si>
    <t>Brusdar Graterol</t>
  </si>
  <si>
    <t>Chris Martin</t>
  </si>
  <si>
    <t>Vince Velasquez</t>
  </si>
  <si>
    <t>Adley Rutschman</t>
  </si>
  <si>
    <t>Taylor Rogers</t>
  </si>
  <si>
    <t>Corey Knebel</t>
  </si>
  <si>
    <t>Julian Merryweather</t>
  </si>
  <si>
    <t>Kwang Hyun Kim</t>
  </si>
  <si>
    <t>Chris Archer</t>
  </si>
  <si>
    <t>Jonathan Brubaker</t>
  </si>
  <si>
    <t>Jake Odorizzi</t>
  </si>
  <si>
    <t>Yadiel Hernandez</t>
  </si>
  <si>
    <t>Spencer Torkelson</t>
  </si>
  <si>
    <t>2022 return</t>
  </si>
  <si>
    <t>Brendan McKay</t>
  </si>
  <si>
    <t>10 day on 5/1</t>
  </si>
  <si>
    <t>Ross Stripling</t>
  </si>
  <si>
    <t>Rasiel Iglesias</t>
  </si>
  <si>
    <t>/40</t>
  </si>
  <si>
    <t>/5</t>
  </si>
  <si>
    <t>/3</t>
  </si>
  <si>
    <t>ROSTER</t>
  </si>
  <si>
    <t>Start1</t>
  </si>
  <si>
    <t>Use</t>
  </si>
  <si>
    <t>Next</t>
  </si>
  <si>
    <t>Previous</t>
  </si>
  <si>
    <t>Will Smith (LAD)</t>
  </si>
  <si>
    <t>Anthony Rizzo (CHC)</t>
  </si>
  <si>
    <t>1b</t>
  </si>
  <si>
    <t>5/9     5/14</t>
  </si>
  <si>
    <t>Nick Madrigal (CHW)</t>
  </si>
  <si>
    <t>2b</t>
  </si>
  <si>
    <t>5/8     5/15</t>
  </si>
  <si>
    <t>Kyle Seager (SEA)</t>
  </si>
  <si>
    <t>3b</t>
  </si>
  <si>
    <t>Cavan Biggio (TOR)</t>
  </si>
  <si>
    <t>inf</t>
  </si>
  <si>
    <t>Mike Trout (ANA)</t>
  </si>
  <si>
    <t>of</t>
  </si>
  <si>
    <t>Kyle Tucker (HOU)</t>
  </si>
  <si>
    <t>Max Kepler (MIN)</t>
  </si>
  <si>
    <t>Christian Pache (ATL)</t>
  </si>
  <si>
    <t>dh</t>
  </si>
  <si>
    <t>Kevin Kiermaier (TBR)</t>
  </si>
  <si>
    <t>bn</t>
  </si>
  <si>
    <t>Tommy John</t>
  </si>
  <si>
    <t>Brendan McKay (TBR)*</t>
  </si>
  <si>
    <t>Watchlist (H)</t>
  </si>
  <si>
    <t>Watchlist (P)</t>
  </si>
  <si>
    <t>POS</t>
  </si>
  <si>
    <r>
      <rPr>
        <rFont val="Times New Roman"/>
        <color theme="1"/>
        <sz val="12.0"/>
      </rPr>
      <t xml:space="preserve">* </t>
    </r>
    <r>
      <rPr>
        <rFont val="Times New Roman"/>
        <color theme="1"/>
        <sz val="12.0"/>
      </rPr>
      <t>Top100</t>
    </r>
  </si>
  <si>
    <t>*</t>
  </si>
  <si>
    <t>Jordan Groshans</t>
  </si>
  <si>
    <t>Jasson Dominguez</t>
  </si>
  <si>
    <t>Bo Naylor</t>
  </si>
  <si>
    <t>P</t>
  </si>
  <si>
    <t>Yoelqui Céspedes</t>
  </si>
  <si>
    <t>Tyler Soderstrom</t>
  </si>
  <si>
    <t>Khris Davis</t>
  </si>
  <si>
    <t>Yoshitomo Tsutsugo</t>
  </si>
  <si>
    <t>Blake Treinen</t>
  </si>
  <si>
    <t>Justin Wilson</t>
  </si>
  <si>
    <t>Deivi Garcia</t>
  </si>
  <si>
    <t>Giovanny Urshela</t>
  </si>
  <si>
    <t>Craig Kimbrel</t>
  </si>
  <si>
    <t>Randy Dobnak</t>
  </si>
  <si>
    <t>Aledmys Diaz</t>
  </si>
  <si>
    <t>Wander Franco</t>
  </si>
  <si>
    <t>Royce Lewis</t>
  </si>
  <si>
    <t>Stephen Strasburg</t>
  </si>
  <si>
    <t>Jose Leclerc</t>
  </si>
  <si>
    <t>Daniel Lynch</t>
  </si>
  <si>
    <t>Sixto Sanchez</t>
  </si>
  <si>
    <t>Luis Severino</t>
  </si>
  <si>
    <t>Kyle Freeland</t>
  </si>
  <si>
    <t xml:space="preserve">Javier Baez </t>
  </si>
  <si>
    <t>Jeter Downs</t>
  </si>
  <si>
    <t xml:space="preserve">Miguel Andujar </t>
  </si>
  <si>
    <t>A.J. Puk</t>
  </si>
  <si>
    <t>Aaron Bummer</t>
  </si>
  <si>
    <t>Jordan Hicks</t>
  </si>
  <si>
    <t xml:space="preserve">Joely Rodriguez </t>
  </si>
  <si>
    <t xml:space="preserve">Tony Gonsolin </t>
  </si>
  <si>
    <t>Brent Honeywell</t>
  </si>
  <si>
    <t>Diego Castillo</t>
  </si>
  <si>
    <t>Carlos Carrasco</t>
  </si>
  <si>
    <t>Edwin Diaz</t>
  </si>
  <si>
    <t>Noah Syndergaard</t>
  </si>
  <si>
    <t>James Paxton</t>
  </si>
  <si>
    <t>Jarred Kelenic</t>
  </si>
  <si>
    <t>Amir Garrett</t>
  </si>
  <si>
    <t>CJ Abrams</t>
  </si>
  <si>
    <t>JJ Bleday</t>
  </si>
  <si>
    <t>Miles Mikolas</t>
  </si>
  <si>
    <t>Alex Reyes</t>
  </si>
  <si>
    <t>Riley Greene</t>
  </si>
  <si>
    <t>Bobby Witt Jr.</t>
  </si>
  <si>
    <t>Shane McClanahan</t>
  </si>
  <si>
    <t>Nate Pearson</t>
  </si>
  <si>
    <t>MacKenzie Gore</t>
  </si>
  <si>
    <t>Tanner Scott</t>
  </si>
  <si>
    <t>Nick Anderson</t>
  </si>
  <si>
    <t>Trevor May</t>
  </si>
  <si>
    <t>Chris Sale</t>
  </si>
  <si>
    <t>Short stop</t>
  </si>
  <si>
    <t>A.J. Pollock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</si>
</sst>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m/d/yy"/>
    <numFmt numFmtId="165" formatCode="0.000"/>
    <numFmt numFmtId="166" formatCode="0.0"/>
    <numFmt numFmtId="167" formatCode="#,##0.0"/>
    <numFmt numFmtId="168" formatCode="m/d"/>
    <numFmt numFmtId="169" formatCode="mmm-d"/>
    <numFmt numFmtId="170" formatCode="d-mmm"/>
    <numFmt numFmtId="171" formatCode="m-d"/>
  </numFmts>
  <fonts count="18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sz val="12.0"/>
      <color theme="1"/>
      <name val="Times New Roman"/>
    </font>
    <font>
      <sz val="11.0"/>
      <color rgb="FF1155CC"/>
      <name val="Inconsolata"/>
    </font>
    <font>
      <sz val="12.0"/>
      <name val="Times New Roman"/>
    </font>
    <font>
      <b/>
      <sz val="12.0"/>
      <color rgb="FF000000"/>
      <name val="Times New Roman"/>
    </font>
    <font>
      <sz val="12.0"/>
      <color rgb="FF000000"/>
      <name val="Times New Roman"/>
    </font>
    <font>
      <sz val="11.0"/>
      <color rgb="FF000000"/>
      <name val="Calibri"/>
    </font>
    <font>
      <b/>
      <color rgb="FF000000"/>
      <name val="Calibri"/>
    </font>
    <font>
      <color rgb="FF000000"/>
      <name val="Calibri"/>
    </font>
    <font>
      <b/>
      <sz val="11.0"/>
      <color rgb="FF000000"/>
      <name val="Calibri"/>
    </font>
    <font>
      <i/>
      <sz val="12.0"/>
      <color theme="1"/>
      <name val="Times New Roman"/>
    </font>
    <font>
      <b/>
      <sz val="12.0"/>
      <color theme="1"/>
      <name val="Times New Roman"/>
    </font>
    <font/>
    <font>
      <sz val="12.0"/>
      <color rgb="FFD9D9D9"/>
      <name val="Times New Roman"/>
    </font>
    <font>
      <sz val="12.0"/>
      <color rgb="FF222222"/>
      <name val="Times New Roman"/>
    </font>
    <font>
      <b/>
      <color rgb="FF000000"/>
      <name val="&quot;Helvetica Neue&quot;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11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1" numFmtId="0" xfId="0" applyFont="1"/>
    <xf borderId="0" fillId="2" fontId="2" numFmtId="0" xfId="0" applyAlignment="1" applyFont="1">
      <alignment horizontal="center" readingOrder="0"/>
    </xf>
    <xf borderId="0" fillId="2" fontId="2" numFmtId="1" xfId="0" applyAlignment="1" applyFont="1" applyNumberFormat="1">
      <alignment horizontal="center" readingOrder="0"/>
    </xf>
    <xf borderId="0" fillId="2" fontId="1" numFmtId="164" xfId="0" applyAlignment="1" applyFont="1" applyNumberFormat="1">
      <alignment horizontal="center" readingOrder="0"/>
    </xf>
    <xf borderId="0" fillId="0" fontId="1" numFmtId="1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0" fontId="2" numFmtId="1" xfId="0" applyAlignment="1" applyFont="1" applyNumberFormat="1">
      <alignment horizontal="center" readingOrder="0"/>
    </xf>
    <xf borderId="0" fillId="0" fontId="1" numFmtId="1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2" fontId="1" numFmtId="1" xfId="0" applyAlignment="1" applyFont="1" applyNumberFormat="1">
      <alignment horizontal="center" readingOrder="0"/>
    </xf>
    <xf borderId="0" fillId="0" fontId="1" numFmtId="1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165" xfId="0" applyAlignment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3" numFmtId="0" xfId="0" applyAlignment="1" applyFont="1">
      <alignment horizontal="center" readingOrder="0"/>
    </xf>
    <xf borderId="0" fillId="0" fontId="3" numFmtId="1" xfId="0" applyAlignment="1" applyFont="1" applyNumberFormat="1">
      <alignment horizontal="center" readingOrder="0"/>
    </xf>
    <xf borderId="0" fillId="0" fontId="3" numFmtId="165" xfId="0" applyAlignment="1" applyFont="1" applyNumberFormat="1">
      <alignment horizontal="center" readingOrder="0"/>
    </xf>
    <xf borderId="0" fillId="0" fontId="3" numFmtId="166" xfId="0" applyAlignment="1" applyFont="1" applyNumberFormat="1">
      <alignment horizontal="center" readingOrder="0"/>
    </xf>
    <xf borderId="0" fillId="0" fontId="3" numFmtId="167" xfId="0" applyAlignment="1" applyFont="1" applyNumberFormat="1">
      <alignment horizontal="center" readingOrder="0"/>
    </xf>
    <xf borderId="0" fillId="0" fontId="3" numFmtId="0" xfId="0" applyAlignment="1" applyFont="1">
      <alignment horizontal="center"/>
    </xf>
    <xf borderId="0" fillId="0" fontId="3" numFmtId="165" xfId="0" applyAlignment="1" applyFont="1" applyNumberForma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67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0" fillId="3" fontId="4" numFmtId="0" xfId="0" applyAlignment="1" applyFill="1" applyFont="1">
      <alignment readingOrder="0"/>
    </xf>
    <xf borderId="0" fillId="0" fontId="5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7" numFmtId="0" xfId="0" applyAlignment="1" applyFont="1">
      <alignment horizontal="center" readingOrder="0" vertical="bottom"/>
    </xf>
    <xf borderId="0" fillId="0" fontId="7" numFmtId="165" xfId="0" applyAlignment="1" applyFont="1" applyNumberFormat="1">
      <alignment horizontal="center" readingOrder="0" vertical="bottom"/>
    </xf>
    <xf borderId="0" fillId="0" fontId="6" numFmtId="0" xfId="0" applyAlignment="1" applyFont="1">
      <alignment horizontal="center" readingOrder="0" shrinkToFit="0" wrapText="0"/>
    </xf>
    <xf borderId="0" fillId="0" fontId="8" numFmtId="0" xfId="0" applyAlignment="1" applyFont="1">
      <alignment horizontal="center" readingOrder="0" shrinkToFit="0" vertical="bottom" wrapText="0"/>
    </xf>
    <xf borderId="0" fillId="0" fontId="8" numFmtId="1" xfId="0" applyAlignment="1" applyFont="1" applyNumberFormat="1">
      <alignment horizontal="center"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7" numFmtId="0" xfId="0" applyAlignment="1" applyFont="1">
      <alignment horizontal="center" readingOrder="0" shrinkToFit="0" wrapText="0"/>
    </xf>
    <xf borderId="0" fillId="0" fontId="1" numFmtId="1" xfId="0" applyAlignment="1" applyFont="1" applyNumberFormat="1">
      <alignment horizontal="center" readingOrder="0"/>
    </xf>
    <xf borderId="0" fillId="0" fontId="7" numFmtId="0" xfId="0" applyAlignment="1" applyFont="1">
      <alignment horizontal="center" shrinkToFit="0" wrapText="0"/>
    </xf>
    <xf borderId="0" fillId="0" fontId="7" numFmtId="0" xfId="0" applyAlignment="1" applyFont="1">
      <alignment horizontal="center"/>
    </xf>
    <xf borderId="0" fillId="0" fontId="7" numFmtId="0" xfId="0" applyAlignment="1" applyFont="1">
      <alignment horizontal="center" readingOrder="0" shrinkToFit="0" vertical="bottom" wrapText="0"/>
    </xf>
    <xf borderId="0" fillId="0" fontId="7" numFmtId="166" xfId="0" applyAlignment="1" applyFont="1" applyNumberFormat="1">
      <alignment horizontal="center" readingOrder="0" shrinkToFit="0" vertical="bottom" wrapText="0"/>
    </xf>
    <xf borderId="0" fillId="0" fontId="7" numFmtId="10" xfId="0" applyAlignment="1" applyFont="1" applyNumberFormat="1">
      <alignment horizontal="center" readingOrder="0" shrinkToFit="0" vertical="bottom" wrapText="0"/>
    </xf>
    <xf borderId="0" fillId="0" fontId="7" numFmtId="165" xfId="0" applyAlignment="1" applyFont="1" applyNumberFormat="1">
      <alignment horizontal="center" readingOrder="0"/>
    </xf>
    <xf borderId="0" fillId="0" fontId="7" numFmtId="0" xfId="0" applyAlignment="1" applyFont="1">
      <alignment horizontal="center" readingOrder="0"/>
    </xf>
    <xf borderId="0" fillId="0" fontId="7" numFmtId="2" xfId="0" applyAlignment="1" applyFont="1" applyNumberFormat="1">
      <alignment horizontal="center" readingOrder="0"/>
    </xf>
    <xf borderId="0" fillId="0" fontId="7" numFmtId="165" xfId="0" applyAlignment="1" applyFont="1" applyNumberFormat="1">
      <alignment horizontal="center"/>
    </xf>
    <xf borderId="0" fillId="0" fontId="7" numFmtId="0" xfId="0" applyAlignment="1" applyFont="1">
      <alignment horizontal="center"/>
    </xf>
    <xf borderId="0" fillId="0" fontId="7" numFmtId="2" xfId="0" applyAlignment="1" applyFont="1" applyNumberFormat="1">
      <alignment horizontal="center"/>
    </xf>
    <xf borderId="0" fillId="0" fontId="7" numFmtId="1" xfId="0" applyAlignment="1" applyFont="1" applyNumberFormat="1">
      <alignment horizontal="center" readingOrder="0" shrinkToFit="0" vertical="bottom" wrapText="0"/>
    </xf>
    <xf borderId="0" fillId="3" fontId="7" numFmtId="0" xfId="0" applyAlignment="1" applyFont="1">
      <alignment horizontal="center"/>
    </xf>
    <xf borderId="0" fillId="3" fontId="7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9" numFmtId="0" xfId="0" applyAlignment="1" applyFont="1">
      <alignment horizontal="center"/>
    </xf>
    <xf borderId="0" fillId="0" fontId="10" numFmtId="0" xfId="0" applyAlignment="1" applyFont="1">
      <alignment readingOrder="0" vertical="bottom"/>
    </xf>
    <xf borderId="0" fillId="0" fontId="10" numFmtId="0" xfId="0" applyAlignment="1" applyFont="1">
      <alignment horizontal="right" readingOrder="0" vertical="bottom"/>
    </xf>
    <xf borderId="0" fillId="0" fontId="10" numFmtId="165" xfId="0" applyAlignment="1" applyFont="1" applyNumberFormat="1">
      <alignment horizontal="right" readingOrder="0" vertical="bottom"/>
    </xf>
    <xf borderId="0" fillId="0" fontId="8" numFmtId="0" xfId="0" applyAlignment="1" applyFont="1">
      <alignment vertical="bottom"/>
    </xf>
    <xf borderId="0" fillId="0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vertical="bottom"/>
    </xf>
    <xf borderId="0" fillId="0" fontId="11" numFmtId="0" xfId="0" applyAlignment="1" applyFont="1">
      <alignment horizontal="center" readingOrder="0"/>
    </xf>
    <xf borderId="0" fillId="0" fontId="11" numFmtId="0" xfId="0" applyAlignment="1" applyFont="1">
      <alignment horizontal="center"/>
    </xf>
    <xf borderId="0" fillId="0" fontId="11" numFmtId="2" xfId="0" applyAlignment="1" applyFont="1" applyNumberFormat="1">
      <alignment horizontal="center" readingOrder="0"/>
    </xf>
    <xf borderId="0" fillId="0" fontId="8" numFmtId="0" xfId="0" applyAlignment="1" applyFont="1">
      <alignment readingOrder="0" shrinkToFit="0" vertical="bottom" wrapText="0"/>
    </xf>
    <xf borderId="0" fillId="0" fontId="8" numFmtId="1" xfId="0" applyAlignment="1" applyFont="1" applyNumberFormat="1">
      <alignment readingOrder="0" shrinkToFit="0" vertical="bottom" wrapText="0"/>
    </xf>
    <xf borderId="0" fillId="0" fontId="8" numFmtId="0" xfId="0" applyAlignment="1" applyFont="1">
      <alignment readingOrder="0" vertical="bottom"/>
    </xf>
    <xf borderId="0" fillId="0" fontId="8" numFmtId="0" xfId="0" applyAlignment="1" applyFont="1">
      <alignment horizontal="right" readingOrder="0" vertical="bottom"/>
    </xf>
    <xf borderId="0" fillId="0" fontId="8" numFmtId="2" xfId="0" applyAlignment="1" applyFont="1" applyNumberFormat="1">
      <alignment horizontal="right" readingOrder="0" vertical="bottom"/>
    </xf>
    <xf borderId="0" fillId="0" fontId="8" numFmtId="9" xfId="0" applyAlignment="1" applyFont="1" applyNumberFormat="1">
      <alignment horizontal="right" readingOrder="0" vertical="bottom"/>
    </xf>
    <xf borderId="0" fillId="0" fontId="1" numFmtId="1" xfId="0" applyAlignment="1" applyFont="1" applyNumberFormat="1">
      <alignment readingOrder="0"/>
    </xf>
    <xf borderId="0" fillId="0" fontId="1" numFmtId="165" xfId="0" applyFont="1" applyNumberFormat="1"/>
    <xf borderId="0" fillId="0" fontId="8" numFmtId="2" xfId="0" applyAlignment="1" applyFont="1" applyNumberFormat="1">
      <alignment horizontal="right" readingOrder="0" shrinkToFit="0" vertical="bottom" wrapText="0"/>
    </xf>
    <xf borderId="0" fillId="0" fontId="1" numFmtId="2" xfId="0" applyFont="1" applyNumberFormat="1"/>
    <xf borderId="0" fillId="0" fontId="1" numFmtId="1" xfId="0" applyFont="1" applyNumberFormat="1"/>
    <xf borderId="0" fillId="3" fontId="7" numFmtId="0" xfId="0" applyAlignment="1" applyFont="1">
      <alignment horizontal="center" readingOrder="0"/>
    </xf>
    <xf borderId="0" fillId="3" fontId="7" numFmtId="2" xfId="0" applyAlignment="1" applyFont="1" applyNumberFormat="1">
      <alignment horizontal="center"/>
    </xf>
    <xf borderId="0" fillId="0" fontId="3" numFmtId="168" xfId="0" applyAlignment="1" applyFont="1" applyNumberFormat="1">
      <alignment horizontal="center" readingOrder="0"/>
    </xf>
    <xf borderId="0" fillId="0" fontId="3" numFmtId="2" xfId="0" applyAlignment="1" applyFont="1" applyNumberFormat="1">
      <alignment horizontal="center"/>
    </xf>
    <xf borderId="0" fillId="0" fontId="3" numFmtId="2" xfId="0" applyAlignment="1" applyFont="1" applyNumberFormat="1">
      <alignment horizontal="center" readingOrder="0"/>
    </xf>
    <xf borderId="0" fillId="3" fontId="7" numFmtId="165" xfId="0" applyAlignment="1" applyFont="1" applyNumberFormat="1">
      <alignment horizontal="center"/>
    </xf>
    <xf borderId="0" fillId="0" fontId="3" numFmtId="164" xfId="0" applyAlignment="1" applyFont="1" applyNumberFormat="1">
      <alignment horizontal="center" readingOrder="0"/>
    </xf>
    <xf borderId="0" fillId="0" fontId="3" numFmtId="169" xfId="0" applyAlignment="1" applyFont="1" applyNumberFormat="1">
      <alignment horizontal="center" readingOrder="0"/>
    </xf>
    <xf borderId="0" fillId="0" fontId="3" numFmtId="170" xfId="0" applyAlignment="1" applyFont="1" applyNumberFormat="1">
      <alignment horizontal="center" readingOrder="0"/>
    </xf>
    <xf borderId="0" fillId="0" fontId="7" numFmtId="0" xfId="0" applyAlignment="1" applyFont="1">
      <alignment readingOrder="0" vertical="bottom"/>
    </xf>
    <xf borderId="0" fillId="0" fontId="12" numFmtId="0" xfId="0" applyAlignment="1" applyFont="1">
      <alignment horizontal="center" readingOrder="0"/>
    </xf>
    <xf borderId="0" fillId="0" fontId="5" numFmtId="168" xfId="0" applyAlignment="1" applyFont="1" applyNumberFormat="1">
      <alignment horizontal="center" readingOrder="0"/>
    </xf>
    <xf borderId="0" fillId="0" fontId="3" numFmtId="0" xfId="0" applyAlignment="1" applyFont="1">
      <alignment horizontal="left" readingOrder="0"/>
    </xf>
    <xf borderId="0" fillId="0" fontId="3" numFmtId="0" xfId="0" applyFont="1"/>
    <xf borderId="1" fillId="0" fontId="13" numFmtId="0" xfId="0" applyAlignment="1" applyBorder="1" applyFont="1">
      <alignment horizontal="center" readingOrder="0"/>
    </xf>
    <xf borderId="2" fillId="0" fontId="14" numFmtId="0" xfId="0" applyBorder="1" applyFont="1"/>
    <xf borderId="3" fillId="0" fontId="3" numFmtId="0" xfId="0" applyAlignment="1" applyBorder="1" applyFont="1">
      <alignment horizontal="center" readingOrder="0"/>
    </xf>
    <xf borderId="3" fillId="0" fontId="3" numFmtId="0" xfId="0" applyAlignment="1" applyBorder="1" applyFont="1">
      <alignment horizontal="center"/>
    </xf>
    <xf borderId="0" fillId="0" fontId="15" numFmtId="168" xfId="0" applyAlignment="1" applyFont="1" applyNumberFormat="1">
      <alignment horizontal="center"/>
    </xf>
    <xf borderId="0" fillId="0" fontId="15" numFmtId="0" xfId="0" applyAlignment="1" applyFont="1">
      <alignment horizontal="center"/>
    </xf>
    <xf borderId="0" fillId="0" fontId="15" numFmtId="168" xfId="0" applyAlignment="1" applyFont="1" applyNumberFormat="1">
      <alignment horizontal="center" readingOrder="0"/>
    </xf>
    <xf borderId="0" fillId="0" fontId="3" numFmtId="0" xfId="0" applyAlignment="1" applyFont="1">
      <alignment readingOrder="0"/>
    </xf>
    <xf borderId="3" fillId="0" fontId="7" numFmtId="0" xfId="0" applyAlignment="1" applyBorder="1" applyFont="1">
      <alignment horizontal="center" readingOrder="0" shrinkToFit="0" vertical="bottom" wrapText="0"/>
    </xf>
    <xf borderId="3" fillId="0" fontId="1" numFmtId="0" xfId="0" applyAlignment="1" applyBorder="1" applyFont="1">
      <alignment horizontal="center"/>
    </xf>
    <xf borderId="4" fillId="0" fontId="3" numFmtId="0" xfId="0" applyAlignment="1" applyBorder="1" applyFont="1">
      <alignment horizontal="center" readingOrder="0"/>
    </xf>
    <xf borderId="5" fillId="0" fontId="3" numFmtId="0" xfId="0" applyAlignment="1" applyBorder="1" applyFont="1">
      <alignment horizontal="center" readingOrder="0"/>
    </xf>
    <xf borderId="5" fillId="0" fontId="3" numFmtId="0" xfId="0" applyAlignment="1" applyBorder="1" applyFont="1">
      <alignment horizontal="center"/>
    </xf>
    <xf borderId="0" fillId="0" fontId="7" numFmtId="0" xfId="0" applyAlignment="1" applyFont="1">
      <alignment horizontal="center" vertical="bottom"/>
    </xf>
    <xf borderId="0" fillId="0" fontId="7" numFmtId="0" xfId="0" applyFont="1"/>
    <xf borderId="0" fillId="0" fontId="7" numFmtId="165" xfId="0" applyFont="1" applyNumberFormat="1"/>
    <xf borderId="0" fillId="3" fontId="7" numFmtId="0" xfId="0" applyAlignment="1" applyFont="1">
      <alignment horizontal="center" readingOrder="0" shrinkToFit="0" vertical="bottom" wrapText="0"/>
    </xf>
    <xf borderId="0" fillId="3" fontId="7" numFmtId="0" xfId="0" applyFont="1"/>
    <xf borderId="0" fillId="0" fontId="3" numFmtId="171" xfId="0" applyAlignment="1" applyFont="1" applyNumberFormat="1">
      <alignment horizontal="center" readingOrder="0"/>
    </xf>
    <xf borderId="0" fillId="3" fontId="7" numFmtId="165" xfId="0" applyFont="1" applyNumberFormat="1"/>
    <xf borderId="0" fillId="3" fontId="16" numFmtId="0" xfId="0" applyAlignment="1" applyFont="1">
      <alignment horizontal="center" readingOrder="0"/>
    </xf>
    <xf borderId="0" fillId="3" fontId="17" numFmtId="0" xfId="0" applyAlignment="1" applyFont="1">
      <alignment readingOrder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63D297"/>
          <bgColor rgb="FF63D297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7F9EF"/>
          <bgColor rgb="FFE7F9E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</dxfs>
  <tableStyles count="1">
    <tableStyle count="3" pivot="0" name="Yesterdays Score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AA1002" displayName="Table_1" id="1">
  <tableColumns count="2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</tableColumns>
  <tableStyleInfo name="Yesterdays Scor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44298.0</v>
      </c>
      <c r="B1" s="2">
        <v>1.0</v>
      </c>
    </row>
    <row r="2">
      <c r="A2" s="1">
        <v>44299.0</v>
      </c>
      <c r="B2" s="2">
        <v>2.0</v>
      </c>
    </row>
    <row r="3">
      <c r="A3" s="1">
        <v>44300.0</v>
      </c>
      <c r="B3" s="2">
        <v>3.0</v>
      </c>
    </row>
    <row r="4">
      <c r="A4" s="1">
        <v>44301.0</v>
      </c>
      <c r="B4" s="2">
        <v>4.0</v>
      </c>
    </row>
    <row r="5">
      <c r="A5" s="1">
        <v>44302.0</v>
      </c>
      <c r="B5" s="2">
        <v>5.0</v>
      </c>
    </row>
    <row r="6">
      <c r="A6" s="1">
        <v>44303.0</v>
      </c>
      <c r="B6" s="2">
        <v>6.0</v>
      </c>
    </row>
    <row r="7">
      <c r="A7" s="1">
        <v>44304.0</v>
      </c>
      <c r="B7" s="2">
        <v>7.0</v>
      </c>
    </row>
    <row r="8">
      <c r="A8" s="1">
        <v>44305.0</v>
      </c>
      <c r="B8" s="2">
        <v>8.0</v>
      </c>
    </row>
    <row r="9">
      <c r="A9" s="1">
        <v>44306.0</v>
      </c>
      <c r="B9" s="2">
        <v>9.0</v>
      </c>
    </row>
    <row r="10">
      <c r="A10" s="1">
        <v>44307.0</v>
      </c>
      <c r="B10" s="2">
        <v>10.0</v>
      </c>
    </row>
    <row r="11">
      <c r="A11" s="1">
        <v>44308.0</v>
      </c>
      <c r="B11" s="2">
        <v>11.0</v>
      </c>
    </row>
    <row r="12">
      <c r="A12" s="1">
        <v>44309.0</v>
      </c>
      <c r="B12" s="2">
        <v>12.0</v>
      </c>
    </row>
    <row r="13">
      <c r="A13" s="1">
        <v>44310.0</v>
      </c>
      <c r="B13" s="2">
        <v>13.0</v>
      </c>
    </row>
    <row r="14">
      <c r="A14" s="1">
        <v>44311.0</v>
      </c>
      <c r="B14" s="2">
        <v>14.0</v>
      </c>
    </row>
    <row r="15">
      <c r="A15" s="1">
        <v>44312.0</v>
      </c>
      <c r="B15" s="2">
        <v>15.0</v>
      </c>
    </row>
    <row r="16">
      <c r="A16" s="1">
        <v>44313.0</v>
      </c>
      <c r="B16" s="2">
        <v>16.0</v>
      </c>
    </row>
    <row r="17">
      <c r="A17" s="1">
        <v>44314.0</v>
      </c>
      <c r="B17" s="2">
        <v>17.0</v>
      </c>
    </row>
    <row r="18">
      <c r="A18" s="1">
        <v>44315.0</v>
      </c>
      <c r="B18" s="2">
        <v>18.0</v>
      </c>
    </row>
    <row r="19">
      <c r="A19" s="1">
        <v>44316.0</v>
      </c>
      <c r="B19" s="2">
        <v>19.0</v>
      </c>
    </row>
    <row r="20">
      <c r="A20" s="1">
        <v>44317.0</v>
      </c>
      <c r="B20" s="2">
        <v>20.0</v>
      </c>
    </row>
    <row r="21">
      <c r="A21" s="1">
        <v>44318.0</v>
      </c>
      <c r="B21" s="2">
        <v>21.0</v>
      </c>
    </row>
    <row r="22">
      <c r="A22" s="1">
        <v>44319.0</v>
      </c>
      <c r="B22" s="2">
        <v>22.0</v>
      </c>
    </row>
    <row r="23">
      <c r="A23" s="1">
        <v>44320.0</v>
      </c>
      <c r="B23" s="2">
        <v>23.0</v>
      </c>
    </row>
    <row r="24">
      <c r="A24" s="1">
        <v>44321.0</v>
      </c>
      <c r="B24" s="2">
        <v>24.0</v>
      </c>
    </row>
    <row r="25">
      <c r="A25" s="1">
        <v>44322.0</v>
      </c>
      <c r="B25" s="2">
        <v>25.0</v>
      </c>
    </row>
    <row r="26">
      <c r="A26" s="1">
        <v>44323.0</v>
      </c>
      <c r="B26" s="2">
        <v>26.0</v>
      </c>
    </row>
    <row r="27">
      <c r="A27" s="1">
        <v>44324.0</v>
      </c>
      <c r="B27" s="2">
        <v>27.0</v>
      </c>
    </row>
    <row r="28">
      <c r="A28" s="1">
        <v>44325.0</v>
      </c>
      <c r="B28" s="2">
        <v>28.0</v>
      </c>
    </row>
    <row r="29">
      <c r="A29" s="1">
        <v>44326.0</v>
      </c>
      <c r="B29" s="2">
        <v>29.0</v>
      </c>
    </row>
    <row r="30">
      <c r="A30" s="1">
        <v>44327.0</v>
      </c>
      <c r="B30" s="2">
        <v>30.0</v>
      </c>
    </row>
    <row r="31">
      <c r="A31" s="1">
        <v>44328.0</v>
      </c>
      <c r="B31" s="2">
        <v>31.0</v>
      </c>
    </row>
    <row r="32">
      <c r="A32" s="1">
        <v>44329.0</v>
      </c>
      <c r="B32" s="2">
        <v>32.0</v>
      </c>
    </row>
    <row r="33">
      <c r="A33" s="1">
        <v>44330.0</v>
      </c>
      <c r="B33" s="2">
        <v>33.0</v>
      </c>
    </row>
    <row r="34">
      <c r="A34" s="1">
        <v>44331.0</v>
      </c>
      <c r="B34" s="2">
        <v>34.0</v>
      </c>
    </row>
    <row r="35">
      <c r="A35" s="1">
        <v>44332.0</v>
      </c>
      <c r="B35" s="2">
        <v>35.0</v>
      </c>
    </row>
    <row r="36">
      <c r="A36" s="1">
        <v>44333.0</v>
      </c>
      <c r="B36" s="2">
        <v>36.0</v>
      </c>
    </row>
    <row r="37">
      <c r="A37" s="1">
        <v>44334.0</v>
      </c>
      <c r="B37" s="2">
        <v>37.0</v>
      </c>
    </row>
    <row r="38">
      <c r="A38" s="1">
        <v>44335.0</v>
      </c>
      <c r="B38" s="2">
        <v>38.0</v>
      </c>
    </row>
    <row r="39">
      <c r="A39" s="1">
        <v>44336.0</v>
      </c>
      <c r="B39" s="2">
        <v>39.0</v>
      </c>
    </row>
    <row r="40">
      <c r="A40" s="1">
        <v>44337.0</v>
      </c>
      <c r="B40" s="2">
        <v>40.0</v>
      </c>
    </row>
    <row r="41">
      <c r="A41" s="1">
        <v>44338.0</v>
      </c>
      <c r="B41" s="2">
        <v>41.0</v>
      </c>
    </row>
    <row r="42">
      <c r="A42" s="1">
        <v>44339.0</v>
      </c>
      <c r="B42" s="2">
        <v>42.0</v>
      </c>
    </row>
    <row r="43">
      <c r="A43" s="1">
        <v>44340.0</v>
      </c>
      <c r="B43" s="2">
        <v>43.0</v>
      </c>
    </row>
    <row r="44">
      <c r="A44" s="1">
        <v>44341.0</v>
      </c>
      <c r="B44" s="2">
        <v>44.0</v>
      </c>
    </row>
    <row r="45">
      <c r="A45" s="1">
        <v>44342.0</v>
      </c>
      <c r="B45" s="2">
        <v>45.0</v>
      </c>
    </row>
    <row r="46">
      <c r="A46" s="1">
        <v>44343.0</v>
      </c>
      <c r="B46" s="2">
        <v>46.0</v>
      </c>
    </row>
    <row r="47">
      <c r="A47" s="1">
        <v>44344.0</v>
      </c>
      <c r="B47" s="2">
        <v>47.0</v>
      </c>
    </row>
    <row r="48">
      <c r="A48" s="1">
        <v>44345.0</v>
      </c>
      <c r="B48" s="2">
        <v>48.0</v>
      </c>
    </row>
    <row r="49">
      <c r="A49" s="1">
        <v>44346.0</v>
      </c>
      <c r="B49" s="2">
        <v>49.0</v>
      </c>
    </row>
    <row r="50">
      <c r="A50" s="1">
        <v>44347.0</v>
      </c>
      <c r="B50" s="2">
        <v>50.0</v>
      </c>
    </row>
    <row r="51">
      <c r="A51" s="1">
        <v>44348.0</v>
      </c>
      <c r="B51" s="2">
        <v>51.0</v>
      </c>
    </row>
    <row r="52">
      <c r="A52" s="1">
        <v>44349.0</v>
      </c>
      <c r="B52" s="2">
        <v>52.0</v>
      </c>
    </row>
    <row r="53">
      <c r="A53" s="1">
        <v>44350.0</v>
      </c>
      <c r="B53" s="2">
        <v>53.0</v>
      </c>
    </row>
    <row r="54">
      <c r="A54" s="1">
        <v>44351.0</v>
      </c>
      <c r="B54" s="2">
        <v>54.0</v>
      </c>
    </row>
    <row r="55">
      <c r="A55" s="1">
        <v>44352.0</v>
      </c>
      <c r="B55" s="2">
        <v>55.0</v>
      </c>
    </row>
    <row r="56">
      <c r="A56" s="1">
        <v>44353.0</v>
      </c>
      <c r="B56" s="2">
        <v>56.0</v>
      </c>
    </row>
    <row r="57">
      <c r="A57" s="1">
        <v>44354.0</v>
      </c>
      <c r="B57" s="2">
        <v>57.0</v>
      </c>
    </row>
    <row r="58">
      <c r="A58" s="1">
        <v>44355.0</v>
      </c>
      <c r="B58" s="2">
        <v>58.0</v>
      </c>
    </row>
    <row r="59">
      <c r="A59" s="1">
        <v>44356.0</v>
      </c>
      <c r="B59" s="2">
        <v>59.0</v>
      </c>
    </row>
    <row r="60">
      <c r="A60" s="1">
        <v>44357.0</v>
      </c>
      <c r="B60" s="2">
        <v>60.0</v>
      </c>
    </row>
    <row r="61">
      <c r="A61" s="1">
        <v>44358.0</v>
      </c>
      <c r="B61" s="2">
        <v>61.0</v>
      </c>
    </row>
    <row r="62">
      <c r="A62" s="1">
        <v>44359.0</v>
      </c>
      <c r="B62" s="2">
        <v>62.0</v>
      </c>
    </row>
    <row r="63">
      <c r="A63" s="1">
        <v>44360.0</v>
      </c>
      <c r="B63" s="2">
        <v>63.0</v>
      </c>
    </row>
    <row r="64">
      <c r="A64" s="1">
        <v>44361.0</v>
      </c>
      <c r="B64" s="2">
        <v>64.0</v>
      </c>
    </row>
    <row r="65">
      <c r="A65" s="1">
        <v>44362.0</v>
      </c>
      <c r="B65" s="2">
        <v>65.0</v>
      </c>
    </row>
    <row r="66">
      <c r="A66" s="1">
        <v>44363.0</v>
      </c>
      <c r="B66" s="2">
        <v>66.0</v>
      </c>
    </row>
    <row r="67">
      <c r="A67" s="1">
        <v>44364.0</v>
      </c>
      <c r="B67" s="2">
        <v>67.0</v>
      </c>
    </row>
    <row r="68">
      <c r="A68" s="1">
        <v>44365.0</v>
      </c>
      <c r="B68" s="2">
        <v>68.0</v>
      </c>
    </row>
    <row r="69">
      <c r="A69" s="1">
        <v>44366.0</v>
      </c>
      <c r="B69" s="2">
        <v>69.0</v>
      </c>
    </row>
    <row r="70">
      <c r="A70" s="1">
        <v>44367.0</v>
      </c>
      <c r="B70" s="2">
        <v>70.0</v>
      </c>
    </row>
    <row r="71">
      <c r="A71" s="1">
        <v>44368.0</v>
      </c>
      <c r="B71" s="2">
        <v>71.0</v>
      </c>
    </row>
    <row r="72">
      <c r="A72" s="1">
        <v>44369.0</v>
      </c>
      <c r="B72" s="2">
        <v>72.0</v>
      </c>
    </row>
    <row r="73">
      <c r="A73" s="1">
        <v>44370.0</v>
      </c>
      <c r="B73" s="2">
        <v>73.0</v>
      </c>
    </row>
    <row r="74">
      <c r="A74" s="1">
        <v>44371.0</v>
      </c>
      <c r="B74" s="2">
        <v>74.0</v>
      </c>
    </row>
    <row r="75">
      <c r="A75" s="1">
        <v>44372.0</v>
      </c>
      <c r="B75" s="2">
        <v>75.0</v>
      </c>
    </row>
    <row r="76">
      <c r="A76" s="1">
        <v>44373.0</v>
      </c>
      <c r="B76" s="2">
        <v>76.0</v>
      </c>
    </row>
    <row r="77">
      <c r="A77" s="1">
        <v>44374.0</v>
      </c>
      <c r="B77" s="2">
        <v>77.0</v>
      </c>
    </row>
    <row r="78">
      <c r="A78" s="1">
        <v>44375.0</v>
      </c>
      <c r="B78" s="2">
        <v>78.0</v>
      </c>
    </row>
    <row r="79">
      <c r="A79" s="1">
        <v>44376.0</v>
      </c>
      <c r="B79" s="2">
        <v>79.0</v>
      </c>
    </row>
    <row r="80">
      <c r="A80" s="1">
        <v>44377.0</v>
      </c>
      <c r="B80" s="2">
        <v>80.0</v>
      </c>
    </row>
    <row r="81">
      <c r="A81" s="1">
        <v>44378.0</v>
      </c>
      <c r="B81" s="2">
        <v>81.0</v>
      </c>
    </row>
    <row r="82">
      <c r="A82" s="1">
        <v>44379.0</v>
      </c>
      <c r="B82" s="2">
        <v>82.0</v>
      </c>
    </row>
    <row r="83">
      <c r="A83" s="1">
        <v>44380.0</v>
      </c>
      <c r="B83" s="2">
        <v>83.0</v>
      </c>
    </row>
    <row r="84">
      <c r="A84" s="1">
        <v>44381.0</v>
      </c>
      <c r="B84" s="2">
        <v>84.0</v>
      </c>
    </row>
    <row r="85">
      <c r="A85" s="1">
        <v>44382.0</v>
      </c>
      <c r="B85" s="2">
        <v>85.0</v>
      </c>
    </row>
    <row r="86">
      <c r="A86" s="1">
        <v>44383.0</v>
      </c>
      <c r="B86" s="2">
        <v>86.0</v>
      </c>
    </row>
    <row r="87">
      <c r="A87" s="1">
        <v>44384.0</v>
      </c>
      <c r="B87" s="2">
        <v>87.0</v>
      </c>
    </row>
    <row r="88">
      <c r="A88" s="1">
        <v>44385.0</v>
      </c>
      <c r="B88" s="2">
        <v>88.0</v>
      </c>
    </row>
    <row r="89">
      <c r="A89" s="1">
        <v>44386.0</v>
      </c>
      <c r="B89" s="2">
        <v>89.0</v>
      </c>
    </row>
    <row r="90">
      <c r="A90" s="1">
        <v>44387.0</v>
      </c>
      <c r="B90" s="2">
        <v>90.0</v>
      </c>
    </row>
    <row r="91">
      <c r="A91" s="1">
        <v>44388.0</v>
      </c>
      <c r="B91" s="2">
        <v>91.0</v>
      </c>
    </row>
    <row r="92">
      <c r="A92" s="1">
        <v>44392.0</v>
      </c>
      <c r="B92" s="2">
        <v>92.0</v>
      </c>
    </row>
    <row r="93">
      <c r="A93" s="1">
        <v>44393.0</v>
      </c>
      <c r="B93" s="2">
        <v>93.0</v>
      </c>
    </row>
    <row r="94">
      <c r="A94" s="1">
        <v>44394.0</v>
      </c>
      <c r="B94" s="2">
        <v>94.0</v>
      </c>
    </row>
    <row r="95">
      <c r="A95" s="1">
        <v>44395.0</v>
      </c>
      <c r="B95" s="2">
        <v>95.0</v>
      </c>
    </row>
    <row r="96">
      <c r="A96" s="1">
        <v>44396.0</v>
      </c>
      <c r="B96" s="2">
        <v>96.0</v>
      </c>
    </row>
    <row r="97">
      <c r="A97" s="1">
        <v>44397.0</v>
      </c>
      <c r="B97" s="2">
        <v>97.0</v>
      </c>
    </row>
    <row r="98">
      <c r="A98" s="1">
        <v>44398.0</v>
      </c>
      <c r="B98" s="2">
        <v>98.0</v>
      </c>
    </row>
    <row r="99">
      <c r="A99" s="1">
        <v>44399.0</v>
      </c>
      <c r="B99" s="2">
        <v>99.0</v>
      </c>
    </row>
    <row r="100">
      <c r="A100" s="1">
        <v>44400.0</v>
      </c>
      <c r="B100" s="2">
        <v>100.0</v>
      </c>
    </row>
    <row r="101">
      <c r="A101" s="1">
        <v>44401.0</v>
      </c>
      <c r="B101" s="2">
        <v>101.0</v>
      </c>
    </row>
    <row r="102">
      <c r="A102" s="1">
        <v>44402.0</v>
      </c>
      <c r="B102" s="2">
        <v>102.0</v>
      </c>
    </row>
    <row r="103">
      <c r="A103" s="1">
        <v>44403.0</v>
      </c>
      <c r="B103" s="2">
        <v>103.0</v>
      </c>
    </row>
    <row r="104">
      <c r="A104" s="1">
        <v>44404.0</v>
      </c>
      <c r="B104" s="2">
        <v>104.0</v>
      </c>
    </row>
    <row r="105">
      <c r="A105" s="1">
        <v>44405.0</v>
      </c>
      <c r="B105" s="2">
        <v>105.0</v>
      </c>
    </row>
    <row r="106">
      <c r="A106" s="1">
        <v>44406.0</v>
      </c>
      <c r="B106" s="2">
        <v>106.0</v>
      </c>
    </row>
    <row r="107">
      <c r="A107" s="1">
        <v>44407.0</v>
      </c>
      <c r="B107" s="2">
        <v>107.0</v>
      </c>
    </row>
    <row r="108">
      <c r="A108" s="1">
        <v>44408.0</v>
      </c>
      <c r="B108" s="2">
        <v>108.0</v>
      </c>
    </row>
    <row r="109">
      <c r="A109" s="1">
        <v>44409.0</v>
      </c>
      <c r="B109" s="2">
        <v>109.0</v>
      </c>
    </row>
    <row r="110">
      <c r="A110" s="1">
        <v>44410.0</v>
      </c>
      <c r="B110" s="2">
        <v>110.0</v>
      </c>
    </row>
    <row r="111">
      <c r="A111" s="1">
        <v>44411.0</v>
      </c>
      <c r="B111" s="2">
        <v>111.0</v>
      </c>
    </row>
    <row r="112">
      <c r="A112" s="1">
        <v>44412.0</v>
      </c>
      <c r="B112" s="2">
        <v>112.0</v>
      </c>
    </row>
    <row r="113">
      <c r="A113" s="1">
        <v>44413.0</v>
      </c>
      <c r="B113" s="2">
        <v>113.0</v>
      </c>
    </row>
    <row r="114">
      <c r="A114" s="1">
        <v>44414.0</v>
      </c>
      <c r="B114" s="2">
        <v>114.0</v>
      </c>
    </row>
    <row r="115">
      <c r="A115" s="1">
        <v>44415.0</v>
      </c>
      <c r="B115" s="2">
        <v>115.0</v>
      </c>
    </row>
    <row r="116">
      <c r="A116" s="1">
        <v>44416.0</v>
      </c>
      <c r="B116" s="2">
        <v>116.0</v>
      </c>
    </row>
    <row r="117">
      <c r="A117" s="1">
        <v>44417.0</v>
      </c>
      <c r="B117" s="2">
        <v>117.0</v>
      </c>
    </row>
    <row r="118">
      <c r="A118" s="1">
        <v>44418.0</v>
      </c>
      <c r="B118" s="2">
        <v>118.0</v>
      </c>
    </row>
    <row r="119">
      <c r="A119" s="1">
        <v>44419.0</v>
      </c>
      <c r="B119" s="2">
        <v>119.0</v>
      </c>
    </row>
    <row r="120">
      <c r="A120" s="1">
        <v>44420.0</v>
      </c>
      <c r="B120" s="2">
        <v>120.0</v>
      </c>
    </row>
    <row r="121">
      <c r="A121" s="1">
        <v>44421.0</v>
      </c>
      <c r="B121" s="2">
        <v>121.0</v>
      </c>
    </row>
    <row r="122">
      <c r="A122" s="1">
        <v>44422.0</v>
      </c>
      <c r="B122" s="2">
        <v>122.0</v>
      </c>
    </row>
    <row r="123">
      <c r="A123" s="1">
        <v>44423.0</v>
      </c>
      <c r="B123" s="2">
        <v>123.0</v>
      </c>
    </row>
    <row r="124">
      <c r="A124" s="1">
        <v>44424.0</v>
      </c>
      <c r="B124" s="2">
        <v>124.0</v>
      </c>
    </row>
    <row r="125">
      <c r="A125" s="1">
        <v>44425.0</v>
      </c>
      <c r="B125" s="2">
        <v>125.0</v>
      </c>
    </row>
    <row r="126">
      <c r="A126" s="1">
        <v>44426.0</v>
      </c>
      <c r="B126" s="2">
        <v>126.0</v>
      </c>
    </row>
    <row r="127">
      <c r="A127" s="1">
        <v>44427.0</v>
      </c>
      <c r="B127" s="2">
        <v>127.0</v>
      </c>
    </row>
    <row r="128">
      <c r="A128" s="1">
        <v>44428.0</v>
      </c>
      <c r="B128" s="2">
        <v>128.0</v>
      </c>
    </row>
    <row r="129">
      <c r="A129" s="1">
        <v>44429.0</v>
      </c>
      <c r="B129" s="2">
        <v>129.0</v>
      </c>
    </row>
    <row r="130">
      <c r="A130" s="1">
        <v>44430.0</v>
      </c>
      <c r="B130" s="2">
        <v>130.0</v>
      </c>
    </row>
    <row r="131">
      <c r="A131" s="1">
        <v>44431.0</v>
      </c>
      <c r="B131" s="2">
        <v>131.0</v>
      </c>
    </row>
    <row r="132">
      <c r="A132" s="1">
        <v>44432.0</v>
      </c>
      <c r="B132" s="2">
        <v>132.0</v>
      </c>
    </row>
    <row r="133">
      <c r="A133" s="1">
        <v>44433.0</v>
      </c>
      <c r="B133" s="2">
        <v>133.0</v>
      </c>
    </row>
    <row r="134">
      <c r="A134" s="1">
        <v>44434.0</v>
      </c>
      <c r="B134" s="2">
        <v>134.0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sheetData>
    <row r="1">
      <c r="A1" s="2" t="s">
        <v>0</v>
      </c>
      <c r="B1" s="2">
        <v>1.0</v>
      </c>
      <c r="C1" s="2">
        <v>2.0</v>
      </c>
      <c r="D1" s="2">
        <v>3.0</v>
      </c>
      <c r="E1" s="2">
        <v>4.0</v>
      </c>
      <c r="F1" s="2">
        <v>5.0</v>
      </c>
      <c r="G1" s="2">
        <v>6.0</v>
      </c>
      <c r="H1" s="2">
        <v>7.0</v>
      </c>
      <c r="I1" s="2">
        <v>8.0</v>
      </c>
      <c r="J1" s="2">
        <v>9.0</v>
      </c>
      <c r="K1" s="2">
        <v>10.0</v>
      </c>
      <c r="L1" s="2">
        <v>11.0</v>
      </c>
      <c r="M1" s="2">
        <v>12.0</v>
      </c>
      <c r="N1" s="2">
        <v>13.0</v>
      </c>
      <c r="O1" s="2">
        <v>14.0</v>
      </c>
      <c r="P1" s="2">
        <v>15.0</v>
      </c>
      <c r="Q1" s="2">
        <v>16.0</v>
      </c>
      <c r="R1" s="2">
        <v>17.0</v>
      </c>
      <c r="S1" s="2">
        <v>18.0</v>
      </c>
      <c r="T1" s="2">
        <v>19.0</v>
      </c>
      <c r="U1" s="2">
        <v>20.0</v>
      </c>
      <c r="V1" s="2">
        <v>21.0</v>
      </c>
      <c r="W1" s="2">
        <v>22.0</v>
      </c>
      <c r="X1" s="2">
        <v>23.0</v>
      </c>
      <c r="Y1" s="2">
        <v>24.0</v>
      </c>
      <c r="Z1" s="2">
        <v>25.0</v>
      </c>
      <c r="AA1" s="2">
        <v>26.0</v>
      </c>
      <c r="AB1" s="2">
        <v>27.0</v>
      </c>
      <c r="AC1" s="2">
        <v>28.0</v>
      </c>
      <c r="AD1" s="2">
        <v>29.0</v>
      </c>
      <c r="AE1" s="2">
        <v>30.0</v>
      </c>
      <c r="AF1" s="2">
        <v>31.0</v>
      </c>
      <c r="AG1" s="2">
        <v>32.0</v>
      </c>
      <c r="AH1" s="2">
        <v>33.0</v>
      </c>
      <c r="AI1" s="2">
        <v>34.0</v>
      </c>
      <c r="AJ1" s="2">
        <v>35.0</v>
      </c>
      <c r="AK1" s="2">
        <v>36.0</v>
      </c>
      <c r="AL1" s="2">
        <v>37.0</v>
      </c>
      <c r="AM1" s="2">
        <v>38.0</v>
      </c>
      <c r="AN1" s="2">
        <v>39.0</v>
      </c>
      <c r="AO1" s="2">
        <v>40.0</v>
      </c>
      <c r="AP1" s="2">
        <v>41.0</v>
      </c>
      <c r="AQ1" s="2">
        <v>42.0</v>
      </c>
      <c r="AR1" s="2">
        <v>43.0</v>
      </c>
      <c r="AS1" s="2">
        <v>44.0</v>
      </c>
      <c r="AT1" s="2">
        <v>45.0</v>
      </c>
      <c r="AU1" s="2">
        <v>46.0</v>
      </c>
      <c r="AV1" s="2">
        <v>47.0</v>
      </c>
      <c r="AW1" s="2">
        <v>48.0</v>
      </c>
      <c r="AX1" s="2">
        <v>49.0</v>
      </c>
      <c r="AY1" s="2">
        <v>50.0</v>
      </c>
      <c r="AZ1" s="2">
        <v>51.0</v>
      </c>
      <c r="BA1" s="2">
        <v>52.0</v>
      </c>
      <c r="BB1" s="2">
        <v>53.0</v>
      </c>
      <c r="BC1" s="2">
        <v>54.0</v>
      </c>
      <c r="BD1" s="2">
        <v>55.0</v>
      </c>
      <c r="BE1" s="2">
        <v>56.0</v>
      </c>
      <c r="BF1" s="2">
        <v>57.0</v>
      </c>
      <c r="BG1" s="2">
        <v>58.0</v>
      </c>
      <c r="BH1" s="2">
        <v>59.0</v>
      </c>
      <c r="BI1" s="2">
        <v>60.0</v>
      </c>
      <c r="BJ1" s="2">
        <v>61.0</v>
      </c>
      <c r="BK1" s="2">
        <v>62.0</v>
      </c>
      <c r="BL1" s="2">
        <v>63.0</v>
      </c>
      <c r="BM1" s="2">
        <v>64.0</v>
      </c>
      <c r="BN1" s="2">
        <v>65.0</v>
      </c>
      <c r="BO1" s="2">
        <v>66.0</v>
      </c>
      <c r="BP1" s="2">
        <v>67.0</v>
      </c>
      <c r="BQ1" s="2">
        <v>68.0</v>
      </c>
      <c r="BR1" s="2">
        <v>69.0</v>
      </c>
      <c r="BS1" s="2">
        <v>70.0</v>
      </c>
      <c r="BT1" s="2">
        <v>71.0</v>
      </c>
      <c r="BU1" s="2">
        <v>72.0</v>
      </c>
      <c r="BV1" s="2">
        <v>73.0</v>
      </c>
      <c r="BW1" s="2">
        <v>74.0</v>
      </c>
      <c r="BX1" s="2">
        <v>75.0</v>
      </c>
      <c r="BY1" s="2">
        <v>76.0</v>
      </c>
      <c r="BZ1" s="2">
        <v>77.0</v>
      </c>
      <c r="CA1" s="2">
        <v>78.0</v>
      </c>
      <c r="CB1" s="2">
        <v>79.0</v>
      </c>
      <c r="CC1" s="2">
        <v>80.0</v>
      </c>
      <c r="CD1" s="2">
        <v>81.0</v>
      </c>
      <c r="CE1" s="2">
        <v>82.0</v>
      </c>
      <c r="CF1" s="2">
        <v>83.0</v>
      </c>
      <c r="CG1" s="2">
        <v>84.0</v>
      </c>
      <c r="CH1" s="2">
        <v>85.0</v>
      </c>
      <c r="CI1" s="2">
        <v>86.0</v>
      </c>
      <c r="CJ1" s="2">
        <v>87.0</v>
      </c>
      <c r="CK1" s="2">
        <v>88.0</v>
      </c>
      <c r="CL1" s="2">
        <v>89.0</v>
      </c>
      <c r="CM1" s="2">
        <v>90.0</v>
      </c>
      <c r="CN1" s="2">
        <v>91.0</v>
      </c>
      <c r="CO1" s="2">
        <v>92.0</v>
      </c>
      <c r="CP1" s="2">
        <v>93.0</v>
      </c>
      <c r="CQ1" s="2">
        <v>94.0</v>
      </c>
      <c r="CR1" s="2">
        <v>95.0</v>
      </c>
      <c r="CS1" s="2">
        <v>96.0</v>
      </c>
      <c r="CT1" s="2">
        <v>97.0</v>
      </c>
      <c r="CU1" s="2">
        <v>98.0</v>
      </c>
      <c r="CV1" s="2">
        <v>99.0</v>
      </c>
      <c r="CW1" s="2">
        <v>100.0</v>
      </c>
      <c r="CX1" s="2">
        <v>101.0</v>
      </c>
      <c r="CY1" s="2">
        <v>102.0</v>
      </c>
      <c r="CZ1" s="2">
        <v>103.0</v>
      </c>
      <c r="DA1" s="2">
        <v>104.0</v>
      </c>
      <c r="DB1" s="2">
        <v>105.0</v>
      </c>
      <c r="DC1" s="2">
        <v>106.0</v>
      </c>
      <c r="DD1" s="2">
        <v>107.0</v>
      </c>
      <c r="DE1" s="2">
        <v>108.0</v>
      </c>
      <c r="DF1" s="2">
        <v>109.0</v>
      </c>
      <c r="DG1" s="2">
        <v>110.0</v>
      </c>
      <c r="DH1" s="2">
        <v>111.0</v>
      </c>
      <c r="DI1" s="2">
        <v>112.0</v>
      </c>
      <c r="DJ1" s="2">
        <v>113.0</v>
      </c>
      <c r="DK1" s="2">
        <v>114.0</v>
      </c>
      <c r="DL1" s="2">
        <v>115.0</v>
      </c>
      <c r="DM1" s="2">
        <v>116.0</v>
      </c>
      <c r="DN1" s="2">
        <v>117.0</v>
      </c>
      <c r="DO1" s="2">
        <v>118.0</v>
      </c>
      <c r="DP1" s="2">
        <v>119.0</v>
      </c>
      <c r="DQ1" s="2">
        <v>120.0</v>
      </c>
      <c r="DR1" s="2">
        <v>121.0</v>
      </c>
      <c r="DS1" s="2">
        <v>122.0</v>
      </c>
      <c r="DT1" s="2">
        <v>123.0</v>
      </c>
      <c r="DU1" s="2">
        <v>124.0</v>
      </c>
      <c r="DV1" s="2">
        <v>125.0</v>
      </c>
      <c r="DW1" s="2">
        <v>126.0</v>
      </c>
      <c r="DX1" s="2">
        <v>127.0</v>
      </c>
      <c r="DY1" s="2">
        <v>128.0</v>
      </c>
      <c r="DZ1" s="2">
        <v>129.0</v>
      </c>
      <c r="EA1" s="2">
        <v>130.0</v>
      </c>
      <c r="EB1" s="2">
        <v>131.0</v>
      </c>
      <c r="EC1" s="2">
        <v>132.0</v>
      </c>
      <c r="ED1" s="2">
        <v>133.0</v>
      </c>
      <c r="EE1" s="2">
        <v>134.0</v>
      </c>
      <c r="EF1" s="2" t="s">
        <v>1</v>
      </c>
      <c r="EG1" s="2" t="s">
        <v>2</v>
      </c>
      <c r="EH1" s="2" t="s">
        <v>3</v>
      </c>
      <c r="EI1" s="2" t="s">
        <v>4</v>
      </c>
      <c r="EJ1" s="2" t="s">
        <v>5</v>
      </c>
      <c r="EK1" s="2" t="s">
        <v>6</v>
      </c>
      <c r="EL1" s="2" t="s">
        <v>7</v>
      </c>
      <c r="EM1" s="2" t="s">
        <v>8</v>
      </c>
      <c r="EN1" s="2" t="s">
        <v>9</v>
      </c>
      <c r="EO1" s="2" t="s">
        <v>10</v>
      </c>
      <c r="EP1" s="2" t="s">
        <v>11</v>
      </c>
      <c r="EQ1" s="2" t="s">
        <v>12</v>
      </c>
      <c r="ER1" s="2" t="s">
        <v>13</v>
      </c>
      <c r="ES1" s="2" t="s">
        <v>14</v>
      </c>
      <c r="ET1" s="2" t="s">
        <v>15</v>
      </c>
      <c r="EU1" s="2" t="s">
        <v>16</v>
      </c>
      <c r="EV1" s="2" t="s">
        <v>17</v>
      </c>
      <c r="EW1" s="2" t="s">
        <v>18</v>
      </c>
      <c r="EX1" s="2" t="s">
        <v>19</v>
      </c>
      <c r="EY1" s="2" t="s">
        <v>20</v>
      </c>
      <c r="EZ1" s="2" t="s">
        <v>21</v>
      </c>
      <c r="FA1" s="2" t="s">
        <v>22</v>
      </c>
      <c r="FB1" s="2" t="s">
        <v>23</v>
      </c>
      <c r="FC1" s="2" t="s">
        <v>24</v>
      </c>
      <c r="FD1" s="2" t="s">
        <v>25</v>
      </c>
      <c r="FE1" s="2" t="s">
        <v>26</v>
      </c>
      <c r="FF1" s="2" t="s">
        <v>27</v>
      </c>
      <c r="FG1" s="2" t="s">
        <v>28</v>
      </c>
      <c r="FH1" s="2" t="s">
        <v>29</v>
      </c>
      <c r="FI1" s="2" t="s">
        <v>30</v>
      </c>
      <c r="FJ1" s="2" t="s">
        <v>31</v>
      </c>
      <c r="FK1" s="2" t="s">
        <v>32</v>
      </c>
      <c r="FL1" s="2" t="s">
        <v>33</v>
      </c>
      <c r="FM1" s="2" t="s">
        <v>34</v>
      </c>
      <c r="FN1" s="2" t="s">
        <v>35</v>
      </c>
      <c r="FO1" s="2" t="s">
        <v>36</v>
      </c>
      <c r="FP1" s="2" t="s">
        <v>37</v>
      </c>
      <c r="FQ1" s="2" t="s">
        <v>38</v>
      </c>
    </row>
    <row r="2">
      <c r="A2" s="2" t="s">
        <v>39</v>
      </c>
      <c r="B2" s="1">
        <v>44298.0</v>
      </c>
      <c r="C2" s="1">
        <v>44299.0</v>
      </c>
      <c r="D2" s="1">
        <v>44300.0</v>
      </c>
      <c r="E2" s="1">
        <v>44301.0</v>
      </c>
      <c r="F2" s="1">
        <v>44302.0</v>
      </c>
      <c r="G2" s="1">
        <v>44303.0</v>
      </c>
      <c r="H2" s="1">
        <v>44304.0</v>
      </c>
      <c r="I2" s="1">
        <v>44305.0</v>
      </c>
      <c r="J2" s="1">
        <v>44306.0</v>
      </c>
      <c r="K2" s="1">
        <v>44307.0</v>
      </c>
      <c r="L2" s="1">
        <v>44308.0</v>
      </c>
      <c r="M2" s="1">
        <v>44309.0</v>
      </c>
      <c r="N2" s="1">
        <v>44310.0</v>
      </c>
      <c r="O2" s="1">
        <v>44311.0</v>
      </c>
      <c r="P2" s="1">
        <v>44312.0</v>
      </c>
      <c r="Q2" s="1">
        <v>44313.0</v>
      </c>
      <c r="R2" s="1">
        <v>44314.0</v>
      </c>
      <c r="S2" s="1">
        <v>44315.0</v>
      </c>
      <c r="T2" s="1">
        <v>44316.0</v>
      </c>
      <c r="U2" s="1">
        <v>44317.0</v>
      </c>
      <c r="V2" s="1">
        <v>44318.0</v>
      </c>
      <c r="W2" s="1">
        <v>44319.0</v>
      </c>
      <c r="X2" s="1">
        <v>44320.0</v>
      </c>
      <c r="Y2" s="1">
        <v>44321.0</v>
      </c>
      <c r="Z2" s="1">
        <v>44322.0</v>
      </c>
      <c r="AA2" s="1">
        <v>44323.0</v>
      </c>
      <c r="AB2" s="1">
        <v>44324.0</v>
      </c>
      <c r="AC2" s="1">
        <v>44325.0</v>
      </c>
      <c r="AD2" s="1">
        <v>44326.0</v>
      </c>
      <c r="AE2" s="1">
        <v>44327.0</v>
      </c>
      <c r="AF2" s="1">
        <v>44328.0</v>
      </c>
      <c r="AG2" s="1">
        <v>44329.0</v>
      </c>
      <c r="AH2" s="1">
        <v>44330.0</v>
      </c>
      <c r="AI2" s="1">
        <v>44331.0</v>
      </c>
      <c r="AJ2" s="1">
        <v>44332.0</v>
      </c>
      <c r="AK2" s="1">
        <v>44333.0</v>
      </c>
      <c r="AL2" s="1">
        <v>44334.0</v>
      </c>
      <c r="AM2" s="1">
        <v>44335.0</v>
      </c>
      <c r="AN2" s="1">
        <v>44336.0</v>
      </c>
      <c r="AO2" s="1">
        <v>44337.0</v>
      </c>
      <c r="AP2" s="1">
        <v>44338.0</v>
      </c>
      <c r="AQ2" s="1">
        <v>44339.0</v>
      </c>
      <c r="AR2" s="1">
        <v>44340.0</v>
      </c>
      <c r="AS2" s="1">
        <v>44341.0</v>
      </c>
      <c r="AT2" s="1">
        <v>44342.0</v>
      </c>
      <c r="AU2" s="1">
        <v>44343.0</v>
      </c>
      <c r="AV2" s="1">
        <v>44344.0</v>
      </c>
      <c r="AW2" s="1">
        <v>44345.0</v>
      </c>
      <c r="AX2" s="1">
        <v>44346.0</v>
      </c>
      <c r="AY2" s="1">
        <v>44347.0</v>
      </c>
      <c r="AZ2" s="1">
        <v>44348.0</v>
      </c>
      <c r="BA2" s="1">
        <v>44349.0</v>
      </c>
      <c r="BB2" s="1">
        <v>44350.0</v>
      </c>
      <c r="BC2" s="1">
        <v>44351.0</v>
      </c>
      <c r="BD2" s="1">
        <v>44352.0</v>
      </c>
      <c r="BE2" s="1">
        <v>44353.0</v>
      </c>
      <c r="BF2" s="1">
        <v>44354.0</v>
      </c>
      <c r="BG2" s="1">
        <v>44355.0</v>
      </c>
      <c r="BH2" s="1">
        <v>44356.0</v>
      </c>
      <c r="BI2" s="1">
        <v>44357.0</v>
      </c>
      <c r="BJ2" s="1">
        <v>44358.0</v>
      </c>
      <c r="BK2" s="1">
        <v>44359.0</v>
      </c>
      <c r="BL2" s="1">
        <v>44360.0</v>
      </c>
      <c r="BM2" s="1">
        <v>44361.0</v>
      </c>
      <c r="BN2" s="1">
        <v>44362.0</v>
      </c>
      <c r="BO2" s="1">
        <v>44363.0</v>
      </c>
      <c r="BP2" s="1">
        <v>44364.0</v>
      </c>
      <c r="BQ2" s="1">
        <v>44365.0</v>
      </c>
      <c r="BR2" s="1">
        <v>44366.0</v>
      </c>
      <c r="BS2" s="1">
        <v>44367.0</v>
      </c>
      <c r="BT2" s="1">
        <v>44368.0</v>
      </c>
      <c r="BU2" s="1">
        <v>44369.0</v>
      </c>
      <c r="BV2" s="1">
        <v>44370.0</v>
      </c>
      <c r="BW2" s="1">
        <v>44371.0</v>
      </c>
      <c r="BX2" s="1">
        <v>44372.0</v>
      </c>
      <c r="BY2" s="1">
        <v>44373.0</v>
      </c>
      <c r="BZ2" s="1">
        <v>44374.0</v>
      </c>
      <c r="CA2" s="1">
        <v>44375.0</v>
      </c>
      <c r="CB2" s="1">
        <v>44376.0</v>
      </c>
      <c r="CC2" s="1">
        <v>44377.0</v>
      </c>
      <c r="CD2" s="1">
        <v>44378.0</v>
      </c>
      <c r="CE2" s="1">
        <v>44379.0</v>
      </c>
      <c r="CF2" s="1">
        <v>44380.0</v>
      </c>
      <c r="CG2" s="1">
        <v>44381.0</v>
      </c>
      <c r="CH2" s="1">
        <v>44382.0</v>
      </c>
      <c r="CI2" s="1">
        <v>44383.0</v>
      </c>
      <c r="CJ2" s="1">
        <v>44384.0</v>
      </c>
      <c r="CK2" s="1">
        <v>44385.0</v>
      </c>
      <c r="CL2" s="1">
        <v>44386.0</v>
      </c>
      <c r="CM2" s="1">
        <v>44387.0</v>
      </c>
      <c r="CN2" s="1">
        <v>44388.0</v>
      </c>
      <c r="CO2" s="1">
        <v>44392.0</v>
      </c>
      <c r="CP2" s="1">
        <v>44393.0</v>
      </c>
      <c r="CQ2" s="1">
        <v>44394.0</v>
      </c>
      <c r="CR2" s="1">
        <v>44395.0</v>
      </c>
      <c r="CS2" s="1">
        <v>44396.0</v>
      </c>
      <c r="CT2" s="1">
        <v>44397.0</v>
      </c>
      <c r="CU2" s="1">
        <v>44398.0</v>
      </c>
      <c r="CV2" s="1">
        <v>44399.0</v>
      </c>
      <c r="CW2" s="1">
        <v>44400.0</v>
      </c>
      <c r="CX2" s="1">
        <v>44401.0</v>
      </c>
      <c r="CY2" s="1">
        <v>44402.0</v>
      </c>
      <c r="CZ2" s="1">
        <v>44403.0</v>
      </c>
      <c r="DA2" s="1">
        <v>44404.0</v>
      </c>
      <c r="DB2" s="1">
        <v>44405.0</v>
      </c>
      <c r="DC2" s="1">
        <v>44406.0</v>
      </c>
      <c r="DD2" s="1">
        <v>44407.0</v>
      </c>
      <c r="DE2" s="1">
        <v>44408.0</v>
      </c>
      <c r="DF2" s="1">
        <v>44409.0</v>
      </c>
      <c r="DG2" s="1">
        <v>44410.0</v>
      </c>
      <c r="DH2" s="1">
        <v>44411.0</v>
      </c>
      <c r="DI2" s="1">
        <v>44412.0</v>
      </c>
      <c r="DJ2" s="1">
        <v>44413.0</v>
      </c>
      <c r="DK2" s="1">
        <v>44414.0</v>
      </c>
      <c r="DL2" s="1">
        <v>44415.0</v>
      </c>
      <c r="DM2" s="1">
        <v>44416.0</v>
      </c>
      <c r="DN2" s="1">
        <v>44417.0</v>
      </c>
      <c r="DO2" s="1">
        <v>44418.0</v>
      </c>
      <c r="DP2" s="1">
        <v>44419.0</v>
      </c>
      <c r="DQ2" s="1">
        <v>44420.0</v>
      </c>
      <c r="DR2" s="1">
        <v>44421.0</v>
      </c>
      <c r="DS2" s="1">
        <v>44422.0</v>
      </c>
      <c r="DT2" s="1">
        <v>44423.0</v>
      </c>
      <c r="DU2" s="1">
        <v>44424.0</v>
      </c>
      <c r="DV2" s="1">
        <v>44425.0</v>
      </c>
      <c r="DW2" s="1">
        <v>44426.0</v>
      </c>
      <c r="DX2" s="1">
        <v>44427.0</v>
      </c>
      <c r="DY2" s="1">
        <v>44428.0</v>
      </c>
      <c r="DZ2" s="1">
        <v>44429.0</v>
      </c>
      <c r="EA2" s="1">
        <v>44430.0</v>
      </c>
      <c r="EB2" s="1">
        <v>44431.0</v>
      </c>
      <c r="EC2" s="1">
        <v>44432.0</v>
      </c>
      <c r="ED2" s="1">
        <v>44433.0</v>
      </c>
      <c r="EE2" s="1">
        <v>44434.0</v>
      </c>
      <c r="EF2" s="1">
        <v>44435.0</v>
      </c>
      <c r="EG2" s="1">
        <v>44436.0</v>
      </c>
      <c r="EH2" s="1">
        <v>44437.0</v>
      </c>
      <c r="EI2" s="1">
        <v>44438.0</v>
      </c>
      <c r="EJ2" s="1">
        <v>44439.0</v>
      </c>
      <c r="EK2" s="1">
        <v>44440.0</v>
      </c>
      <c r="EL2" s="1">
        <v>44441.0</v>
      </c>
      <c r="EM2" s="1">
        <v>44442.0</v>
      </c>
      <c r="EN2" s="1">
        <v>44443.0</v>
      </c>
      <c r="EO2" s="1">
        <v>44444.0</v>
      </c>
      <c r="EP2" s="1">
        <v>44445.0</v>
      </c>
      <c r="EQ2" s="1">
        <v>44446.0</v>
      </c>
      <c r="ER2" s="1">
        <v>44447.0</v>
      </c>
      <c r="ES2" s="1">
        <v>44448.0</v>
      </c>
      <c r="ET2" s="1">
        <v>44449.0</v>
      </c>
      <c r="EU2" s="1">
        <v>44450.0</v>
      </c>
      <c r="EV2" s="1">
        <v>44451.0</v>
      </c>
      <c r="EW2" s="1">
        <v>44452.0</v>
      </c>
      <c r="EX2" s="1">
        <v>44453.0</v>
      </c>
      <c r="EY2" s="1">
        <v>44454.0</v>
      </c>
      <c r="EZ2" s="1">
        <v>44455.0</v>
      </c>
      <c r="FA2" s="1">
        <v>44456.0</v>
      </c>
      <c r="FB2" s="1">
        <v>44457.0</v>
      </c>
      <c r="FC2" s="1">
        <v>44458.0</v>
      </c>
      <c r="FD2" s="1">
        <v>44459.0</v>
      </c>
      <c r="FE2" s="1">
        <v>44460.0</v>
      </c>
      <c r="FF2" s="1">
        <v>44461.0</v>
      </c>
      <c r="FG2" s="1">
        <v>44462.0</v>
      </c>
      <c r="FH2" s="1">
        <v>44463.0</v>
      </c>
      <c r="FI2" s="1">
        <v>44464.0</v>
      </c>
      <c r="FJ2" s="1">
        <v>44465.0</v>
      </c>
      <c r="FK2" s="1">
        <v>44466.0</v>
      </c>
      <c r="FL2" s="1">
        <v>44467.0</v>
      </c>
      <c r="FM2" s="1">
        <v>44468.0</v>
      </c>
      <c r="FN2" s="1">
        <v>44469.0</v>
      </c>
      <c r="FO2" s="1">
        <v>44470.0</v>
      </c>
      <c r="FP2" s="1">
        <v>44471.0</v>
      </c>
      <c r="FQ2" s="1">
        <v>44472.0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</row>
    <row r="3">
      <c r="A3" s="3" t="s">
        <v>40</v>
      </c>
      <c r="B3" s="4" t="str">
        <f t="shared" ref="B3:D3" si="1">$A$4</f>
        <v>Mikey</v>
      </c>
      <c r="C3" s="4" t="str">
        <f t="shared" si="1"/>
        <v>Mikey</v>
      </c>
      <c r="D3" s="4" t="str">
        <f t="shared" si="1"/>
        <v>Mikey</v>
      </c>
      <c r="E3" s="4" t="str">
        <f t="shared" ref="E3:G3" si="2">$A$5</f>
        <v>Matt</v>
      </c>
      <c r="F3" s="4" t="str">
        <f t="shared" si="2"/>
        <v>Matt</v>
      </c>
      <c r="G3" s="4" t="str">
        <f t="shared" si="2"/>
        <v>Matt</v>
      </c>
      <c r="H3" s="4" t="str">
        <f t="shared" ref="H3:J3" si="3">$A$6</f>
        <v>TG</v>
      </c>
      <c r="I3" s="4" t="str">
        <f t="shared" si="3"/>
        <v>TG</v>
      </c>
      <c r="J3" s="4" t="str">
        <f t="shared" si="3"/>
        <v>TG</v>
      </c>
      <c r="K3" s="4" t="str">
        <f t="shared" ref="K3:M3" si="4">$A$7</f>
        <v>Wayne</v>
      </c>
      <c r="L3" s="4" t="str">
        <f t="shared" si="4"/>
        <v>Wayne</v>
      </c>
      <c r="M3" s="4" t="str">
        <f t="shared" si="4"/>
        <v>Wayne</v>
      </c>
      <c r="N3" s="4" t="str">
        <f t="shared" ref="N3:P3" si="5">$A$8</f>
        <v>Kevin D.</v>
      </c>
      <c r="O3" s="4" t="str">
        <f t="shared" si="5"/>
        <v>Kevin D.</v>
      </c>
      <c r="P3" s="4" t="str">
        <f t="shared" si="5"/>
        <v>Kevin D.</v>
      </c>
      <c r="Q3" s="4" t="str">
        <f t="shared" ref="Q3:S3" si="6">$A$9</f>
        <v>Levitsky</v>
      </c>
      <c r="R3" s="4" t="str">
        <f t="shared" si="6"/>
        <v>Levitsky</v>
      </c>
      <c r="S3" s="4" t="str">
        <f t="shared" si="6"/>
        <v>Levitsky</v>
      </c>
      <c r="T3" s="4" t="str">
        <f t="shared" ref="T3:V3" si="7">$A$10</f>
        <v>Anthony</v>
      </c>
      <c r="U3" s="4" t="str">
        <f t="shared" si="7"/>
        <v>Anthony</v>
      </c>
      <c r="V3" s="4" t="str">
        <f t="shared" si="7"/>
        <v>Anthony</v>
      </c>
      <c r="W3" s="4" t="str">
        <f t="shared" ref="W3:Y3" si="8">$A$4</f>
        <v>Mikey</v>
      </c>
      <c r="X3" s="4" t="str">
        <f t="shared" si="8"/>
        <v>Mikey</v>
      </c>
      <c r="Y3" s="4" t="str">
        <f t="shared" si="8"/>
        <v>Mikey</v>
      </c>
      <c r="Z3" s="4" t="str">
        <f t="shared" ref="Z3:AB3" si="9">$A$5</f>
        <v>Matt</v>
      </c>
      <c r="AA3" s="4" t="str">
        <f t="shared" si="9"/>
        <v>Matt</v>
      </c>
      <c r="AB3" s="4" t="str">
        <f t="shared" si="9"/>
        <v>Matt</v>
      </c>
      <c r="AC3" s="4" t="str">
        <f t="shared" ref="AC3:AE3" si="10">$A$6</f>
        <v>TG</v>
      </c>
      <c r="AD3" s="4" t="str">
        <f t="shared" si="10"/>
        <v>TG</v>
      </c>
      <c r="AE3" s="4" t="str">
        <f t="shared" si="10"/>
        <v>TG</v>
      </c>
      <c r="AF3" s="4" t="str">
        <f t="shared" ref="AF3:AH3" si="11">$A$7</f>
        <v>Wayne</v>
      </c>
      <c r="AG3" s="4" t="str">
        <f t="shared" si="11"/>
        <v>Wayne</v>
      </c>
      <c r="AH3" s="4" t="str">
        <f t="shared" si="11"/>
        <v>Wayne</v>
      </c>
      <c r="AI3" s="4" t="str">
        <f t="shared" ref="AI3:AK3" si="12">$A$8</f>
        <v>Kevin D.</v>
      </c>
      <c r="AJ3" s="4" t="str">
        <f t="shared" si="12"/>
        <v>Kevin D.</v>
      </c>
      <c r="AK3" s="4" t="str">
        <f t="shared" si="12"/>
        <v>Kevin D.</v>
      </c>
      <c r="AL3" s="4" t="str">
        <f t="shared" ref="AL3:AN3" si="13">$A$9</f>
        <v>Levitsky</v>
      </c>
      <c r="AM3" s="4" t="str">
        <f t="shared" si="13"/>
        <v>Levitsky</v>
      </c>
      <c r="AN3" s="4" t="str">
        <f t="shared" si="13"/>
        <v>Levitsky</v>
      </c>
      <c r="AO3" s="4" t="str">
        <f t="shared" ref="AO3:AQ3" si="14">$A$10</f>
        <v>Anthony</v>
      </c>
      <c r="AP3" s="4" t="str">
        <f t="shared" si="14"/>
        <v>Anthony</v>
      </c>
      <c r="AQ3" s="4" t="str">
        <f t="shared" si="14"/>
        <v>Anthony</v>
      </c>
      <c r="AR3" s="4" t="str">
        <f t="shared" ref="AR3:AT3" si="15">$A$4</f>
        <v>Mikey</v>
      </c>
      <c r="AS3" s="4" t="str">
        <f t="shared" si="15"/>
        <v>Mikey</v>
      </c>
      <c r="AT3" s="4" t="str">
        <f t="shared" si="15"/>
        <v>Mikey</v>
      </c>
      <c r="AU3" s="4" t="str">
        <f t="shared" ref="AU3:AW3" si="16">$A$5</f>
        <v>Matt</v>
      </c>
      <c r="AV3" s="4" t="str">
        <f t="shared" si="16"/>
        <v>Matt</v>
      </c>
      <c r="AW3" s="4" t="str">
        <f t="shared" si="16"/>
        <v>Matt</v>
      </c>
      <c r="AX3" s="4" t="str">
        <f t="shared" ref="AX3:AZ3" si="17">$A$6</f>
        <v>TG</v>
      </c>
      <c r="AY3" s="4" t="str">
        <f t="shared" si="17"/>
        <v>TG</v>
      </c>
      <c r="AZ3" s="4" t="str">
        <f t="shared" si="17"/>
        <v>TG</v>
      </c>
      <c r="BA3" s="4" t="str">
        <f t="shared" ref="BA3:BC3" si="18">$A$7</f>
        <v>Wayne</v>
      </c>
      <c r="BB3" s="4" t="str">
        <f t="shared" si="18"/>
        <v>Wayne</v>
      </c>
      <c r="BC3" s="4" t="str">
        <f t="shared" si="18"/>
        <v>Wayne</v>
      </c>
      <c r="BD3" s="4" t="str">
        <f t="shared" ref="BD3:BF3" si="19">$A$8</f>
        <v>Kevin D.</v>
      </c>
      <c r="BE3" s="4" t="str">
        <f t="shared" si="19"/>
        <v>Kevin D.</v>
      </c>
      <c r="BF3" s="4" t="str">
        <f t="shared" si="19"/>
        <v>Kevin D.</v>
      </c>
      <c r="BG3" s="4" t="str">
        <f t="shared" ref="BG3:BI3" si="20">$A$9</f>
        <v>Levitsky</v>
      </c>
      <c r="BH3" s="4" t="str">
        <f t="shared" si="20"/>
        <v>Levitsky</v>
      </c>
      <c r="BI3" s="4" t="str">
        <f t="shared" si="20"/>
        <v>Levitsky</v>
      </c>
      <c r="BJ3" s="4" t="str">
        <f t="shared" ref="BJ3:BL3" si="21">$A$10</f>
        <v>Anthony</v>
      </c>
      <c r="BK3" s="4" t="str">
        <f t="shared" si="21"/>
        <v>Anthony</v>
      </c>
      <c r="BL3" s="4" t="str">
        <f t="shared" si="21"/>
        <v>Anthony</v>
      </c>
      <c r="BM3" s="4" t="str">
        <f t="shared" ref="BM3:BO3" si="22">$A$4</f>
        <v>Mikey</v>
      </c>
      <c r="BN3" s="4" t="str">
        <f t="shared" si="22"/>
        <v>Mikey</v>
      </c>
      <c r="BO3" s="4" t="str">
        <f t="shared" si="22"/>
        <v>Mikey</v>
      </c>
      <c r="BP3" s="4" t="str">
        <f t="shared" ref="BP3:BR3" si="23">$A$5</f>
        <v>Matt</v>
      </c>
      <c r="BQ3" s="4" t="str">
        <f t="shared" si="23"/>
        <v>Matt</v>
      </c>
      <c r="BR3" s="4" t="str">
        <f t="shared" si="23"/>
        <v>Matt</v>
      </c>
      <c r="BS3" s="4" t="str">
        <f t="shared" ref="BS3:BU3" si="24">$A$6</f>
        <v>TG</v>
      </c>
      <c r="BT3" s="4" t="str">
        <f t="shared" si="24"/>
        <v>TG</v>
      </c>
      <c r="BU3" s="4" t="str">
        <f t="shared" si="24"/>
        <v>TG</v>
      </c>
      <c r="BV3" s="4" t="str">
        <f t="shared" ref="BV3:BX3" si="25">$A$7</f>
        <v>Wayne</v>
      </c>
      <c r="BW3" s="4" t="str">
        <f t="shared" si="25"/>
        <v>Wayne</v>
      </c>
      <c r="BX3" s="4" t="str">
        <f t="shared" si="25"/>
        <v>Wayne</v>
      </c>
      <c r="BY3" s="4" t="str">
        <f t="shared" ref="BY3:CA3" si="26">$A$8</f>
        <v>Kevin D.</v>
      </c>
      <c r="BZ3" s="4" t="str">
        <f t="shared" si="26"/>
        <v>Kevin D.</v>
      </c>
      <c r="CA3" s="4" t="str">
        <f t="shared" si="26"/>
        <v>Kevin D.</v>
      </c>
      <c r="CB3" s="4" t="str">
        <f t="shared" ref="CB3:CD3" si="27">$A$9</f>
        <v>Levitsky</v>
      </c>
      <c r="CC3" s="4" t="str">
        <f t="shared" si="27"/>
        <v>Levitsky</v>
      </c>
      <c r="CD3" s="4" t="str">
        <f t="shared" si="27"/>
        <v>Levitsky</v>
      </c>
      <c r="CE3" s="4" t="str">
        <f t="shared" ref="CE3:CG3" si="28">$A$10</f>
        <v>Anthony</v>
      </c>
      <c r="CF3" s="4" t="str">
        <f t="shared" si="28"/>
        <v>Anthony</v>
      </c>
      <c r="CG3" s="4" t="str">
        <f t="shared" si="28"/>
        <v>Anthony</v>
      </c>
      <c r="CH3" s="4" t="str">
        <f t="shared" ref="CH3:CJ3" si="29">$A$4</f>
        <v>Mikey</v>
      </c>
      <c r="CI3" s="4" t="str">
        <f t="shared" si="29"/>
        <v>Mikey</v>
      </c>
      <c r="CJ3" s="4" t="str">
        <f t="shared" si="29"/>
        <v>Mikey</v>
      </c>
      <c r="CK3" s="4" t="str">
        <f t="shared" ref="CK3:CM3" si="30">$A$5</f>
        <v>Matt</v>
      </c>
      <c r="CL3" s="4" t="str">
        <f t="shared" si="30"/>
        <v>Matt</v>
      </c>
      <c r="CM3" s="4" t="str">
        <f t="shared" si="30"/>
        <v>Matt</v>
      </c>
      <c r="CN3" s="4" t="str">
        <f t="shared" ref="CN3:CP3" si="31">$A$6</f>
        <v>TG</v>
      </c>
      <c r="CO3" s="4" t="str">
        <f t="shared" si="31"/>
        <v>TG</v>
      </c>
      <c r="CP3" s="4" t="str">
        <f t="shared" si="31"/>
        <v>TG</v>
      </c>
      <c r="CQ3" s="4" t="str">
        <f t="shared" ref="CQ3:CS3" si="32">$A$7</f>
        <v>Wayne</v>
      </c>
      <c r="CR3" s="4" t="str">
        <f t="shared" si="32"/>
        <v>Wayne</v>
      </c>
      <c r="CS3" s="4" t="str">
        <f t="shared" si="32"/>
        <v>Wayne</v>
      </c>
      <c r="CT3" s="4" t="str">
        <f t="shared" ref="CT3:CV3" si="33">$A$8</f>
        <v>Kevin D.</v>
      </c>
      <c r="CU3" s="4" t="str">
        <f t="shared" si="33"/>
        <v>Kevin D.</v>
      </c>
      <c r="CV3" s="4" t="str">
        <f t="shared" si="33"/>
        <v>Kevin D.</v>
      </c>
      <c r="CW3" s="4" t="str">
        <f t="shared" ref="CW3:CY3" si="34">$A$10</f>
        <v>Anthony</v>
      </c>
      <c r="CX3" s="4" t="str">
        <f t="shared" si="34"/>
        <v>Anthony</v>
      </c>
      <c r="CY3" s="4" t="str">
        <f t="shared" si="34"/>
        <v>Anthony</v>
      </c>
      <c r="CZ3" s="4" t="str">
        <f t="shared" ref="CZ3:DB3" si="35">$A$4</f>
        <v>Mikey</v>
      </c>
      <c r="DA3" s="4" t="str">
        <f t="shared" si="35"/>
        <v>Mikey</v>
      </c>
      <c r="DB3" s="4" t="str">
        <f t="shared" si="35"/>
        <v>Mikey</v>
      </c>
      <c r="DC3" s="4" t="str">
        <f t="shared" ref="DC3:DE3" si="36">$A$5</f>
        <v>Matt</v>
      </c>
      <c r="DD3" s="4" t="str">
        <f t="shared" si="36"/>
        <v>Matt</v>
      </c>
      <c r="DE3" s="4" t="str">
        <f t="shared" si="36"/>
        <v>Matt</v>
      </c>
      <c r="DF3" s="4" t="str">
        <f t="shared" ref="DF3:DH3" si="37">$A$6</f>
        <v>TG</v>
      </c>
      <c r="DG3" s="4" t="str">
        <f t="shared" si="37"/>
        <v>TG</v>
      </c>
      <c r="DH3" s="4" t="str">
        <f t="shared" si="37"/>
        <v>TG</v>
      </c>
      <c r="DI3" s="4" t="str">
        <f t="shared" ref="DI3:DK3" si="38">$A$7</f>
        <v>Wayne</v>
      </c>
      <c r="DJ3" s="4" t="str">
        <f t="shared" si="38"/>
        <v>Wayne</v>
      </c>
      <c r="DK3" s="4" t="str">
        <f t="shared" si="38"/>
        <v>Wayne</v>
      </c>
      <c r="DL3" s="4" t="str">
        <f t="shared" ref="DL3:DN3" si="39">$A$8</f>
        <v>Kevin D.</v>
      </c>
      <c r="DM3" s="4" t="str">
        <f t="shared" si="39"/>
        <v>Kevin D.</v>
      </c>
      <c r="DN3" s="4" t="str">
        <f t="shared" si="39"/>
        <v>Kevin D.</v>
      </c>
      <c r="DO3" s="4" t="str">
        <f t="shared" ref="DO3:DQ3" si="40">$A$9</f>
        <v>Levitsky</v>
      </c>
      <c r="DP3" s="4" t="str">
        <f t="shared" si="40"/>
        <v>Levitsky</v>
      </c>
      <c r="DQ3" s="4" t="str">
        <f t="shared" si="40"/>
        <v>Levitsky</v>
      </c>
      <c r="DR3" s="4" t="str">
        <f t="shared" ref="DR3:DT3" si="41">$A$10</f>
        <v>Anthony</v>
      </c>
      <c r="DS3" s="4" t="str">
        <f t="shared" si="41"/>
        <v>Anthony</v>
      </c>
      <c r="DT3" s="4" t="str">
        <f t="shared" si="41"/>
        <v>Anthony</v>
      </c>
      <c r="DU3" s="4" t="str">
        <f t="shared" ref="DU3:DW3" si="42">$A$4</f>
        <v>Mikey</v>
      </c>
      <c r="DV3" s="4" t="str">
        <f t="shared" si="42"/>
        <v>Mikey</v>
      </c>
      <c r="DW3" s="4" t="str">
        <f t="shared" si="42"/>
        <v>Mikey</v>
      </c>
      <c r="DX3" s="4" t="str">
        <f t="shared" ref="DX3:DZ3" si="43">$A$5</f>
        <v>Matt</v>
      </c>
      <c r="DY3" s="4" t="str">
        <f t="shared" si="43"/>
        <v>Matt</v>
      </c>
      <c r="DZ3" s="4" t="str">
        <f t="shared" si="43"/>
        <v>Matt</v>
      </c>
      <c r="EA3" s="4" t="str">
        <f t="shared" ref="EA3:EC3" si="44">$A$6</f>
        <v>TG</v>
      </c>
      <c r="EB3" s="4" t="str">
        <f t="shared" si="44"/>
        <v>TG</v>
      </c>
      <c r="EC3" s="4" t="str">
        <f t="shared" si="44"/>
        <v>TG</v>
      </c>
      <c r="ED3" s="4" t="str">
        <f t="shared" ref="ED3:EE3" si="45">$A$7</f>
        <v>Wayne</v>
      </c>
      <c r="EE3" s="4" t="str">
        <f t="shared" si="45"/>
        <v>Wayne</v>
      </c>
    </row>
    <row r="4">
      <c r="A4" s="2" t="s">
        <v>41</v>
      </c>
      <c r="B4" s="4" t="str">
        <f t="shared" ref="B4:D4" si="46">$A$3</f>
        <v>Johnny</v>
      </c>
      <c r="C4" s="4" t="str">
        <f t="shared" si="46"/>
        <v>Johnny</v>
      </c>
      <c r="D4" s="4" t="str">
        <f t="shared" si="46"/>
        <v>Johnny</v>
      </c>
      <c r="E4" s="4" t="str">
        <f t="shared" ref="E4:G4" si="47">$A$6</f>
        <v>TG</v>
      </c>
      <c r="F4" s="4" t="str">
        <f t="shared" si="47"/>
        <v>TG</v>
      </c>
      <c r="G4" s="4" t="str">
        <f t="shared" si="47"/>
        <v>TG</v>
      </c>
      <c r="H4" s="4" t="str">
        <f t="shared" ref="H4:J4" si="48">$A$5</f>
        <v>Matt</v>
      </c>
      <c r="I4" s="4" t="str">
        <f t="shared" si="48"/>
        <v>Matt</v>
      </c>
      <c r="J4" s="4" t="str">
        <f t="shared" si="48"/>
        <v>Matt</v>
      </c>
      <c r="K4" s="4" t="str">
        <f t="shared" ref="K4:M4" si="49">$A$10</f>
        <v>Anthony</v>
      </c>
      <c r="L4" s="4" t="str">
        <f t="shared" si="49"/>
        <v>Anthony</v>
      </c>
      <c r="M4" s="4" t="str">
        <f t="shared" si="49"/>
        <v>Anthony</v>
      </c>
      <c r="N4" s="4" t="str">
        <f t="shared" ref="N4:P4" si="50">$A$9</f>
        <v>Levitsky</v>
      </c>
      <c r="O4" s="4" t="str">
        <f t="shared" si="50"/>
        <v>Levitsky</v>
      </c>
      <c r="P4" s="4" t="str">
        <f t="shared" si="50"/>
        <v>Levitsky</v>
      </c>
      <c r="Q4" s="4" t="str">
        <f t="shared" ref="Q4:S4" si="51">$A$8</f>
        <v>Kevin D.</v>
      </c>
      <c r="R4" s="4" t="str">
        <f t="shared" si="51"/>
        <v>Kevin D.</v>
      </c>
      <c r="S4" s="4" t="str">
        <f t="shared" si="51"/>
        <v>Kevin D.</v>
      </c>
      <c r="T4" s="4" t="str">
        <f t="shared" ref="T4:V4" si="52">$A$7</f>
        <v>Wayne</v>
      </c>
      <c r="U4" s="4" t="str">
        <f t="shared" si="52"/>
        <v>Wayne</v>
      </c>
      <c r="V4" s="4" t="str">
        <f t="shared" si="52"/>
        <v>Wayne</v>
      </c>
      <c r="W4" s="4" t="str">
        <f t="shared" ref="W4:Y4" si="53">$A$3</f>
        <v>Johnny</v>
      </c>
      <c r="X4" s="4" t="str">
        <f t="shared" si="53"/>
        <v>Johnny</v>
      </c>
      <c r="Y4" s="4" t="str">
        <f t="shared" si="53"/>
        <v>Johnny</v>
      </c>
      <c r="Z4" s="4" t="str">
        <f t="shared" ref="Z4:AB4" si="54">$A$6</f>
        <v>TG</v>
      </c>
      <c r="AA4" s="4" t="str">
        <f t="shared" si="54"/>
        <v>TG</v>
      </c>
      <c r="AB4" s="4" t="str">
        <f t="shared" si="54"/>
        <v>TG</v>
      </c>
      <c r="AC4" s="4" t="str">
        <f t="shared" ref="AC4:AE4" si="55">$A$5</f>
        <v>Matt</v>
      </c>
      <c r="AD4" s="4" t="str">
        <f t="shared" si="55"/>
        <v>Matt</v>
      </c>
      <c r="AE4" s="4" t="str">
        <f t="shared" si="55"/>
        <v>Matt</v>
      </c>
      <c r="AF4" s="4" t="str">
        <f t="shared" ref="AF4:AH4" si="56">$A$10</f>
        <v>Anthony</v>
      </c>
      <c r="AG4" s="4" t="str">
        <f t="shared" si="56"/>
        <v>Anthony</v>
      </c>
      <c r="AH4" s="4" t="str">
        <f t="shared" si="56"/>
        <v>Anthony</v>
      </c>
      <c r="AI4" s="4" t="str">
        <f t="shared" ref="AI4:AK4" si="57">$A$9</f>
        <v>Levitsky</v>
      </c>
      <c r="AJ4" s="4" t="str">
        <f t="shared" si="57"/>
        <v>Levitsky</v>
      </c>
      <c r="AK4" s="4" t="str">
        <f t="shared" si="57"/>
        <v>Levitsky</v>
      </c>
      <c r="AL4" s="4" t="str">
        <f t="shared" ref="AL4:AN4" si="58">$A$8</f>
        <v>Kevin D.</v>
      </c>
      <c r="AM4" s="4" t="str">
        <f t="shared" si="58"/>
        <v>Kevin D.</v>
      </c>
      <c r="AN4" s="4" t="str">
        <f t="shared" si="58"/>
        <v>Kevin D.</v>
      </c>
      <c r="AO4" s="4" t="str">
        <f t="shared" ref="AO4:AQ4" si="59">$A$7</f>
        <v>Wayne</v>
      </c>
      <c r="AP4" s="4" t="str">
        <f t="shared" si="59"/>
        <v>Wayne</v>
      </c>
      <c r="AQ4" s="4" t="str">
        <f t="shared" si="59"/>
        <v>Wayne</v>
      </c>
      <c r="AR4" s="4" t="str">
        <f t="shared" ref="AR4:AT4" si="60">$A$3</f>
        <v>Johnny</v>
      </c>
      <c r="AS4" s="4" t="str">
        <f t="shared" si="60"/>
        <v>Johnny</v>
      </c>
      <c r="AT4" s="4" t="str">
        <f t="shared" si="60"/>
        <v>Johnny</v>
      </c>
      <c r="AU4" s="4" t="str">
        <f t="shared" ref="AU4:AW4" si="61">$A$6</f>
        <v>TG</v>
      </c>
      <c r="AV4" s="4" t="str">
        <f t="shared" si="61"/>
        <v>TG</v>
      </c>
      <c r="AW4" s="4" t="str">
        <f t="shared" si="61"/>
        <v>TG</v>
      </c>
      <c r="AX4" s="4" t="str">
        <f t="shared" ref="AX4:AZ4" si="62">$A$5</f>
        <v>Matt</v>
      </c>
      <c r="AY4" s="4" t="str">
        <f t="shared" si="62"/>
        <v>Matt</v>
      </c>
      <c r="AZ4" s="4" t="str">
        <f t="shared" si="62"/>
        <v>Matt</v>
      </c>
      <c r="BA4" s="4" t="str">
        <f t="shared" ref="BA4:BC4" si="63">$A$10</f>
        <v>Anthony</v>
      </c>
      <c r="BB4" s="4" t="str">
        <f t="shared" si="63"/>
        <v>Anthony</v>
      </c>
      <c r="BC4" s="4" t="str">
        <f t="shared" si="63"/>
        <v>Anthony</v>
      </c>
      <c r="BD4" s="4" t="str">
        <f t="shared" ref="BD4:BF4" si="64">$A$9</f>
        <v>Levitsky</v>
      </c>
      <c r="BE4" s="4" t="str">
        <f t="shared" si="64"/>
        <v>Levitsky</v>
      </c>
      <c r="BF4" s="4" t="str">
        <f t="shared" si="64"/>
        <v>Levitsky</v>
      </c>
      <c r="BG4" s="4" t="str">
        <f t="shared" ref="BG4:BI4" si="65">$A$8</f>
        <v>Kevin D.</v>
      </c>
      <c r="BH4" s="4" t="str">
        <f t="shared" si="65"/>
        <v>Kevin D.</v>
      </c>
      <c r="BI4" s="4" t="str">
        <f t="shared" si="65"/>
        <v>Kevin D.</v>
      </c>
      <c r="BJ4" s="4" t="str">
        <f t="shared" ref="BJ4:BL4" si="66">$A$7</f>
        <v>Wayne</v>
      </c>
      <c r="BK4" s="4" t="str">
        <f t="shared" si="66"/>
        <v>Wayne</v>
      </c>
      <c r="BL4" s="4" t="str">
        <f t="shared" si="66"/>
        <v>Wayne</v>
      </c>
      <c r="BM4" s="4" t="str">
        <f t="shared" ref="BM4:BO4" si="67">$A$3</f>
        <v>Johnny</v>
      </c>
      <c r="BN4" s="4" t="str">
        <f t="shared" si="67"/>
        <v>Johnny</v>
      </c>
      <c r="BO4" s="4" t="str">
        <f t="shared" si="67"/>
        <v>Johnny</v>
      </c>
      <c r="BP4" s="4" t="str">
        <f t="shared" ref="BP4:BR4" si="68">$A$6</f>
        <v>TG</v>
      </c>
      <c r="BQ4" s="4" t="str">
        <f t="shared" si="68"/>
        <v>TG</v>
      </c>
      <c r="BR4" s="4" t="str">
        <f t="shared" si="68"/>
        <v>TG</v>
      </c>
      <c r="BS4" s="4" t="str">
        <f t="shared" ref="BS4:BU4" si="69">$A$5</f>
        <v>Matt</v>
      </c>
      <c r="BT4" s="4" t="str">
        <f t="shared" si="69"/>
        <v>Matt</v>
      </c>
      <c r="BU4" s="4" t="str">
        <f t="shared" si="69"/>
        <v>Matt</v>
      </c>
      <c r="BV4" s="4" t="str">
        <f t="shared" ref="BV4:BX4" si="70">$A$10</f>
        <v>Anthony</v>
      </c>
      <c r="BW4" s="4" t="str">
        <f t="shared" si="70"/>
        <v>Anthony</v>
      </c>
      <c r="BX4" s="4" t="str">
        <f t="shared" si="70"/>
        <v>Anthony</v>
      </c>
      <c r="BY4" s="4" t="str">
        <f t="shared" ref="BY4:CA4" si="71">$A$9</f>
        <v>Levitsky</v>
      </c>
      <c r="BZ4" s="4" t="str">
        <f t="shared" si="71"/>
        <v>Levitsky</v>
      </c>
      <c r="CA4" s="4" t="str">
        <f t="shared" si="71"/>
        <v>Levitsky</v>
      </c>
      <c r="CB4" s="4" t="str">
        <f t="shared" ref="CB4:CD4" si="72">$A$8</f>
        <v>Kevin D.</v>
      </c>
      <c r="CC4" s="4" t="str">
        <f t="shared" si="72"/>
        <v>Kevin D.</v>
      </c>
      <c r="CD4" s="4" t="str">
        <f t="shared" si="72"/>
        <v>Kevin D.</v>
      </c>
      <c r="CE4" s="4" t="str">
        <f t="shared" ref="CE4:CG4" si="73">$A$7</f>
        <v>Wayne</v>
      </c>
      <c r="CF4" s="4" t="str">
        <f t="shared" si="73"/>
        <v>Wayne</v>
      </c>
      <c r="CG4" s="4" t="str">
        <f t="shared" si="73"/>
        <v>Wayne</v>
      </c>
      <c r="CH4" s="4" t="str">
        <f t="shared" ref="CH4:CJ4" si="74">$A$3</f>
        <v>Johnny</v>
      </c>
      <c r="CI4" s="4" t="str">
        <f t="shared" si="74"/>
        <v>Johnny</v>
      </c>
      <c r="CJ4" s="4" t="str">
        <f t="shared" si="74"/>
        <v>Johnny</v>
      </c>
      <c r="CK4" s="4" t="str">
        <f t="shared" ref="CK4:CM4" si="75">$A$6</f>
        <v>TG</v>
      </c>
      <c r="CL4" s="4" t="str">
        <f t="shared" si="75"/>
        <v>TG</v>
      </c>
      <c r="CM4" s="4" t="str">
        <f t="shared" si="75"/>
        <v>TG</v>
      </c>
      <c r="CN4" s="4" t="str">
        <f t="shared" ref="CN4:CP4" si="76">$A$5</f>
        <v>Matt</v>
      </c>
      <c r="CO4" s="4" t="str">
        <f t="shared" si="76"/>
        <v>Matt</v>
      </c>
      <c r="CP4" s="4" t="str">
        <f t="shared" si="76"/>
        <v>Matt</v>
      </c>
      <c r="CQ4" s="4" t="str">
        <f t="shared" ref="CQ4:CS4" si="77">$A$10</f>
        <v>Anthony</v>
      </c>
      <c r="CR4" s="4" t="str">
        <f t="shared" si="77"/>
        <v>Anthony</v>
      </c>
      <c r="CS4" s="4" t="str">
        <f t="shared" si="77"/>
        <v>Anthony</v>
      </c>
      <c r="CT4" s="4" t="str">
        <f t="shared" ref="CT4:CV4" si="78">$A$9</f>
        <v>Levitsky</v>
      </c>
      <c r="CU4" s="4" t="str">
        <f t="shared" si="78"/>
        <v>Levitsky</v>
      </c>
      <c r="CV4" s="4" t="str">
        <f t="shared" si="78"/>
        <v>Levitsky</v>
      </c>
      <c r="CW4" s="4" t="str">
        <f t="shared" ref="CW4:CY4" si="79">$A$7</f>
        <v>Wayne</v>
      </c>
      <c r="CX4" s="4" t="str">
        <f t="shared" si="79"/>
        <v>Wayne</v>
      </c>
      <c r="CY4" s="4" t="str">
        <f t="shared" si="79"/>
        <v>Wayne</v>
      </c>
      <c r="CZ4" s="4" t="str">
        <f t="shared" ref="CZ4:DB4" si="80">$A$3</f>
        <v>Johnny</v>
      </c>
      <c r="DA4" s="4" t="str">
        <f t="shared" si="80"/>
        <v>Johnny</v>
      </c>
      <c r="DB4" s="4" t="str">
        <f t="shared" si="80"/>
        <v>Johnny</v>
      </c>
      <c r="DC4" s="4" t="str">
        <f t="shared" ref="DC4:DE4" si="81">$A$6</f>
        <v>TG</v>
      </c>
      <c r="DD4" s="4" t="str">
        <f t="shared" si="81"/>
        <v>TG</v>
      </c>
      <c r="DE4" s="4" t="str">
        <f t="shared" si="81"/>
        <v>TG</v>
      </c>
      <c r="DF4" s="4" t="str">
        <f t="shared" ref="DF4:DH4" si="82">$A$5</f>
        <v>Matt</v>
      </c>
      <c r="DG4" s="4" t="str">
        <f t="shared" si="82"/>
        <v>Matt</v>
      </c>
      <c r="DH4" s="4" t="str">
        <f t="shared" si="82"/>
        <v>Matt</v>
      </c>
      <c r="DI4" s="4" t="str">
        <f t="shared" ref="DI4:DK4" si="83">$A$10</f>
        <v>Anthony</v>
      </c>
      <c r="DJ4" s="4" t="str">
        <f t="shared" si="83"/>
        <v>Anthony</v>
      </c>
      <c r="DK4" s="4" t="str">
        <f t="shared" si="83"/>
        <v>Anthony</v>
      </c>
      <c r="DL4" s="4" t="str">
        <f t="shared" ref="DL4:DN4" si="84">$A$9</f>
        <v>Levitsky</v>
      </c>
      <c r="DM4" s="4" t="str">
        <f t="shared" si="84"/>
        <v>Levitsky</v>
      </c>
      <c r="DN4" s="4" t="str">
        <f t="shared" si="84"/>
        <v>Levitsky</v>
      </c>
      <c r="DO4" s="4" t="str">
        <f t="shared" ref="DO4:DQ4" si="85">$A$8</f>
        <v>Kevin D.</v>
      </c>
      <c r="DP4" s="4" t="str">
        <f t="shared" si="85"/>
        <v>Kevin D.</v>
      </c>
      <c r="DQ4" s="4" t="str">
        <f t="shared" si="85"/>
        <v>Kevin D.</v>
      </c>
      <c r="DR4" s="4" t="str">
        <f t="shared" ref="DR4:DT4" si="86">$A$7</f>
        <v>Wayne</v>
      </c>
      <c r="DS4" s="4" t="str">
        <f t="shared" si="86"/>
        <v>Wayne</v>
      </c>
      <c r="DT4" s="4" t="str">
        <f t="shared" si="86"/>
        <v>Wayne</v>
      </c>
      <c r="DU4" s="4" t="str">
        <f t="shared" ref="DU4:DW4" si="87">$A$3</f>
        <v>Johnny</v>
      </c>
      <c r="DV4" s="4" t="str">
        <f t="shared" si="87"/>
        <v>Johnny</v>
      </c>
      <c r="DW4" s="4" t="str">
        <f t="shared" si="87"/>
        <v>Johnny</v>
      </c>
      <c r="DX4" s="4" t="str">
        <f t="shared" ref="DX4:DZ4" si="88">$A$6</f>
        <v>TG</v>
      </c>
      <c r="DY4" s="4" t="str">
        <f t="shared" si="88"/>
        <v>TG</v>
      </c>
      <c r="DZ4" s="4" t="str">
        <f t="shared" si="88"/>
        <v>TG</v>
      </c>
      <c r="EA4" s="4" t="str">
        <f t="shared" ref="EA4:EC4" si="89">$A$5</f>
        <v>Matt</v>
      </c>
      <c r="EB4" s="4" t="str">
        <f t="shared" si="89"/>
        <v>Matt</v>
      </c>
      <c r="EC4" s="4" t="str">
        <f t="shared" si="89"/>
        <v>Matt</v>
      </c>
      <c r="ED4" s="4" t="str">
        <f t="shared" ref="ED4:EE4" si="90">$A$10</f>
        <v>Anthony</v>
      </c>
      <c r="EE4" s="4" t="str">
        <f t="shared" si="90"/>
        <v>Anthony</v>
      </c>
    </row>
    <row r="5">
      <c r="A5" s="3" t="s">
        <v>42</v>
      </c>
      <c r="B5" s="4" t="str">
        <f t="shared" ref="B5:D5" si="91">$A$6</f>
        <v>TG</v>
      </c>
      <c r="C5" s="4" t="str">
        <f t="shared" si="91"/>
        <v>TG</v>
      </c>
      <c r="D5" s="4" t="str">
        <f t="shared" si="91"/>
        <v>TG</v>
      </c>
      <c r="E5" s="4" t="str">
        <f t="shared" ref="E5:G5" si="92">$A$3</f>
        <v>Johnny</v>
      </c>
      <c r="F5" s="4" t="str">
        <f t="shared" si="92"/>
        <v>Johnny</v>
      </c>
      <c r="G5" s="4" t="str">
        <f t="shared" si="92"/>
        <v>Johnny</v>
      </c>
      <c r="H5" s="4" t="str">
        <f t="shared" ref="H5:J5" si="93">$A$4</f>
        <v>Mikey</v>
      </c>
      <c r="I5" s="4" t="str">
        <f t="shared" si="93"/>
        <v>Mikey</v>
      </c>
      <c r="J5" s="4" t="str">
        <f t="shared" si="93"/>
        <v>Mikey</v>
      </c>
      <c r="K5" s="4" t="str">
        <f t="shared" ref="K5:M5" si="94">$A$9</f>
        <v>Levitsky</v>
      </c>
      <c r="L5" s="4" t="str">
        <f t="shared" si="94"/>
        <v>Levitsky</v>
      </c>
      <c r="M5" s="4" t="str">
        <f t="shared" si="94"/>
        <v>Levitsky</v>
      </c>
      <c r="N5" s="4" t="str">
        <f t="shared" ref="N5:P5" si="95">$A$10</f>
        <v>Anthony</v>
      </c>
      <c r="O5" s="4" t="str">
        <f t="shared" si="95"/>
        <v>Anthony</v>
      </c>
      <c r="P5" s="4" t="str">
        <f t="shared" si="95"/>
        <v>Anthony</v>
      </c>
      <c r="Q5" s="4" t="str">
        <f t="shared" ref="Q5:S5" si="96">$A$7</f>
        <v>Wayne</v>
      </c>
      <c r="R5" s="4" t="str">
        <f t="shared" si="96"/>
        <v>Wayne</v>
      </c>
      <c r="S5" s="4" t="str">
        <f t="shared" si="96"/>
        <v>Wayne</v>
      </c>
      <c r="T5" s="4" t="str">
        <f t="shared" ref="T5:V5" si="97">$A$8</f>
        <v>Kevin D.</v>
      </c>
      <c r="U5" s="4" t="str">
        <f t="shared" si="97"/>
        <v>Kevin D.</v>
      </c>
      <c r="V5" s="4" t="str">
        <f t="shared" si="97"/>
        <v>Kevin D.</v>
      </c>
      <c r="W5" s="4" t="str">
        <f t="shared" ref="W5:Y5" si="98">$A$6</f>
        <v>TG</v>
      </c>
      <c r="X5" s="4" t="str">
        <f t="shared" si="98"/>
        <v>TG</v>
      </c>
      <c r="Y5" s="4" t="str">
        <f t="shared" si="98"/>
        <v>TG</v>
      </c>
      <c r="Z5" s="4" t="str">
        <f t="shared" ref="Z5:AB5" si="99">$A$3</f>
        <v>Johnny</v>
      </c>
      <c r="AA5" s="4" t="str">
        <f t="shared" si="99"/>
        <v>Johnny</v>
      </c>
      <c r="AB5" s="4" t="str">
        <f t="shared" si="99"/>
        <v>Johnny</v>
      </c>
      <c r="AC5" s="4" t="str">
        <f t="shared" ref="AC5:AE5" si="100">$A$4</f>
        <v>Mikey</v>
      </c>
      <c r="AD5" s="4" t="str">
        <f t="shared" si="100"/>
        <v>Mikey</v>
      </c>
      <c r="AE5" s="4" t="str">
        <f t="shared" si="100"/>
        <v>Mikey</v>
      </c>
      <c r="AF5" s="4" t="str">
        <f t="shared" ref="AF5:AH5" si="101">$A$9</f>
        <v>Levitsky</v>
      </c>
      <c r="AG5" s="4" t="str">
        <f t="shared" si="101"/>
        <v>Levitsky</v>
      </c>
      <c r="AH5" s="4" t="str">
        <f t="shared" si="101"/>
        <v>Levitsky</v>
      </c>
      <c r="AI5" s="4" t="str">
        <f t="shared" ref="AI5:AK5" si="102">$A$10</f>
        <v>Anthony</v>
      </c>
      <c r="AJ5" s="4" t="str">
        <f t="shared" si="102"/>
        <v>Anthony</v>
      </c>
      <c r="AK5" s="4" t="str">
        <f t="shared" si="102"/>
        <v>Anthony</v>
      </c>
      <c r="AL5" s="4" t="str">
        <f t="shared" ref="AL5:AN5" si="103">$A$7</f>
        <v>Wayne</v>
      </c>
      <c r="AM5" s="4" t="str">
        <f t="shared" si="103"/>
        <v>Wayne</v>
      </c>
      <c r="AN5" s="4" t="str">
        <f t="shared" si="103"/>
        <v>Wayne</v>
      </c>
      <c r="AO5" s="4" t="str">
        <f t="shared" ref="AO5:AQ5" si="104">$A$8</f>
        <v>Kevin D.</v>
      </c>
      <c r="AP5" s="4" t="str">
        <f t="shared" si="104"/>
        <v>Kevin D.</v>
      </c>
      <c r="AQ5" s="4" t="str">
        <f t="shared" si="104"/>
        <v>Kevin D.</v>
      </c>
      <c r="AR5" s="4" t="str">
        <f t="shared" ref="AR5:AT5" si="105">$A$6</f>
        <v>TG</v>
      </c>
      <c r="AS5" s="4" t="str">
        <f t="shared" si="105"/>
        <v>TG</v>
      </c>
      <c r="AT5" s="4" t="str">
        <f t="shared" si="105"/>
        <v>TG</v>
      </c>
      <c r="AU5" s="4" t="str">
        <f t="shared" ref="AU5:AW5" si="106">$A$3</f>
        <v>Johnny</v>
      </c>
      <c r="AV5" s="4" t="str">
        <f t="shared" si="106"/>
        <v>Johnny</v>
      </c>
      <c r="AW5" s="4" t="str">
        <f t="shared" si="106"/>
        <v>Johnny</v>
      </c>
      <c r="AX5" s="4" t="str">
        <f t="shared" ref="AX5:AZ5" si="107">$A$4</f>
        <v>Mikey</v>
      </c>
      <c r="AY5" s="4" t="str">
        <f t="shared" si="107"/>
        <v>Mikey</v>
      </c>
      <c r="AZ5" s="4" t="str">
        <f t="shared" si="107"/>
        <v>Mikey</v>
      </c>
      <c r="BA5" s="4" t="str">
        <f t="shared" ref="BA5:BC5" si="108">$A$9</f>
        <v>Levitsky</v>
      </c>
      <c r="BB5" s="4" t="str">
        <f t="shared" si="108"/>
        <v>Levitsky</v>
      </c>
      <c r="BC5" s="4" t="str">
        <f t="shared" si="108"/>
        <v>Levitsky</v>
      </c>
      <c r="BD5" s="4" t="str">
        <f t="shared" ref="BD5:BF5" si="109">$A$10</f>
        <v>Anthony</v>
      </c>
      <c r="BE5" s="4" t="str">
        <f t="shared" si="109"/>
        <v>Anthony</v>
      </c>
      <c r="BF5" s="4" t="str">
        <f t="shared" si="109"/>
        <v>Anthony</v>
      </c>
      <c r="BG5" s="4" t="str">
        <f t="shared" ref="BG5:BI5" si="110">$A$7</f>
        <v>Wayne</v>
      </c>
      <c r="BH5" s="4" t="str">
        <f t="shared" si="110"/>
        <v>Wayne</v>
      </c>
      <c r="BI5" s="4" t="str">
        <f t="shared" si="110"/>
        <v>Wayne</v>
      </c>
      <c r="BJ5" s="4" t="str">
        <f t="shared" ref="BJ5:BL5" si="111">$A$8</f>
        <v>Kevin D.</v>
      </c>
      <c r="BK5" s="4" t="str">
        <f t="shared" si="111"/>
        <v>Kevin D.</v>
      </c>
      <c r="BL5" s="4" t="str">
        <f t="shared" si="111"/>
        <v>Kevin D.</v>
      </c>
      <c r="BM5" s="4" t="str">
        <f t="shared" ref="BM5:BO5" si="112">$A$6</f>
        <v>TG</v>
      </c>
      <c r="BN5" s="4" t="str">
        <f t="shared" si="112"/>
        <v>TG</v>
      </c>
      <c r="BO5" s="4" t="str">
        <f t="shared" si="112"/>
        <v>TG</v>
      </c>
      <c r="BP5" s="4" t="str">
        <f t="shared" ref="BP5:BR5" si="113">$A$3</f>
        <v>Johnny</v>
      </c>
      <c r="BQ5" s="4" t="str">
        <f t="shared" si="113"/>
        <v>Johnny</v>
      </c>
      <c r="BR5" s="4" t="str">
        <f t="shared" si="113"/>
        <v>Johnny</v>
      </c>
      <c r="BS5" s="4" t="str">
        <f t="shared" ref="BS5:BU5" si="114">$A$4</f>
        <v>Mikey</v>
      </c>
      <c r="BT5" s="4" t="str">
        <f t="shared" si="114"/>
        <v>Mikey</v>
      </c>
      <c r="BU5" s="4" t="str">
        <f t="shared" si="114"/>
        <v>Mikey</v>
      </c>
      <c r="BV5" s="4" t="str">
        <f t="shared" ref="BV5:BX5" si="115">$A$9</f>
        <v>Levitsky</v>
      </c>
      <c r="BW5" s="4" t="str">
        <f t="shared" si="115"/>
        <v>Levitsky</v>
      </c>
      <c r="BX5" s="4" t="str">
        <f t="shared" si="115"/>
        <v>Levitsky</v>
      </c>
      <c r="BY5" s="4" t="str">
        <f t="shared" ref="BY5:CA5" si="116">$A$10</f>
        <v>Anthony</v>
      </c>
      <c r="BZ5" s="4" t="str">
        <f t="shared" si="116"/>
        <v>Anthony</v>
      </c>
      <c r="CA5" s="4" t="str">
        <f t="shared" si="116"/>
        <v>Anthony</v>
      </c>
      <c r="CB5" s="4" t="str">
        <f t="shared" ref="CB5:CD5" si="117">$A$7</f>
        <v>Wayne</v>
      </c>
      <c r="CC5" s="4" t="str">
        <f t="shared" si="117"/>
        <v>Wayne</v>
      </c>
      <c r="CD5" s="4" t="str">
        <f t="shared" si="117"/>
        <v>Wayne</v>
      </c>
      <c r="CE5" s="4" t="str">
        <f t="shared" ref="CE5:CG5" si="118">$A$8</f>
        <v>Kevin D.</v>
      </c>
      <c r="CF5" s="4" t="str">
        <f t="shared" si="118"/>
        <v>Kevin D.</v>
      </c>
      <c r="CG5" s="4" t="str">
        <f t="shared" si="118"/>
        <v>Kevin D.</v>
      </c>
      <c r="CH5" s="4" t="str">
        <f t="shared" ref="CH5:CJ5" si="119">$A$6</f>
        <v>TG</v>
      </c>
      <c r="CI5" s="4" t="str">
        <f t="shared" si="119"/>
        <v>TG</v>
      </c>
      <c r="CJ5" s="4" t="str">
        <f t="shared" si="119"/>
        <v>TG</v>
      </c>
      <c r="CK5" s="4" t="str">
        <f t="shared" ref="CK5:CM5" si="120">$A$3</f>
        <v>Johnny</v>
      </c>
      <c r="CL5" s="4" t="str">
        <f t="shared" si="120"/>
        <v>Johnny</v>
      </c>
      <c r="CM5" s="4" t="str">
        <f t="shared" si="120"/>
        <v>Johnny</v>
      </c>
      <c r="CN5" s="4" t="str">
        <f t="shared" ref="CN5:CP5" si="121">$A$4</f>
        <v>Mikey</v>
      </c>
      <c r="CO5" s="4" t="str">
        <f t="shared" si="121"/>
        <v>Mikey</v>
      </c>
      <c r="CP5" s="4" t="str">
        <f t="shared" si="121"/>
        <v>Mikey</v>
      </c>
      <c r="CQ5" s="4" t="str">
        <f t="shared" ref="CQ5:CS5" si="122">$A$9</f>
        <v>Levitsky</v>
      </c>
      <c r="CR5" s="4" t="str">
        <f t="shared" si="122"/>
        <v>Levitsky</v>
      </c>
      <c r="CS5" s="4" t="str">
        <f t="shared" si="122"/>
        <v>Levitsky</v>
      </c>
      <c r="CT5" s="4" t="str">
        <f t="shared" ref="CT5:CV5" si="123">$A$10</f>
        <v>Anthony</v>
      </c>
      <c r="CU5" s="4" t="str">
        <f t="shared" si="123"/>
        <v>Anthony</v>
      </c>
      <c r="CV5" s="4" t="str">
        <f t="shared" si="123"/>
        <v>Anthony</v>
      </c>
      <c r="CW5" s="4" t="str">
        <f t="shared" ref="CW5:CY5" si="124">$A$8</f>
        <v>Kevin D.</v>
      </c>
      <c r="CX5" s="4" t="str">
        <f t="shared" si="124"/>
        <v>Kevin D.</v>
      </c>
      <c r="CY5" s="4" t="str">
        <f t="shared" si="124"/>
        <v>Kevin D.</v>
      </c>
      <c r="CZ5" s="4" t="str">
        <f t="shared" ref="CZ5:DB5" si="125">$A$6</f>
        <v>TG</v>
      </c>
      <c r="DA5" s="4" t="str">
        <f t="shared" si="125"/>
        <v>TG</v>
      </c>
      <c r="DB5" s="4" t="str">
        <f t="shared" si="125"/>
        <v>TG</v>
      </c>
      <c r="DC5" s="4" t="str">
        <f t="shared" ref="DC5:DE5" si="126">$A$3</f>
        <v>Johnny</v>
      </c>
      <c r="DD5" s="4" t="str">
        <f t="shared" si="126"/>
        <v>Johnny</v>
      </c>
      <c r="DE5" s="4" t="str">
        <f t="shared" si="126"/>
        <v>Johnny</v>
      </c>
      <c r="DF5" s="4" t="str">
        <f t="shared" ref="DF5:DH5" si="127">$A$4</f>
        <v>Mikey</v>
      </c>
      <c r="DG5" s="4" t="str">
        <f t="shared" si="127"/>
        <v>Mikey</v>
      </c>
      <c r="DH5" s="4" t="str">
        <f t="shared" si="127"/>
        <v>Mikey</v>
      </c>
      <c r="DI5" s="4" t="str">
        <f t="shared" ref="DI5:DK5" si="128">$A$9</f>
        <v>Levitsky</v>
      </c>
      <c r="DJ5" s="4" t="str">
        <f t="shared" si="128"/>
        <v>Levitsky</v>
      </c>
      <c r="DK5" s="4" t="str">
        <f t="shared" si="128"/>
        <v>Levitsky</v>
      </c>
      <c r="DL5" s="4" t="str">
        <f t="shared" ref="DL5:DN5" si="129">$A$10</f>
        <v>Anthony</v>
      </c>
      <c r="DM5" s="4" t="str">
        <f t="shared" si="129"/>
        <v>Anthony</v>
      </c>
      <c r="DN5" s="4" t="str">
        <f t="shared" si="129"/>
        <v>Anthony</v>
      </c>
      <c r="DO5" s="4" t="str">
        <f t="shared" ref="DO5:DQ5" si="130">$A$7</f>
        <v>Wayne</v>
      </c>
      <c r="DP5" s="4" t="str">
        <f t="shared" si="130"/>
        <v>Wayne</v>
      </c>
      <c r="DQ5" s="4" t="str">
        <f t="shared" si="130"/>
        <v>Wayne</v>
      </c>
      <c r="DR5" s="4" t="str">
        <f t="shared" ref="DR5:DT5" si="131">$A$8</f>
        <v>Kevin D.</v>
      </c>
      <c r="DS5" s="4" t="str">
        <f t="shared" si="131"/>
        <v>Kevin D.</v>
      </c>
      <c r="DT5" s="4" t="str">
        <f t="shared" si="131"/>
        <v>Kevin D.</v>
      </c>
      <c r="DU5" s="4" t="str">
        <f t="shared" ref="DU5:DW5" si="132">$A$6</f>
        <v>TG</v>
      </c>
      <c r="DV5" s="4" t="str">
        <f t="shared" si="132"/>
        <v>TG</v>
      </c>
      <c r="DW5" s="4" t="str">
        <f t="shared" si="132"/>
        <v>TG</v>
      </c>
      <c r="DX5" s="4" t="str">
        <f t="shared" ref="DX5:DZ5" si="133">$A$3</f>
        <v>Johnny</v>
      </c>
      <c r="DY5" s="4" t="str">
        <f t="shared" si="133"/>
        <v>Johnny</v>
      </c>
      <c r="DZ5" s="4" t="str">
        <f t="shared" si="133"/>
        <v>Johnny</v>
      </c>
      <c r="EA5" s="4" t="str">
        <f t="shared" ref="EA5:EC5" si="134">$A$4</f>
        <v>Mikey</v>
      </c>
      <c r="EB5" s="4" t="str">
        <f t="shared" si="134"/>
        <v>Mikey</v>
      </c>
      <c r="EC5" s="4" t="str">
        <f t="shared" si="134"/>
        <v>Mikey</v>
      </c>
      <c r="ED5" s="4" t="str">
        <f t="shared" ref="ED5:EE5" si="135">$A$9</f>
        <v>Levitsky</v>
      </c>
      <c r="EE5" s="4" t="str">
        <f t="shared" si="135"/>
        <v>Levitsky</v>
      </c>
    </row>
    <row r="6">
      <c r="A6" s="2" t="s">
        <v>43</v>
      </c>
      <c r="B6" s="4" t="str">
        <f t="shared" ref="B6:D6" si="136">$A$5</f>
        <v>Matt</v>
      </c>
      <c r="C6" s="4" t="str">
        <f t="shared" si="136"/>
        <v>Matt</v>
      </c>
      <c r="D6" s="4" t="str">
        <f t="shared" si="136"/>
        <v>Matt</v>
      </c>
      <c r="E6" s="2" t="s">
        <v>41</v>
      </c>
      <c r="F6" s="4" t="str">
        <f t="shared" ref="F6:G6" si="137">$A$4</f>
        <v>Mikey</v>
      </c>
      <c r="G6" s="4" t="str">
        <f t="shared" si="137"/>
        <v>Mikey</v>
      </c>
      <c r="H6" s="4" t="str">
        <f t="shared" ref="H6:J6" si="138">$A$3</f>
        <v>Johnny</v>
      </c>
      <c r="I6" s="4" t="str">
        <f t="shared" si="138"/>
        <v>Johnny</v>
      </c>
      <c r="J6" s="4" t="str">
        <f t="shared" si="138"/>
        <v>Johnny</v>
      </c>
      <c r="K6" s="4" t="str">
        <f t="shared" ref="K6:M6" si="139">$A$8</f>
        <v>Kevin D.</v>
      </c>
      <c r="L6" s="4" t="str">
        <f t="shared" si="139"/>
        <v>Kevin D.</v>
      </c>
      <c r="M6" s="4" t="str">
        <f t="shared" si="139"/>
        <v>Kevin D.</v>
      </c>
      <c r="N6" s="4" t="str">
        <f t="shared" ref="N6:P6" si="140">$A$7</f>
        <v>Wayne</v>
      </c>
      <c r="O6" s="4" t="str">
        <f t="shared" si="140"/>
        <v>Wayne</v>
      </c>
      <c r="P6" s="4" t="str">
        <f t="shared" si="140"/>
        <v>Wayne</v>
      </c>
      <c r="Q6" s="4" t="str">
        <f t="shared" ref="Q6:S6" si="141">$A$10</f>
        <v>Anthony</v>
      </c>
      <c r="R6" s="4" t="str">
        <f t="shared" si="141"/>
        <v>Anthony</v>
      </c>
      <c r="S6" s="4" t="str">
        <f t="shared" si="141"/>
        <v>Anthony</v>
      </c>
      <c r="T6" s="4" t="str">
        <f t="shared" ref="T6:V6" si="142">$A$9</f>
        <v>Levitsky</v>
      </c>
      <c r="U6" s="4" t="str">
        <f t="shared" si="142"/>
        <v>Levitsky</v>
      </c>
      <c r="V6" s="4" t="str">
        <f t="shared" si="142"/>
        <v>Levitsky</v>
      </c>
      <c r="W6" s="4" t="str">
        <f t="shared" ref="W6:Y6" si="143">$A$5</f>
        <v>Matt</v>
      </c>
      <c r="X6" s="4" t="str">
        <f t="shared" si="143"/>
        <v>Matt</v>
      </c>
      <c r="Y6" s="4" t="str">
        <f t="shared" si="143"/>
        <v>Matt</v>
      </c>
      <c r="Z6" s="4" t="str">
        <f t="shared" ref="Z6:AB6" si="144">$A$4</f>
        <v>Mikey</v>
      </c>
      <c r="AA6" s="4" t="str">
        <f t="shared" si="144"/>
        <v>Mikey</v>
      </c>
      <c r="AB6" s="4" t="str">
        <f t="shared" si="144"/>
        <v>Mikey</v>
      </c>
      <c r="AC6" s="4" t="str">
        <f t="shared" ref="AC6:AE6" si="145">$A$3</f>
        <v>Johnny</v>
      </c>
      <c r="AD6" s="4" t="str">
        <f t="shared" si="145"/>
        <v>Johnny</v>
      </c>
      <c r="AE6" s="4" t="str">
        <f t="shared" si="145"/>
        <v>Johnny</v>
      </c>
      <c r="AF6" s="4" t="str">
        <f t="shared" ref="AF6:AH6" si="146">$A$8</f>
        <v>Kevin D.</v>
      </c>
      <c r="AG6" s="4" t="str">
        <f t="shared" si="146"/>
        <v>Kevin D.</v>
      </c>
      <c r="AH6" s="4" t="str">
        <f t="shared" si="146"/>
        <v>Kevin D.</v>
      </c>
      <c r="AI6" s="4" t="str">
        <f t="shared" ref="AI6:AK6" si="147">$A$7</f>
        <v>Wayne</v>
      </c>
      <c r="AJ6" s="4" t="str">
        <f t="shared" si="147"/>
        <v>Wayne</v>
      </c>
      <c r="AK6" s="4" t="str">
        <f t="shared" si="147"/>
        <v>Wayne</v>
      </c>
      <c r="AL6" s="4" t="str">
        <f t="shared" ref="AL6:AN6" si="148">$A$10</f>
        <v>Anthony</v>
      </c>
      <c r="AM6" s="4" t="str">
        <f t="shared" si="148"/>
        <v>Anthony</v>
      </c>
      <c r="AN6" s="4" t="str">
        <f t="shared" si="148"/>
        <v>Anthony</v>
      </c>
      <c r="AO6" s="4" t="str">
        <f t="shared" ref="AO6:AQ6" si="149">$A$9</f>
        <v>Levitsky</v>
      </c>
      <c r="AP6" s="4" t="str">
        <f t="shared" si="149"/>
        <v>Levitsky</v>
      </c>
      <c r="AQ6" s="4" t="str">
        <f t="shared" si="149"/>
        <v>Levitsky</v>
      </c>
      <c r="AR6" s="4" t="str">
        <f t="shared" ref="AR6:AT6" si="150">$A$5</f>
        <v>Matt</v>
      </c>
      <c r="AS6" s="4" t="str">
        <f t="shared" si="150"/>
        <v>Matt</v>
      </c>
      <c r="AT6" s="4" t="str">
        <f t="shared" si="150"/>
        <v>Matt</v>
      </c>
      <c r="AU6" s="4" t="str">
        <f t="shared" ref="AU6:AW6" si="151">$A$4</f>
        <v>Mikey</v>
      </c>
      <c r="AV6" s="4" t="str">
        <f t="shared" si="151"/>
        <v>Mikey</v>
      </c>
      <c r="AW6" s="4" t="str">
        <f t="shared" si="151"/>
        <v>Mikey</v>
      </c>
      <c r="AX6" s="4" t="str">
        <f t="shared" ref="AX6:AZ6" si="152">$A$3</f>
        <v>Johnny</v>
      </c>
      <c r="AY6" s="4" t="str">
        <f t="shared" si="152"/>
        <v>Johnny</v>
      </c>
      <c r="AZ6" s="4" t="str">
        <f t="shared" si="152"/>
        <v>Johnny</v>
      </c>
      <c r="BA6" s="4" t="str">
        <f t="shared" ref="BA6:BC6" si="153">$A$8</f>
        <v>Kevin D.</v>
      </c>
      <c r="BB6" s="4" t="str">
        <f t="shared" si="153"/>
        <v>Kevin D.</v>
      </c>
      <c r="BC6" s="4" t="str">
        <f t="shared" si="153"/>
        <v>Kevin D.</v>
      </c>
      <c r="BD6" s="4" t="str">
        <f t="shared" ref="BD6:BF6" si="154">$A$7</f>
        <v>Wayne</v>
      </c>
      <c r="BE6" s="4" t="str">
        <f t="shared" si="154"/>
        <v>Wayne</v>
      </c>
      <c r="BF6" s="4" t="str">
        <f t="shared" si="154"/>
        <v>Wayne</v>
      </c>
      <c r="BG6" s="4" t="str">
        <f t="shared" ref="BG6:BI6" si="155">$A$10</f>
        <v>Anthony</v>
      </c>
      <c r="BH6" s="4" t="str">
        <f t="shared" si="155"/>
        <v>Anthony</v>
      </c>
      <c r="BI6" s="4" t="str">
        <f t="shared" si="155"/>
        <v>Anthony</v>
      </c>
      <c r="BJ6" s="4" t="str">
        <f t="shared" ref="BJ6:BL6" si="156">$A$9</f>
        <v>Levitsky</v>
      </c>
      <c r="BK6" s="4" t="str">
        <f t="shared" si="156"/>
        <v>Levitsky</v>
      </c>
      <c r="BL6" s="4" t="str">
        <f t="shared" si="156"/>
        <v>Levitsky</v>
      </c>
      <c r="BM6" s="4" t="str">
        <f t="shared" ref="BM6:BO6" si="157">$A$5</f>
        <v>Matt</v>
      </c>
      <c r="BN6" s="4" t="str">
        <f t="shared" si="157"/>
        <v>Matt</v>
      </c>
      <c r="BO6" s="4" t="str">
        <f t="shared" si="157"/>
        <v>Matt</v>
      </c>
      <c r="BP6" s="4" t="str">
        <f t="shared" ref="BP6:BR6" si="158">$A$4</f>
        <v>Mikey</v>
      </c>
      <c r="BQ6" s="4" t="str">
        <f t="shared" si="158"/>
        <v>Mikey</v>
      </c>
      <c r="BR6" s="4" t="str">
        <f t="shared" si="158"/>
        <v>Mikey</v>
      </c>
      <c r="BS6" s="4" t="str">
        <f t="shared" ref="BS6:BU6" si="159">$A$3</f>
        <v>Johnny</v>
      </c>
      <c r="BT6" s="4" t="str">
        <f t="shared" si="159"/>
        <v>Johnny</v>
      </c>
      <c r="BU6" s="4" t="str">
        <f t="shared" si="159"/>
        <v>Johnny</v>
      </c>
      <c r="BV6" s="4" t="str">
        <f t="shared" ref="BV6:BX6" si="160">$A$8</f>
        <v>Kevin D.</v>
      </c>
      <c r="BW6" s="4" t="str">
        <f t="shared" si="160"/>
        <v>Kevin D.</v>
      </c>
      <c r="BX6" s="4" t="str">
        <f t="shared" si="160"/>
        <v>Kevin D.</v>
      </c>
      <c r="BY6" s="4" t="str">
        <f t="shared" ref="BY6:CA6" si="161">$A$7</f>
        <v>Wayne</v>
      </c>
      <c r="BZ6" s="4" t="str">
        <f t="shared" si="161"/>
        <v>Wayne</v>
      </c>
      <c r="CA6" s="4" t="str">
        <f t="shared" si="161"/>
        <v>Wayne</v>
      </c>
      <c r="CB6" s="4" t="str">
        <f t="shared" ref="CB6:CD6" si="162">$A$10</f>
        <v>Anthony</v>
      </c>
      <c r="CC6" s="4" t="str">
        <f t="shared" si="162"/>
        <v>Anthony</v>
      </c>
      <c r="CD6" s="4" t="str">
        <f t="shared" si="162"/>
        <v>Anthony</v>
      </c>
      <c r="CE6" s="4" t="str">
        <f t="shared" ref="CE6:CG6" si="163">$A$9</f>
        <v>Levitsky</v>
      </c>
      <c r="CF6" s="4" t="str">
        <f t="shared" si="163"/>
        <v>Levitsky</v>
      </c>
      <c r="CG6" s="4" t="str">
        <f t="shared" si="163"/>
        <v>Levitsky</v>
      </c>
      <c r="CH6" s="4" t="str">
        <f t="shared" ref="CH6:CJ6" si="164">$A$5</f>
        <v>Matt</v>
      </c>
      <c r="CI6" s="4" t="str">
        <f t="shared" si="164"/>
        <v>Matt</v>
      </c>
      <c r="CJ6" s="4" t="str">
        <f t="shared" si="164"/>
        <v>Matt</v>
      </c>
      <c r="CK6" s="4" t="str">
        <f t="shared" ref="CK6:CM6" si="165">$A$4</f>
        <v>Mikey</v>
      </c>
      <c r="CL6" s="4" t="str">
        <f t="shared" si="165"/>
        <v>Mikey</v>
      </c>
      <c r="CM6" s="4" t="str">
        <f t="shared" si="165"/>
        <v>Mikey</v>
      </c>
      <c r="CN6" s="4" t="str">
        <f t="shared" ref="CN6:CP6" si="166">$A$3</f>
        <v>Johnny</v>
      </c>
      <c r="CO6" s="4" t="str">
        <f t="shared" si="166"/>
        <v>Johnny</v>
      </c>
      <c r="CP6" s="4" t="str">
        <f t="shared" si="166"/>
        <v>Johnny</v>
      </c>
      <c r="CQ6" s="4" t="str">
        <f t="shared" ref="CQ6:CS6" si="167">$A$8</f>
        <v>Kevin D.</v>
      </c>
      <c r="CR6" s="4" t="str">
        <f t="shared" si="167"/>
        <v>Kevin D.</v>
      </c>
      <c r="CS6" s="4" t="str">
        <f t="shared" si="167"/>
        <v>Kevin D.</v>
      </c>
      <c r="CT6" s="4" t="str">
        <f t="shared" ref="CT6:CV6" si="168">$A$7</f>
        <v>Wayne</v>
      </c>
      <c r="CU6" s="4" t="str">
        <f t="shared" si="168"/>
        <v>Wayne</v>
      </c>
      <c r="CV6" s="4" t="str">
        <f t="shared" si="168"/>
        <v>Wayne</v>
      </c>
      <c r="CW6" s="4" t="str">
        <f t="shared" ref="CW6:CY6" si="169">$A$9</f>
        <v>Levitsky</v>
      </c>
      <c r="CX6" s="4" t="str">
        <f t="shared" si="169"/>
        <v>Levitsky</v>
      </c>
      <c r="CY6" s="4" t="str">
        <f t="shared" si="169"/>
        <v>Levitsky</v>
      </c>
      <c r="CZ6" s="4" t="str">
        <f t="shared" ref="CZ6:DB6" si="170">$A$5</f>
        <v>Matt</v>
      </c>
      <c r="DA6" s="4" t="str">
        <f t="shared" si="170"/>
        <v>Matt</v>
      </c>
      <c r="DB6" s="4" t="str">
        <f t="shared" si="170"/>
        <v>Matt</v>
      </c>
      <c r="DC6" s="4" t="str">
        <f t="shared" ref="DC6:DE6" si="171">$A$4</f>
        <v>Mikey</v>
      </c>
      <c r="DD6" s="4" t="str">
        <f t="shared" si="171"/>
        <v>Mikey</v>
      </c>
      <c r="DE6" s="4" t="str">
        <f t="shared" si="171"/>
        <v>Mikey</v>
      </c>
      <c r="DF6" s="4" t="str">
        <f t="shared" ref="DF6:DH6" si="172">$A$3</f>
        <v>Johnny</v>
      </c>
      <c r="DG6" s="4" t="str">
        <f t="shared" si="172"/>
        <v>Johnny</v>
      </c>
      <c r="DH6" s="4" t="str">
        <f t="shared" si="172"/>
        <v>Johnny</v>
      </c>
      <c r="DI6" s="4" t="str">
        <f t="shared" ref="DI6:DK6" si="173">$A$8</f>
        <v>Kevin D.</v>
      </c>
      <c r="DJ6" s="4" t="str">
        <f t="shared" si="173"/>
        <v>Kevin D.</v>
      </c>
      <c r="DK6" s="4" t="str">
        <f t="shared" si="173"/>
        <v>Kevin D.</v>
      </c>
      <c r="DL6" s="4" t="str">
        <f t="shared" ref="DL6:DN6" si="174">$A$7</f>
        <v>Wayne</v>
      </c>
      <c r="DM6" s="4" t="str">
        <f t="shared" si="174"/>
        <v>Wayne</v>
      </c>
      <c r="DN6" s="4" t="str">
        <f t="shared" si="174"/>
        <v>Wayne</v>
      </c>
      <c r="DO6" s="4" t="str">
        <f t="shared" ref="DO6:DQ6" si="175">$A$10</f>
        <v>Anthony</v>
      </c>
      <c r="DP6" s="4" t="str">
        <f t="shared" si="175"/>
        <v>Anthony</v>
      </c>
      <c r="DQ6" s="4" t="str">
        <f t="shared" si="175"/>
        <v>Anthony</v>
      </c>
      <c r="DR6" s="4" t="str">
        <f t="shared" ref="DR6:DT6" si="176">$A$9</f>
        <v>Levitsky</v>
      </c>
      <c r="DS6" s="4" t="str">
        <f t="shared" si="176"/>
        <v>Levitsky</v>
      </c>
      <c r="DT6" s="4" t="str">
        <f t="shared" si="176"/>
        <v>Levitsky</v>
      </c>
      <c r="DU6" s="4" t="str">
        <f t="shared" ref="DU6:DW6" si="177">$A$5</f>
        <v>Matt</v>
      </c>
      <c r="DV6" s="4" t="str">
        <f t="shared" si="177"/>
        <v>Matt</v>
      </c>
      <c r="DW6" s="4" t="str">
        <f t="shared" si="177"/>
        <v>Matt</v>
      </c>
      <c r="DX6" s="4" t="str">
        <f t="shared" ref="DX6:DZ6" si="178">$A$4</f>
        <v>Mikey</v>
      </c>
      <c r="DY6" s="4" t="str">
        <f t="shared" si="178"/>
        <v>Mikey</v>
      </c>
      <c r="DZ6" s="4" t="str">
        <f t="shared" si="178"/>
        <v>Mikey</v>
      </c>
      <c r="EA6" s="4" t="str">
        <f t="shared" ref="EA6:EC6" si="179">$A$3</f>
        <v>Johnny</v>
      </c>
      <c r="EB6" s="4" t="str">
        <f t="shared" si="179"/>
        <v>Johnny</v>
      </c>
      <c r="EC6" s="4" t="str">
        <f t="shared" si="179"/>
        <v>Johnny</v>
      </c>
      <c r="ED6" s="4" t="str">
        <f t="shared" ref="ED6:EE6" si="180">$A$8</f>
        <v>Kevin D.</v>
      </c>
      <c r="EE6" s="4" t="str">
        <f t="shared" si="180"/>
        <v>Kevin D.</v>
      </c>
    </row>
    <row r="7">
      <c r="A7" s="2" t="s">
        <v>44</v>
      </c>
      <c r="B7" s="4" t="str">
        <f t="shared" ref="B7:D7" si="181">$A$8</f>
        <v>Kevin D.</v>
      </c>
      <c r="C7" s="4" t="str">
        <f t="shared" si="181"/>
        <v>Kevin D.</v>
      </c>
      <c r="D7" s="4" t="str">
        <f t="shared" si="181"/>
        <v>Kevin D.</v>
      </c>
      <c r="E7" s="4" t="str">
        <f t="shared" ref="E7:G7" si="182">$A$9</f>
        <v>Levitsky</v>
      </c>
      <c r="F7" s="4" t="str">
        <f t="shared" si="182"/>
        <v>Levitsky</v>
      </c>
      <c r="G7" s="4" t="str">
        <f t="shared" si="182"/>
        <v>Levitsky</v>
      </c>
      <c r="H7" s="4" t="str">
        <f t="shared" ref="H7:J7" si="183">$A$10</f>
        <v>Anthony</v>
      </c>
      <c r="I7" s="4" t="str">
        <f t="shared" si="183"/>
        <v>Anthony</v>
      </c>
      <c r="J7" s="4" t="str">
        <f t="shared" si="183"/>
        <v>Anthony</v>
      </c>
      <c r="K7" s="4" t="str">
        <f t="shared" ref="K7:M7" si="184">$A$3</f>
        <v>Johnny</v>
      </c>
      <c r="L7" s="4" t="str">
        <f t="shared" si="184"/>
        <v>Johnny</v>
      </c>
      <c r="M7" s="4" t="str">
        <f t="shared" si="184"/>
        <v>Johnny</v>
      </c>
      <c r="N7" s="4" t="str">
        <f t="shared" ref="N7:P7" si="185">$A$6</f>
        <v>TG</v>
      </c>
      <c r="O7" s="4" t="str">
        <f t="shared" si="185"/>
        <v>TG</v>
      </c>
      <c r="P7" s="4" t="str">
        <f t="shared" si="185"/>
        <v>TG</v>
      </c>
      <c r="Q7" s="4" t="str">
        <f t="shared" ref="Q7:S7" si="186">$A$5</f>
        <v>Matt</v>
      </c>
      <c r="R7" s="4" t="str">
        <f t="shared" si="186"/>
        <v>Matt</v>
      </c>
      <c r="S7" s="4" t="str">
        <f t="shared" si="186"/>
        <v>Matt</v>
      </c>
      <c r="T7" s="4" t="str">
        <f t="shared" ref="T7:V7" si="187">$A$4</f>
        <v>Mikey</v>
      </c>
      <c r="U7" s="4" t="str">
        <f t="shared" si="187"/>
        <v>Mikey</v>
      </c>
      <c r="V7" s="4" t="str">
        <f t="shared" si="187"/>
        <v>Mikey</v>
      </c>
      <c r="W7" s="4" t="str">
        <f t="shared" ref="W7:Y7" si="188">$A$8</f>
        <v>Kevin D.</v>
      </c>
      <c r="X7" s="4" t="str">
        <f t="shared" si="188"/>
        <v>Kevin D.</v>
      </c>
      <c r="Y7" s="4" t="str">
        <f t="shared" si="188"/>
        <v>Kevin D.</v>
      </c>
      <c r="Z7" s="4" t="str">
        <f t="shared" ref="Z7:AB7" si="189">$A$9</f>
        <v>Levitsky</v>
      </c>
      <c r="AA7" s="4" t="str">
        <f t="shared" si="189"/>
        <v>Levitsky</v>
      </c>
      <c r="AB7" s="4" t="str">
        <f t="shared" si="189"/>
        <v>Levitsky</v>
      </c>
      <c r="AC7" s="4" t="str">
        <f t="shared" ref="AC7:AE7" si="190">$A$10</f>
        <v>Anthony</v>
      </c>
      <c r="AD7" s="4" t="str">
        <f t="shared" si="190"/>
        <v>Anthony</v>
      </c>
      <c r="AE7" s="4" t="str">
        <f t="shared" si="190"/>
        <v>Anthony</v>
      </c>
      <c r="AF7" s="4" t="str">
        <f t="shared" ref="AF7:AH7" si="191">$A$3</f>
        <v>Johnny</v>
      </c>
      <c r="AG7" s="4" t="str">
        <f t="shared" si="191"/>
        <v>Johnny</v>
      </c>
      <c r="AH7" s="4" t="str">
        <f t="shared" si="191"/>
        <v>Johnny</v>
      </c>
      <c r="AI7" s="4" t="str">
        <f t="shared" ref="AI7:AK7" si="192">$A$6</f>
        <v>TG</v>
      </c>
      <c r="AJ7" s="4" t="str">
        <f t="shared" si="192"/>
        <v>TG</v>
      </c>
      <c r="AK7" s="4" t="str">
        <f t="shared" si="192"/>
        <v>TG</v>
      </c>
      <c r="AL7" s="4" t="str">
        <f t="shared" ref="AL7:AN7" si="193">$A$5</f>
        <v>Matt</v>
      </c>
      <c r="AM7" s="4" t="str">
        <f t="shared" si="193"/>
        <v>Matt</v>
      </c>
      <c r="AN7" s="4" t="str">
        <f t="shared" si="193"/>
        <v>Matt</v>
      </c>
      <c r="AO7" s="4" t="str">
        <f t="shared" ref="AO7:AQ7" si="194">$A$4</f>
        <v>Mikey</v>
      </c>
      <c r="AP7" s="4" t="str">
        <f t="shared" si="194"/>
        <v>Mikey</v>
      </c>
      <c r="AQ7" s="4" t="str">
        <f t="shared" si="194"/>
        <v>Mikey</v>
      </c>
      <c r="AR7" s="4" t="str">
        <f t="shared" ref="AR7:AT7" si="195">$A$8</f>
        <v>Kevin D.</v>
      </c>
      <c r="AS7" s="4" t="str">
        <f t="shared" si="195"/>
        <v>Kevin D.</v>
      </c>
      <c r="AT7" s="4" t="str">
        <f t="shared" si="195"/>
        <v>Kevin D.</v>
      </c>
      <c r="AU7" s="4" t="str">
        <f t="shared" ref="AU7:AW7" si="196">$A$9</f>
        <v>Levitsky</v>
      </c>
      <c r="AV7" s="4" t="str">
        <f t="shared" si="196"/>
        <v>Levitsky</v>
      </c>
      <c r="AW7" s="4" t="str">
        <f t="shared" si="196"/>
        <v>Levitsky</v>
      </c>
      <c r="AX7" s="4" t="str">
        <f t="shared" ref="AX7:AZ7" si="197">$A$10</f>
        <v>Anthony</v>
      </c>
      <c r="AY7" s="4" t="str">
        <f t="shared" si="197"/>
        <v>Anthony</v>
      </c>
      <c r="AZ7" s="4" t="str">
        <f t="shared" si="197"/>
        <v>Anthony</v>
      </c>
      <c r="BA7" s="4" t="str">
        <f t="shared" ref="BA7:BC7" si="198">$A$3</f>
        <v>Johnny</v>
      </c>
      <c r="BB7" s="4" t="str">
        <f t="shared" si="198"/>
        <v>Johnny</v>
      </c>
      <c r="BC7" s="4" t="str">
        <f t="shared" si="198"/>
        <v>Johnny</v>
      </c>
      <c r="BD7" s="4" t="str">
        <f t="shared" ref="BD7:BF7" si="199">$A$6</f>
        <v>TG</v>
      </c>
      <c r="BE7" s="4" t="str">
        <f t="shared" si="199"/>
        <v>TG</v>
      </c>
      <c r="BF7" s="4" t="str">
        <f t="shared" si="199"/>
        <v>TG</v>
      </c>
      <c r="BG7" s="4" t="str">
        <f t="shared" ref="BG7:BI7" si="200">$A$5</f>
        <v>Matt</v>
      </c>
      <c r="BH7" s="4" t="str">
        <f t="shared" si="200"/>
        <v>Matt</v>
      </c>
      <c r="BI7" s="4" t="str">
        <f t="shared" si="200"/>
        <v>Matt</v>
      </c>
      <c r="BJ7" s="4" t="str">
        <f t="shared" ref="BJ7:BL7" si="201">$A$4</f>
        <v>Mikey</v>
      </c>
      <c r="BK7" s="4" t="str">
        <f t="shared" si="201"/>
        <v>Mikey</v>
      </c>
      <c r="BL7" s="4" t="str">
        <f t="shared" si="201"/>
        <v>Mikey</v>
      </c>
      <c r="BM7" s="4" t="str">
        <f t="shared" ref="BM7:BO7" si="202">$A$8</f>
        <v>Kevin D.</v>
      </c>
      <c r="BN7" s="4" t="str">
        <f t="shared" si="202"/>
        <v>Kevin D.</v>
      </c>
      <c r="BO7" s="4" t="str">
        <f t="shared" si="202"/>
        <v>Kevin D.</v>
      </c>
      <c r="BP7" s="4" t="str">
        <f t="shared" ref="BP7:BR7" si="203">$A$9</f>
        <v>Levitsky</v>
      </c>
      <c r="BQ7" s="4" t="str">
        <f t="shared" si="203"/>
        <v>Levitsky</v>
      </c>
      <c r="BR7" s="4" t="str">
        <f t="shared" si="203"/>
        <v>Levitsky</v>
      </c>
      <c r="BS7" s="4" t="str">
        <f t="shared" ref="BS7:BU7" si="204">$A$10</f>
        <v>Anthony</v>
      </c>
      <c r="BT7" s="4" t="str">
        <f t="shared" si="204"/>
        <v>Anthony</v>
      </c>
      <c r="BU7" s="4" t="str">
        <f t="shared" si="204"/>
        <v>Anthony</v>
      </c>
      <c r="BV7" s="4" t="str">
        <f t="shared" ref="BV7:BX7" si="205">$A$3</f>
        <v>Johnny</v>
      </c>
      <c r="BW7" s="4" t="str">
        <f t="shared" si="205"/>
        <v>Johnny</v>
      </c>
      <c r="BX7" s="4" t="str">
        <f t="shared" si="205"/>
        <v>Johnny</v>
      </c>
      <c r="BY7" s="4" t="str">
        <f t="shared" ref="BY7:CA7" si="206">$A$6</f>
        <v>TG</v>
      </c>
      <c r="BZ7" s="4" t="str">
        <f t="shared" si="206"/>
        <v>TG</v>
      </c>
      <c r="CA7" s="4" t="str">
        <f t="shared" si="206"/>
        <v>TG</v>
      </c>
      <c r="CB7" s="4" t="str">
        <f t="shared" ref="CB7:CD7" si="207">$A$5</f>
        <v>Matt</v>
      </c>
      <c r="CC7" s="4" t="str">
        <f t="shared" si="207"/>
        <v>Matt</v>
      </c>
      <c r="CD7" s="4" t="str">
        <f t="shared" si="207"/>
        <v>Matt</v>
      </c>
      <c r="CE7" s="4" t="str">
        <f t="shared" ref="CE7:CG7" si="208">$A$4</f>
        <v>Mikey</v>
      </c>
      <c r="CF7" s="4" t="str">
        <f t="shared" si="208"/>
        <v>Mikey</v>
      </c>
      <c r="CG7" s="4" t="str">
        <f t="shared" si="208"/>
        <v>Mikey</v>
      </c>
      <c r="CH7" s="4" t="str">
        <f t="shared" ref="CH7:CJ7" si="209">$A$8</f>
        <v>Kevin D.</v>
      </c>
      <c r="CI7" s="4" t="str">
        <f t="shared" si="209"/>
        <v>Kevin D.</v>
      </c>
      <c r="CJ7" s="4" t="str">
        <f t="shared" si="209"/>
        <v>Kevin D.</v>
      </c>
      <c r="CK7" s="4" t="str">
        <f t="shared" ref="CK7:CM7" si="210">$A$9</f>
        <v>Levitsky</v>
      </c>
      <c r="CL7" s="4" t="str">
        <f t="shared" si="210"/>
        <v>Levitsky</v>
      </c>
      <c r="CM7" s="4" t="str">
        <f t="shared" si="210"/>
        <v>Levitsky</v>
      </c>
      <c r="CN7" s="4" t="str">
        <f t="shared" ref="CN7:CP7" si="211">$A$10</f>
        <v>Anthony</v>
      </c>
      <c r="CO7" s="4" t="str">
        <f t="shared" si="211"/>
        <v>Anthony</v>
      </c>
      <c r="CP7" s="4" t="str">
        <f t="shared" si="211"/>
        <v>Anthony</v>
      </c>
      <c r="CQ7" s="4" t="str">
        <f t="shared" ref="CQ7:CS7" si="212">$A$3</f>
        <v>Johnny</v>
      </c>
      <c r="CR7" s="4" t="str">
        <f t="shared" si="212"/>
        <v>Johnny</v>
      </c>
      <c r="CS7" s="4" t="str">
        <f t="shared" si="212"/>
        <v>Johnny</v>
      </c>
      <c r="CT7" s="4" t="str">
        <f t="shared" ref="CT7:CV7" si="213">$A$6</f>
        <v>TG</v>
      </c>
      <c r="CU7" s="4" t="str">
        <f t="shared" si="213"/>
        <v>TG</v>
      </c>
      <c r="CV7" s="4" t="str">
        <f t="shared" si="213"/>
        <v>TG</v>
      </c>
      <c r="CW7" s="4" t="str">
        <f t="shared" ref="CW7:CY7" si="214">$A$4</f>
        <v>Mikey</v>
      </c>
      <c r="CX7" s="4" t="str">
        <f t="shared" si="214"/>
        <v>Mikey</v>
      </c>
      <c r="CY7" s="4" t="str">
        <f t="shared" si="214"/>
        <v>Mikey</v>
      </c>
      <c r="CZ7" s="4" t="str">
        <f t="shared" ref="CZ7:DB7" si="215">$A$8</f>
        <v>Kevin D.</v>
      </c>
      <c r="DA7" s="4" t="str">
        <f t="shared" si="215"/>
        <v>Kevin D.</v>
      </c>
      <c r="DB7" s="4" t="str">
        <f t="shared" si="215"/>
        <v>Kevin D.</v>
      </c>
      <c r="DC7" s="4" t="str">
        <f t="shared" ref="DC7:DE7" si="216">$A$9</f>
        <v>Levitsky</v>
      </c>
      <c r="DD7" s="4" t="str">
        <f t="shared" si="216"/>
        <v>Levitsky</v>
      </c>
      <c r="DE7" s="4" t="str">
        <f t="shared" si="216"/>
        <v>Levitsky</v>
      </c>
      <c r="DF7" s="4" t="str">
        <f t="shared" ref="DF7:DH7" si="217">$A$10</f>
        <v>Anthony</v>
      </c>
      <c r="DG7" s="4" t="str">
        <f t="shared" si="217"/>
        <v>Anthony</v>
      </c>
      <c r="DH7" s="4" t="str">
        <f t="shared" si="217"/>
        <v>Anthony</v>
      </c>
      <c r="DI7" s="4" t="str">
        <f t="shared" ref="DI7:DK7" si="218">$A$3</f>
        <v>Johnny</v>
      </c>
      <c r="DJ7" s="4" t="str">
        <f t="shared" si="218"/>
        <v>Johnny</v>
      </c>
      <c r="DK7" s="4" t="str">
        <f t="shared" si="218"/>
        <v>Johnny</v>
      </c>
      <c r="DL7" s="4" t="str">
        <f t="shared" ref="DL7:DN7" si="219">$A$6</f>
        <v>TG</v>
      </c>
      <c r="DM7" s="4" t="str">
        <f t="shared" si="219"/>
        <v>TG</v>
      </c>
      <c r="DN7" s="4" t="str">
        <f t="shared" si="219"/>
        <v>TG</v>
      </c>
      <c r="DO7" s="4" t="str">
        <f t="shared" ref="DO7:DQ7" si="220">$A$5</f>
        <v>Matt</v>
      </c>
      <c r="DP7" s="4" t="str">
        <f t="shared" si="220"/>
        <v>Matt</v>
      </c>
      <c r="DQ7" s="4" t="str">
        <f t="shared" si="220"/>
        <v>Matt</v>
      </c>
      <c r="DR7" s="4" t="str">
        <f t="shared" ref="DR7:DT7" si="221">$A$4</f>
        <v>Mikey</v>
      </c>
      <c r="DS7" s="4" t="str">
        <f t="shared" si="221"/>
        <v>Mikey</v>
      </c>
      <c r="DT7" s="4" t="str">
        <f t="shared" si="221"/>
        <v>Mikey</v>
      </c>
      <c r="DU7" s="4" t="str">
        <f t="shared" ref="DU7:DW7" si="222">$A$8</f>
        <v>Kevin D.</v>
      </c>
      <c r="DV7" s="4" t="str">
        <f t="shared" si="222"/>
        <v>Kevin D.</v>
      </c>
      <c r="DW7" s="4" t="str">
        <f t="shared" si="222"/>
        <v>Kevin D.</v>
      </c>
      <c r="DX7" s="4" t="str">
        <f t="shared" ref="DX7:DZ7" si="223">$A$9</f>
        <v>Levitsky</v>
      </c>
      <c r="DY7" s="4" t="str">
        <f t="shared" si="223"/>
        <v>Levitsky</v>
      </c>
      <c r="DZ7" s="4" t="str">
        <f t="shared" si="223"/>
        <v>Levitsky</v>
      </c>
      <c r="EA7" s="4" t="str">
        <f t="shared" ref="EA7:EC7" si="224">$A$10</f>
        <v>Anthony</v>
      </c>
      <c r="EB7" s="4" t="str">
        <f t="shared" si="224"/>
        <v>Anthony</v>
      </c>
      <c r="EC7" s="4" t="str">
        <f t="shared" si="224"/>
        <v>Anthony</v>
      </c>
      <c r="ED7" s="4" t="str">
        <f t="shared" ref="ED7:EE7" si="225">$A$3</f>
        <v>Johnny</v>
      </c>
      <c r="EE7" s="4" t="str">
        <f t="shared" si="225"/>
        <v>Johnny</v>
      </c>
    </row>
    <row r="8">
      <c r="A8" s="3" t="s">
        <v>45</v>
      </c>
      <c r="B8" s="4" t="str">
        <f t="shared" ref="B8:D8" si="226">$A$7</f>
        <v>Wayne</v>
      </c>
      <c r="C8" s="4" t="str">
        <f t="shared" si="226"/>
        <v>Wayne</v>
      </c>
      <c r="D8" s="4" t="str">
        <f t="shared" si="226"/>
        <v>Wayne</v>
      </c>
      <c r="E8" s="4" t="str">
        <f t="shared" ref="E8:G8" si="227">$A$10</f>
        <v>Anthony</v>
      </c>
      <c r="F8" s="4" t="str">
        <f t="shared" si="227"/>
        <v>Anthony</v>
      </c>
      <c r="G8" s="4" t="str">
        <f t="shared" si="227"/>
        <v>Anthony</v>
      </c>
      <c r="H8" s="4" t="str">
        <f t="shared" ref="H8:J8" si="228">$A$9</f>
        <v>Levitsky</v>
      </c>
      <c r="I8" s="4" t="str">
        <f t="shared" si="228"/>
        <v>Levitsky</v>
      </c>
      <c r="J8" s="4" t="str">
        <f t="shared" si="228"/>
        <v>Levitsky</v>
      </c>
      <c r="K8" s="4" t="str">
        <f t="shared" ref="K8:M8" si="229">$A$6</f>
        <v>TG</v>
      </c>
      <c r="L8" s="4" t="str">
        <f t="shared" si="229"/>
        <v>TG</v>
      </c>
      <c r="M8" s="4" t="str">
        <f t="shared" si="229"/>
        <v>TG</v>
      </c>
      <c r="N8" s="4" t="str">
        <f t="shared" ref="N8:P8" si="230">$A$3</f>
        <v>Johnny</v>
      </c>
      <c r="O8" s="4" t="str">
        <f t="shared" si="230"/>
        <v>Johnny</v>
      </c>
      <c r="P8" s="4" t="str">
        <f t="shared" si="230"/>
        <v>Johnny</v>
      </c>
      <c r="Q8" s="4" t="str">
        <f t="shared" ref="Q8:S8" si="231">$A$4</f>
        <v>Mikey</v>
      </c>
      <c r="R8" s="4" t="str">
        <f t="shared" si="231"/>
        <v>Mikey</v>
      </c>
      <c r="S8" s="4" t="str">
        <f t="shared" si="231"/>
        <v>Mikey</v>
      </c>
      <c r="T8" s="4" t="str">
        <f t="shared" ref="T8:V8" si="232">$A$5</f>
        <v>Matt</v>
      </c>
      <c r="U8" s="4" t="str">
        <f t="shared" si="232"/>
        <v>Matt</v>
      </c>
      <c r="V8" s="4" t="str">
        <f t="shared" si="232"/>
        <v>Matt</v>
      </c>
      <c r="W8" s="4" t="str">
        <f t="shared" ref="W8:Y8" si="233">$A$7</f>
        <v>Wayne</v>
      </c>
      <c r="X8" s="4" t="str">
        <f t="shared" si="233"/>
        <v>Wayne</v>
      </c>
      <c r="Y8" s="4" t="str">
        <f t="shared" si="233"/>
        <v>Wayne</v>
      </c>
      <c r="Z8" s="4" t="str">
        <f t="shared" ref="Z8:AB8" si="234">$A$10</f>
        <v>Anthony</v>
      </c>
      <c r="AA8" s="4" t="str">
        <f t="shared" si="234"/>
        <v>Anthony</v>
      </c>
      <c r="AB8" s="4" t="str">
        <f t="shared" si="234"/>
        <v>Anthony</v>
      </c>
      <c r="AC8" s="4" t="str">
        <f t="shared" ref="AC8:AE8" si="235">$A$9</f>
        <v>Levitsky</v>
      </c>
      <c r="AD8" s="4" t="str">
        <f t="shared" si="235"/>
        <v>Levitsky</v>
      </c>
      <c r="AE8" s="4" t="str">
        <f t="shared" si="235"/>
        <v>Levitsky</v>
      </c>
      <c r="AF8" s="4" t="str">
        <f t="shared" ref="AF8:AH8" si="236">$A$6</f>
        <v>TG</v>
      </c>
      <c r="AG8" s="4" t="str">
        <f t="shared" si="236"/>
        <v>TG</v>
      </c>
      <c r="AH8" s="4" t="str">
        <f t="shared" si="236"/>
        <v>TG</v>
      </c>
      <c r="AI8" s="4" t="str">
        <f t="shared" ref="AI8:AK8" si="237">$A$3</f>
        <v>Johnny</v>
      </c>
      <c r="AJ8" s="4" t="str">
        <f t="shared" si="237"/>
        <v>Johnny</v>
      </c>
      <c r="AK8" s="4" t="str">
        <f t="shared" si="237"/>
        <v>Johnny</v>
      </c>
      <c r="AL8" s="4" t="str">
        <f t="shared" ref="AL8:AN8" si="238">$A$4</f>
        <v>Mikey</v>
      </c>
      <c r="AM8" s="4" t="str">
        <f t="shared" si="238"/>
        <v>Mikey</v>
      </c>
      <c r="AN8" s="4" t="str">
        <f t="shared" si="238"/>
        <v>Mikey</v>
      </c>
      <c r="AO8" s="4" t="str">
        <f t="shared" ref="AO8:AQ8" si="239">$A$5</f>
        <v>Matt</v>
      </c>
      <c r="AP8" s="4" t="str">
        <f t="shared" si="239"/>
        <v>Matt</v>
      </c>
      <c r="AQ8" s="4" t="str">
        <f t="shared" si="239"/>
        <v>Matt</v>
      </c>
      <c r="AR8" s="4" t="str">
        <f t="shared" ref="AR8:AT8" si="240">$A$7</f>
        <v>Wayne</v>
      </c>
      <c r="AS8" s="4" t="str">
        <f t="shared" si="240"/>
        <v>Wayne</v>
      </c>
      <c r="AT8" s="4" t="str">
        <f t="shared" si="240"/>
        <v>Wayne</v>
      </c>
      <c r="AU8" s="4" t="str">
        <f t="shared" ref="AU8:AW8" si="241">$A$10</f>
        <v>Anthony</v>
      </c>
      <c r="AV8" s="4" t="str">
        <f t="shared" si="241"/>
        <v>Anthony</v>
      </c>
      <c r="AW8" s="4" t="str">
        <f t="shared" si="241"/>
        <v>Anthony</v>
      </c>
      <c r="AX8" s="4" t="str">
        <f t="shared" ref="AX8:AZ8" si="242">$A$9</f>
        <v>Levitsky</v>
      </c>
      <c r="AY8" s="4" t="str">
        <f t="shared" si="242"/>
        <v>Levitsky</v>
      </c>
      <c r="AZ8" s="4" t="str">
        <f t="shared" si="242"/>
        <v>Levitsky</v>
      </c>
      <c r="BA8" s="4" t="str">
        <f t="shared" ref="BA8:BC8" si="243">$A$6</f>
        <v>TG</v>
      </c>
      <c r="BB8" s="4" t="str">
        <f t="shared" si="243"/>
        <v>TG</v>
      </c>
      <c r="BC8" s="4" t="str">
        <f t="shared" si="243"/>
        <v>TG</v>
      </c>
      <c r="BD8" s="4" t="str">
        <f t="shared" ref="BD8:BF8" si="244">$A$3</f>
        <v>Johnny</v>
      </c>
      <c r="BE8" s="4" t="str">
        <f t="shared" si="244"/>
        <v>Johnny</v>
      </c>
      <c r="BF8" s="4" t="str">
        <f t="shared" si="244"/>
        <v>Johnny</v>
      </c>
      <c r="BG8" s="4" t="str">
        <f t="shared" ref="BG8:BI8" si="245">$A$4</f>
        <v>Mikey</v>
      </c>
      <c r="BH8" s="4" t="str">
        <f t="shared" si="245"/>
        <v>Mikey</v>
      </c>
      <c r="BI8" s="4" t="str">
        <f t="shared" si="245"/>
        <v>Mikey</v>
      </c>
      <c r="BJ8" s="4" t="str">
        <f t="shared" ref="BJ8:BL8" si="246">$A$5</f>
        <v>Matt</v>
      </c>
      <c r="BK8" s="4" t="str">
        <f t="shared" si="246"/>
        <v>Matt</v>
      </c>
      <c r="BL8" s="4" t="str">
        <f t="shared" si="246"/>
        <v>Matt</v>
      </c>
      <c r="BM8" s="4" t="str">
        <f t="shared" ref="BM8:BO8" si="247">$A$7</f>
        <v>Wayne</v>
      </c>
      <c r="BN8" s="4" t="str">
        <f t="shared" si="247"/>
        <v>Wayne</v>
      </c>
      <c r="BO8" s="4" t="str">
        <f t="shared" si="247"/>
        <v>Wayne</v>
      </c>
      <c r="BP8" s="4" t="str">
        <f t="shared" ref="BP8:BR8" si="248">$A$10</f>
        <v>Anthony</v>
      </c>
      <c r="BQ8" s="4" t="str">
        <f t="shared" si="248"/>
        <v>Anthony</v>
      </c>
      <c r="BR8" s="4" t="str">
        <f t="shared" si="248"/>
        <v>Anthony</v>
      </c>
      <c r="BS8" s="4" t="str">
        <f t="shared" ref="BS8:BU8" si="249">$A$9</f>
        <v>Levitsky</v>
      </c>
      <c r="BT8" s="4" t="str">
        <f t="shared" si="249"/>
        <v>Levitsky</v>
      </c>
      <c r="BU8" s="4" t="str">
        <f t="shared" si="249"/>
        <v>Levitsky</v>
      </c>
      <c r="BV8" s="4" t="str">
        <f t="shared" ref="BV8:BX8" si="250">$A$6</f>
        <v>TG</v>
      </c>
      <c r="BW8" s="4" t="str">
        <f t="shared" si="250"/>
        <v>TG</v>
      </c>
      <c r="BX8" s="4" t="str">
        <f t="shared" si="250"/>
        <v>TG</v>
      </c>
      <c r="BY8" s="4" t="str">
        <f t="shared" ref="BY8:CA8" si="251">$A$3</f>
        <v>Johnny</v>
      </c>
      <c r="BZ8" s="4" t="str">
        <f t="shared" si="251"/>
        <v>Johnny</v>
      </c>
      <c r="CA8" s="4" t="str">
        <f t="shared" si="251"/>
        <v>Johnny</v>
      </c>
      <c r="CB8" s="4" t="str">
        <f t="shared" ref="CB8:CD8" si="252">$A$4</f>
        <v>Mikey</v>
      </c>
      <c r="CC8" s="4" t="str">
        <f t="shared" si="252"/>
        <v>Mikey</v>
      </c>
      <c r="CD8" s="4" t="str">
        <f t="shared" si="252"/>
        <v>Mikey</v>
      </c>
      <c r="CE8" s="4" t="str">
        <f t="shared" ref="CE8:CG8" si="253">$A$5</f>
        <v>Matt</v>
      </c>
      <c r="CF8" s="4" t="str">
        <f t="shared" si="253"/>
        <v>Matt</v>
      </c>
      <c r="CG8" s="4" t="str">
        <f t="shared" si="253"/>
        <v>Matt</v>
      </c>
      <c r="CH8" s="4" t="str">
        <f t="shared" ref="CH8:CJ8" si="254">$A$7</f>
        <v>Wayne</v>
      </c>
      <c r="CI8" s="4" t="str">
        <f t="shared" si="254"/>
        <v>Wayne</v>
      </c>
      <c r="CJ8" s="4" t="str">
        <f t="shared" si="254"/>
        <v>Wayne</v>
      </c>
      <c r="CK8" s="4" t="str">
        <f t="shared" ref="CK8:CM8" si="255">$A$10</f>
        <v>Anthony</v>
      </c>
      <c r="CL8" s="4" t="str">
        <f t="shared" si="255"/>
        <v>Anthony</v>
      </c>
      <c r="CM8" s="4" t="str">
        <f t="shared" si="255"/>
        <v>Anthony</v>
      </c>
      <c r="CN8" s="4" t="str">
        <f t="shared" ref="CN8:CP8" si="256">$A$9</f>
        <v>Levitsky</v>
      </c>
      <c r="CO8" s="4" t="str">
        <f t="shared" si="256"/>
        <v>Levitsky</v>
      </c>
      <c r="CP8" s="4" t="str">
        <f t="shared" si="256"/>
        <v>Levitsky</v>
      </c>
      <c r="CQ8" s="4" t="str">
        <f t="shared" ref="CQ8:CS8" si="257">$A$6</f>
        <v>TG</v>
      </c>
      <c r="CR8" s="4" t="str">
        <f t="shared" si="257"/>
        <v>TG</v>
      </c>
      <c r="CS8" s="4" t="str">
        <f t="shared" si="257"/>
        <v>TG</v>
      </c>
      <c r="CT8" s="4" t="str">
        <f t="shared" ref="CT8:CV8" si="258">$A$3</f>
        <v>Johnny</v>
      </c>
      <c r="CU8" s="4" t="str">
        <f t="shared" si="258"/>
        <v>Johnny</v>
      </c>
      <c r="CV8" s="4" t="str">
        <f t="shared" si="258"/>
        <v>Johnny</v>
      </c>
      <c r="CW8" s="4" t="str">
        <f t="shared" ref="CW8:CY8" si="259">$A$5</f>
        <v>Matt</v>
      </c>
      <c r="CX8" s="4" t="str">
        <f t="shared" si="259"/>
        <v>Matt</v>
      </c>
      <c r="CY8" s="4" t="str">
        <f t="shared" si="259"/>
        <v>Matt</v>
      </c>
      <c r="CZ8" s="4" t="str">
        <f t="shared" ref="CZ8:DB8" si="260">$A$7</f>
        <v>Wayne</v>
      </c>
      <c r="DA8" s="4" t="str">
        <f t="shared" si="260"/>
        <v>Wayne</v>
      </c>
      <c r="DB8" s="4" t="str">
        <f t="shared" si="260"/>
        <v>Wayne</v>
      </c>
      <c r="DC8" s="4" t="str">
        <f t="shared" ref="DC8:DE8" si="261">$A$10</f>
        <v>Anthony</v>
      </c>
      <c r="DD8" s="4" t="str">
        <f t="shared" si="261"/>
        <v>Anthony</v>
      </c>
      <c r="DE8" s="4" t="str">
        <f t="shared" si="261"/>
        <v>Anthony</v>
      </c>
      <c r="DF8" s="4" t="str">
        <f t="shared" ref="DF8:DH8" si="262">$A$9</f>
        <v>Levitsky</v>
      </c>
      <c r="DG8" s="4" t="str">
        <f t="shared" si="262"/>
        <v>Levitsky</v>
      </c>
      <c r="DH8" s="4" t="str">
        <f t="shared" si="262"/>
        <v>Levitsky</v>
      </c>
      <c r="DI8" s="4" t="str">
        <f t="shared" ref="DI8:DK8" si="263">$A$6</f>
        <v>TG</v>
      </c>
      <c r="DJ8" s="4" t="str">
        <f t="shared" si="263"/>
        <v>TG</v>
      </c>
      <c r="DK8" s="4" t="str">
        <f t="shared" si="263"/>
        <v>TG</v>
      </c>
      <c r="DL8" s="4" t="str">
        <f t="shared" ref="DL8:DN8" si="264">$A$3</f>
        <v>Johnny</v>
      </c>
      <c r="DM8" s="4" t="str">
        <f t="shared" si="264"/>
        <v>Johnny</v>
      </c>
      <c r="DN8" s="4" t="str">
        <f t="shared" si="264"/>
        <v>Johnny</v>
      </c>
      <c r="DO8" s="4" t="str">
        <f t="shared" ref="DO8:DQ8" si="265">$A$4</f>
        <v>Mikey</v>
      </c>
      <c r="DP8" s="4" t="str">
        <f t="shared" si="265"/>
        <v>Mikey</v>
      </c>
      <c r="DQ8" s="4" t="str">
        <f t="shared" si="265"/>
        <v>Mikey</v>
      </c>
      <c r="DR8" s="4" t="str">
        <f t="shared" ref="DR8:DT8" si="266">$A$5</f>
        <v>Matt</v>
      </c>
      <c r="DS8" s="4" t="str">
        <f t="shared" si="266"/>
        <v>Matt</v>
      </c>
      <c r="DT8" s="4" t="str">
        <f t="shared" si="266"/>
        <v>Matt</v>
      </c>
      <c r="DU8" s="4" t="str">
        <f t="shared" ref="DU8:DW8" si="267">$A$7</f>
        <v>Wayne</v>
      </c>
      <c r="DV8" s="4" t="str">
        <f t="shared" si="267"/>
        <v>Wayne</v>
      </c>
      <c r="DW8" s="4" t="str">
        <f t="shared" si="267"/>
        <v>Wayne</v>
      </c>
      <c r="DX8" s="4" t="str">
        <f t="shared" ref="DX8:DZ8" si="268">$A$10</f>
        <v>Anthony</v>
      </c>
      <c r="DY8" s="4" t="str">
        <f t="shared" si="268"/>
        <v>Anthony</v>
      </c>
      <c r="DZ8" s="4" t="str">
        <f t="shared" si="268"/>
        <v>Anthony</v>
      </c>
      <c r="EA8" s="4" t="str">
        <f t="shared" ref="EA8:EC8" si="269">$A$9</f>
        <v>Levitsky</v>
      </c>
      <c r="EB8" s="4" t="str">
        <f t="shared" si="269"/>
        <v>Levitsky</v>
      </c>
      <c r="EC8" s="4" t="str">
        <f t="shared" si="269"/>
        <v>Levitsky</v>
      </c>
      <c r="ED8" s="4" t="str">
        <f t="shared" ref="ED8:EE8" si="270">$A$6</f>
        <v>TG</v>
      </c>
      <c r="EE8" s="4" t="str">
        <f t="shared" si="270"/>
        <v>TG</v>
      </c>
    </row>
    <row r="9">
      <c r="A9" s="2" t="s">
        <v>46</v>
      </c>
      <c r="B9" s="4" t="str">
        <f t="shared" ref="B9:D9" si="271">$A$10</f>
        <v>Anthony</v>
      </c>
      <c r="C9" s="4" t="str">
        <f t="shared" si="271"/>
        <v>Anthony</v>
      </c>
      <c r="D9" s="4" t="str">
        <f t="shared" si="271"/>
        <v>Anthony</v>
      </c>
      <c r="E9" s="4" t="str">
        <f t="shared" ref="E9:G9" si="272">$A$7</f>
        <v>Wayne</v>
      </c>
      <c r="F9" s="4" t="str">
        <f t="shared" si="272"/>
        <v>Wayne</v>
      </c>
      <c r="G9" s="4" t="str">
        <f t="shared" si="272"/>
        <v>Wayne</v>
      </c>
      <c r="H9" s="4" t="str">
        <f t="shared" ref="H9:J9" si="273">$A$8</f>
        <v>Kevin D.</v>
      </c>
      <c r="I9" s="4" t="str">
        <f t="shared" si="273"/>
        <v>Kevin D.</v>
      </c>
      <c r="J9" s="4" t="str">
        <f t="shared" si="273"/>
        <v>Kevin D.</v>
      </c>
      <c r="K9" s="4" t="str">
        <f t="shared" ref="K9:M9" si="274">$A$5</f>
        <v>Matt</v>
      </c>
      <c r="L9" s="4" t="str">
        <f t="shared" si="274"/>
        <v>Matt</v>
      </c>
      <c r="M9" s="4" t="str">
        <f t="shared" si="274"/>
        <v>Matt</v>
      </c>
      <c r="N9" s="4" t="str">
        <f t="shared" ref="N9:P9" si="275">$A$4</f>
        <v>Mikey</v>
      </c>
      <c r="O9" s="4" t="str">
        <f t="shared" si="275"/>
        <v>Mikey</v>
      </c>
      <c r="P9" s="4" t="str">
        <f t="shared" si="275"/>
        <v>Mikey</v>
      </c>
      <c r="Q9" s="4" t="str">
        <f t="shared" ref="Q9:S9" si="276">$A$3</f>
        <v>Johnny</v>
      </c>
      <c r="R9" s="4" t="str">
        <f t="shared" si="276"/>
        <v>Johnny</v>
      </c>
      <c r="S9" s="4" t="str">
        <f t="shared" si="276"/>
        <v>Johnny</v>
      </c>
      <c r="T9" s="4" t="str">
        <f t="shared" ref="T9:V9" si="277">$A$6</f>
        <v>TG</v>
      </c>
      <c r="U9" s="4" t="str">
        <f t="shared" si="277"/>
        <v>TG</v>
      </c>
      <c r="V9" s="4" t="str">
        <f t="shared" si="277"/>
        <v>TG</v>
      </c>
      <c r="W9" s="4" t="str">
        <f t="shared" ref="W9:Y9" si="278">$A$10</f>
        <v>Anthony</v>
      </c>
      <c r="X9" s="4" t="str">
        <f t="shared" si="278"/>
        <v>Anthony</v>
      </c>
      <c r="Y9" s="4" t="str">
        <f t="shared" si="278"/>
        <v>Anthony</v>
      </c>
      <c r="Z9" s="4" t="str">
        <f t="shared" ref="Z9:AB9" si="279">$A$7</f>
        <v>Wayne</v>
      </c>
      <c r="AA9" s="4" t="str">
        <f t="shared" si="279"/>
        <v>Wayne</v>
      </c>
      <c r="AB9" s="4" t="str">
        <f t="shared" si="279"/>
        <v>Wayne</v>
      </c>
      <c r="AC9" s="4" t="str">
        <f t="shared" ref="AC9:AE9" si="280">$A$8</f>
        <v>Kevin D.</v>
      </c>
      <c r="AD9" s="4" t="str">
        <f t="shared" si="280"/>
        <v>Kevin D.</v>
      </c>
      <c r="AE9" s="4" t="str">
        <f t="shared" si="280"/>
        <v>Kevin D.</v>
      </c>
      <c r="AF9" s="4" t="str">
        <f t="shared" ref="AF9:AH9" si="281">$A$5</f>
        <v>Matt</v>
      </c>
      <c r="AG9" s="4" t="str">
        <f t="shared" si="281"/>
        <v>Matt</v>
      </c>
      <c r="AH9" s="4" t="str">
        <f t="shared" si="281"/>
        <v>Matt</v>
      </c>
      <c r="AI9" s="4" t="str">
        <f t="shared" ref="AI9:AK9" si="282">$A$4</f>
        <v>Mikey</v>
      </c>
      <c r="AJ9" s="4" t="str">
        <f t="shared" si="282"/>
        <v>Mikey</v>
      </c>
      <c r="AK9" s="4" t="str">
        <f t="shared" si="282"/>
        <v>Mikey</v>
      </c>
      <c r="AL9" s="4" t="str">
        <f t="shared" ref="AL9:AN9" si="283">$A$3</f>
        <v>Johnny</v>
      </c>
      <c r="AM9" s="4" t="str">
        <f t="shared" si="283"/>
        <v>Johnny</v>
      </c>
      <c r="AN9" s="4" t="str">
        <f t="shared" si="283"/>
        <v>Johnny</v>
      </c>
      <c r="AO9" s="4" t="str">
        <f t="shared" ref="AO9:AQ9" si="284">$A$6</f>
        <v>TG</v>
      </c>
      <c r="AP9" s="4" t="str">
        <f t="shared" si="284"/>
        <v>TG</v>
      </c>
      <c r="AQ9" s="4" t="str">
        <f t="shared" si="284"/>
        <v>TG</v>
      </c>
      <c r="AR9" s="4" t="str">
        <f t="shared" ref="AR9:AT9" si="285">$A$10</f>
        <v>Anthony</v>
      </c>
      <c r="AS9" s="4" t="str">
        <f t="shared" si="285"/>
        <v>Anthony</v>
      </c>
      <c r="AT9" s="4" t="str">
        <f t="shared" si="285"/>
        <v>Anthony</v>
      </c>
      <c r="AU9" s="4" t="str">
        <f t="shared" ref="AU9:AW9" si="286">$A$7</f>
        <v>Wayne</v>
      </c>
      <c r="AV9" s="4" t="str">
        <f t="shared" si="286"/>
        <v>Wayne</v>
      </c>
      <c r="AW9" s="4" t="str">
        <f t="shared" si="286"/>
        <v>Wayne</v>
      </c>
      <c r="AX9" s="4" t="str">
        <f t="shared" ref="AX9:AZ9" si="287">$A$8</f>
        <v>Kevin D.</v>
      </c>
      <c r="AY9" s="4" t="str">
        <f t="shared" si="287"/>
        <v>Kevin D.</v>
      </c>
      <c r="AZ9" s="4" t="str">
        <f t="shared" si="287"/>
        <v>Kevin D.</v>
      </c>
      <c r="BA9" s="4" t="str">
        <f t="shared" ref="BA9:BC9" si="288">$A$5</f>
        <v>Matt</v>
      </c>
      <c r="BB9" s="4" t="str">
        <f t="shared" si="288"/>
        <v>Matt</v>
      </c>
      <c r="BC9" s="4" t="str">
        <f t="shared" si="288"/>
        <v>Matt</v>
      </c>
      <c r="BD9" s="4" t="str">
        <f t="shared" ref="BD9:BF9" si="289">$A$4</f>
        <v>Mikey</v>
      </c>
      <c r="BE9" s="4" t="str">
        <f t="shared" si="289"/>
        <v>Mikey</v>
      </c>
      <c r="BF9" s="4" t="str">
        <f t="shared" si="289"/>
        <v>Mikey</v>
      </c>
      <c r="BG9" s="4" t="str">
        <f t="shared" ref="BG9:BI9" si="290">$A$3</f>
        <v>Johnny</v>
      </c>
      <c r="BH9" s="4" t="str">
        <f t="shared" si="290"/>
        <v>Johnny</v>
      </c>
      <c r="BI9" s="4" t="str">
        <f t="shared" si="290"/>
        <v>Johnny</v>
      </c>
      <c r="BJ9" s="4" t="str">
        <f t="shared" ref="BJ9:BL9" si="291">$A$6</f>
        <v>TG</v>
      </c>
      <c r="BK9" s="4" t="str">
        <f t="shared" si="291"/>
        <v>TG</v>
      </c>
      <c r="BL9" s="4" t="str">
        <f t="shared" si="291"/>
        <v>TG</v>
      </c>
      <c r="BM9" s="4" t="str">
        <f t="shared" ref="BM9:BO9" si="292">$A$10</f>
        <v>Anthony</v>
      </c>
      <c r="BN9" s="4" t="str">
        <f t="shared" si="292"/>
        <v>Anthony</v>
      </c>
      <c r="BO9" s="4" t="str">
        <f t="shared" si="292"/>
        <v>Anthony</v>
      </c>
      <c r="BP9" s="4" t="str">
        <f t="shared" ref="BP9:BR9" si="293">$A$7</f>
        <v>Wayne</v>
      </c>
      <c r="BQ9" s="4" t="str">
        <f t="shared" si="293"/>
        <v>Wayne</v>
      </c>
      <c r="BR9" s="4" t="str">
        <f t="shared" si="293"/>
        <v>Wayne</v>
      </c>
      <c r="BS9" s="4" t="str">
        <f t="shared" ref="BS9:BU9" si="294">$A$8</f>
        <v>Kevin D.</v>
      </c>
      <c r="BT9" s="4" t="str">
        <f t="shared" si="294"/>
        <v>Kevin D.</v>
      </c>
      <c r="BU9" s="4" t="str">
        <f t="shared" si="294"/>
        <v>Kevin D.</v>
      </c>
      <c r="BV9" s="4" t="str">
        <f t="shared" ref="BV9:BX9" si="295">$A$5</f>
        <v>Matt</v>
      </c>
      <c r="BW9" s="4" t="str">
        <f t="shared" si="295"/>
        <v>Matt</v>
      </c>
      <c r="BX9" s="4" t="str">
        <f t="shared" si="295"/>
        <v>Matt</v>
      </c>
      <c r="BY9" s="4" t="str">
        <f t="shared" ref="BY9:CA9" si="296">$A$4</f>
        <v>Mikey</v>
      </c>
      <c r="BZ9" s="4" t="str">
        <f t="shared" si="296"/>
        <v>Mikey</v>
      </c>
      <c r="CA9" s="4" t="str">
        <f t="shared" si="296"/>
        <v>Mikey</v>
      </c>
      <c r="CB9" s="4" t="str">
        <f t="shared" ref="CB9:CD9" si="297">$A$3</f>
        <v>Johnny</v>
      </c>
      <c r="CC9" s="4" t="str">
        <f t="shared" si="297"/>
        <v>Johnny</v>
      </c>
      <c r="CD9" s="4" t="str">
        <f t="shared" si="297"/>
        <v>Johnny</v>
      </c>
      <c r="CE9" s="4" t="str">
        <f t="shared" ref="CE9:CG9" si="298">$A$6</f>
        <v>TG</v>
      </c>
      <c r="CF9" s="4" t="str">
        <f t="shared" si="298"/>
        <v>TG</v>
      </c>
      <c r="CG9" s="4" t="str">
        <f t="shared" si="298"/>
        <v>TG</v>
      </c>
      <c r="CH9" s="4" t="str">
        <f t="shared" ref="CH9:CJ9" si="299">$A$10</f>
        <v>Anthony</v>
      </c>
      <c r="CI9" s="4" t="str">
        <f t="shared" si="299"/>
        <v>Anthony</v>
      </c>
      <c r="CJ9" s="4" t="str">
        <f t="shared" si="299"/>
        <v>Anthony</v>
      </c>
      <c r="CK9" s="4" t="str">
        <f t="shared" ref="CK9:CM9" si="300">$A$7</f>
        <v>Wayne</v>
      </c>
      <c r="CL9" s="4" t="str">
        <f t="shared" si="300"/>
        <v>Wayne</v>
      </c>
      <c r="CM9" s="4" t="str">
        <f t="shared" si="300"/>
        <v>Wayne</v>
      </c>
      <c r="CN9" s="4" t="str">
        <f t="shared" ref="CN9:CP9" si="301">$A$8</f>
        <v>Kevin D.</v>
      </c>
      <c r="CO9" s="4" t="str">
        <f t="shared" si="301"/>
        <v>Kevin D.</v>
      </c>
      <c r="CP9" s="4" t="str">
        <f t="shared" si="301"/>
        <v>Kevin D.</v>
      </c>
      <c r="CQ9" s="4" t="str">
        <f t="shared" ref="CQ9:CS9" si="302">$A$5</f>
        <v>Matt</v>
      </c>
      <c r="CR9" s="4" t="str">
        <f t="shared" si="302"/>
        <v>Matt</v>
      </c>
      <c r="CS9" s="4" t="str">
        <f t="shared" si="302"/>
        <v>Matt</v>
      </c>
      <c r="CT9" s="4" t="str">
        <f t="shared" ref="CT9:CV9" si="303">$A$4</f>
        <v>Mikey</v>
      </c>
      <c r="CU9" s="4" t="str">
        <f t="shared" si="303"/>
        <v>Mikey</v>
      </c>
      <c r="CV9" s="4" t="str">
        <f t="shared" si="303"/>
        <v>Mikey</v>
      </c>
      <c r="CW9" s="4" t="str">
        <f t="shared" ref="CW9:CY9" si="304">$A$6</f>
        <v>TG</v>
      </c>
      <c r="CX9" s="4" t="str">
        <f t="shared" si="304"/>
        <v>TG</v>
      </c>
      <c r="CY9" s="4" t="str">
        <f t="shared" si="304"/>
        <v>TG</v>
      </c>
      <c r="CZ9" s="4" t="str">
        <f t="shared" ref="CZ9:DB9" si="305">$A$10</f>
        <v>Anthony</v>
      </c>
      <c r="DA9" s="4" t="str">
        <f t="shared" si="305"/>
        <v>Anthony</v>
      </c>
      <c r="DB9" s="4" t="str">
        <f t="shared" si="305"/>
        <v>Anthony</v>
      </c>
      <c r="DC9" s="4" t="str">
        <f t="shared" ref="DC9:DE9" si="306">$A$7</f>
        <v>Wayne</v>
      </c>
      <c r="DD9" s="4" t="str">
        <f t="shared" si="306"/>
        <v>Wayne</v>
      </c>
      <c r="DE9" s="4" t="str">
        <f t="shared" si="306"/>
        <v>Wayne</v>
      </c>
      <c r="DF9" s="4" t="str">
        <f t="shared" ref="DF9:DH9" si="307">$A$8</f>
        <v>Kevin D.</v>
      </c>
      <c r="DG9" s="4" t="str">
        <f t="shared" si="307"/>
        <v>Kevin D.</v>
      </c>
      <c r="DH9" s="4" t="str">
        <f t="shared" si="307"/>
        <v>Kevin D.</v>
      </c>
      <c r="DI9" s="4" t="str">
        <f t="shared" ref="DI9:DK9" si="308">$A$5</f>
        <v>Matt</v>
      </c>
      <c r="DJ9" s="4" t="str">
        <f t="shared" si="308"/>
        <v>Matt</v>
      </c>
      <c r="DK9" s="4" t="str">
        <f t="shared" si="308"/>
        <v>Matt</v>
      </c>
      <c r="DL9" s="4" t="str">
        <f t="shared" ref="DL9:DN9" si="309">$A$4</f>
        <v>Mikey</v>
      </c>
      <c r="DM9" s="4" t="str">
        <f t="shared" si="309"/>
        <v>Mikey</v>
      </c>
      <c r="DN9" s="4" t="str">
        <f t="shared" si="309"/>
        <v>Mikey</v>
      </c>
      <c r="DO9" s="4" t="str">
        <f t="shared" ref="DO9:DQ9" si="310">$A$3</f>
        <v>Johnny</v>
      </c>
      <c r="DP9" s="4" t="str">
        <f t="shared" si="310"/>
        <v>Johnny</v>
      </c>
      <c r="DQ9" s="4" t="str">
        <f t="shared" si="310"/>
        <v>Johnny</v>
      </c>
      <c r="DR9" s="4" t="str">
        <f t="shared" ref="DR9:DT9" si="311">$A$6</f>
        <v>TG</v>
      </c>
      <c r="DS9" s="4" t="str">
        <f t="shared" si="311"/>
        <v>TG</v>
      </c>
      <c r="DT9" s="4" t="str">
        <f t="shared" si="311"/>
        <v>TG</v>
      </c>
      <c r="DU9" s="4" t="str">
        <f t="shared" ref="DU9:DW9" si="312">$A$10</f>
        <v>Anthony</v>
      </c>
      <c r="DV9" s="4" t="str">
        <f t="shared" si="312"/>
        <v>Anthony</v>
      </c>
      <c r="DW9" s="4" t="str">
        <f t="shared" si="312"/>
        <v>Anthony</v>
      </c>
      <c r="DX9" s="4" t="str">
        <f t="shared" ref="DX9:DZ9" si="313">$A$7</f>
        <v>Wayne</v>
      </c>
      <c r="DY9" s="4" t="str">
        <f t="shared" si="313"/>
        <v>Wayne</v>
      </c>
      <c r="DZ9" s="4" t="str">
        <f t="shared" si="313"/>
        <v>Wayne</v>
      </c>
      <c r="EA9" s="4" t="str">
        <f t="shared" ref="EA9:EC9" si="314">$A$8</f>
        <v>Kevin D.</v>
      </c>
      <c r="EB9" s="4" t="str">
        <f t="shared" si="314"/>
        <v>Kevin D.</v>
      </c>
      <c r="EC9" s="4" t="str">
        <f t="shared" si="314"/>
        <v>Kevin D.</v>
      </c>
      <c r="ED9" s="4" t="str">
        <f t="shared" ref="ED9:EE9" si="315">$A$5</f>
        <v>Matt</v>
      </c>
      <c r="EE9" s="4" t="str">
        <f t="shared" si="315"/>
        <v>Matt</v>
      </c>
    </row>
    <row r="10">
      <c r="A10" s="3" t="s">
        <v>47</v>
      </c>
      <c r="B10" s="4" t="str">
        <f t="shared" ref="B10:D10" si="316">$A$9</f>
        <v>Levitsky</v>
      </c>
      <c r="C10" s="4" t="str">
        <f t="shared" si="316"/>
        <v>Levitsky</v>
      </c>
      <c r="D10" s="4" t="str">
        <f t="shared" si="316"/>
        <v>Levitsky</v>
      </c>
      <c r="E10" s="4" t="str">
        <f t="shared" ref="E10:G10" si="317">$A$8</f>
        <v>Kevin D.</v>
      </c>
      <c r="F10" s="4" t="str">
        <f t="shared" si="317"/>
        <v>Kevin D.</v>
      </c>
      <c r="G10" s="4" t="str">
        <f t="shared" si="317"/>
        <v>Kevin D.</v>
      </c>
      <c r="H10" s="4" t="str">
        <f t="shared" ref="H10:J10" si="318">$A$7</f>
        <v>Wayne</v>
      </c>
      <c r="I10" s="4" t="str">
        <f t="shared" si="318"/>
        <v>Wayne</v>
      </c>
      <c r="J10" s="4" t="str">
        <f t="shared" si="318"/>
        <v>Wayne</v>
      </c>
      <c r="K10" s="4" t="str">
        <f t="shared" ref="K10:M10" si="319">$A$4</f>
        <v>Mikey</v>
      </c>
      <c r="L10" s="4" t="str">
        <f t="shared" si="319"/>
        <v>Mikey</v>
      </c>
      <c r="M10" s="4" t="str">
        <f t="shared" si="319"/>
        <v>Mikey</v>
      </c>
      <c r="N10" s="4" t="str">
        <f t="shared" ref="N10:P10" si="320">$A$5</f>
        <v>Matt</v>
      </c>
      <c r="O10" s="4" t="str">
        <f t="shared" si="320"/>
        <v>Matt</v>
      </c>
      <c r="P10" s="4" t="str">
        <f t="shared" si="320"/>
        <v>Matt</v>
      </c>
      <c r="Q10" s="2" t="s">
        <v>43</v>
      </c>
      <c r="R10" s="2" t="s">
        <v>43</v>
      </c>
      <c r="S10" s="2" t="s">
        <v>43</v>
      </c>
      <c r="T10" s="4" t="str">
        <f t="shared" ref="T10:V10" si="321">$A$3</f>
        <v>Johnny</v>
      </c>
      <c r="U10" s="4" t="str">
        <f t="shared" si="321"/>
        <v>Johnny</v>
      </c>
      <c r="V10" s="4" t="str">
        <f t="shared" si="321"/>
        <v>Johnny</v>
      </c>
      <c r="W10" s="4" t="str">
        <f t="shared" ref="W10:Y10" si="322">$A$9</f>
        <v>Levitsky</v>
      </c>
      <c r="X10" s="4" t="str">
        <f t="shared" si="322"/>
        <v>Levitsky</v>
      </c>
      <c r="Y10" s="4" t="str">
        <f t="shared" si="322"/>
        <v>Levitsky</v>
      </c>
      <c r="Z10" s="4" t="str">
        <f t="shared" ref="Z10:AB10" si="323">$A$8</f>
        <v>Kevin D.</v>
      </c>
      <c r="AA10" s="4" t="str">
        <f t="shared" si="323"/>
        <v>Kevin D.</v>
      </c>
      <c r="AB10" s="4" t="str">
        <f t="shared" si="323"/>
        <v>Kevin D.</v>
      </c>
      <c r="AC10" s="4" t="str">
        <f t="shared" ref="AC10:AE10" si="324">$A$7</f>
        <v>Wayne</v>
      </c>
      <c r="AD10" s="4" t="str">
        <f t="shared" si="324"/>
        <v>Wayne</v>
      </c>
      <c r="AE10" s="4" t="str">
        <f t="shared" si="324"/>
        <v>Wayne</v>
      </c>
      <c r="AF10" s="4" t="str">
        <f t="shared" ref="AF10:AH10" si="325">$A$4</f>
        <v>Mikey</v>
      </c>
      <c r="AG10" s="4" t="str">
        <f t="shared" si="325"/>
        <v>Mikey</v>
      </c>
      <c r="AH10" s="4" t="str">
        <f t="shared" si="325"/>
        <v>Mikey</v>
      </c>
      <c r="AI10" s="4" t="str">
        <f t="shared" ref="AI10:AK10" si="326">$A$5</f>
        <v>Matt</v>
      </c>
      <c r="AJ10" s="4" t="str">
        <f t="shared" si="326"/>
        <v>Matt</v>
      </c>
      <c r="AK10" s="4" t="str">
        <f t="shared" si="326"/>
        <v>Matt</v>
      </c>
      <c r="AL10" s="2" t="s">
        <v>43</v>
      </c>
      <c r="AM10" s="2" t="s">
        <v>43</v>
      </c>
      <c r="AN10" s="2" t="s">
        <v>43</v>
      </c>
      <c r="AO10" s="4" t="str">
        <f t="shared" ref="AO10:AQ10" si="327">$A$3</f>
        <v>Johnny</v>
      </c>
      <c r="AP10" s="4" t="str">
        <f t="shared" si="327"/>
        <v>Johnny</v>
      </c>
      <c r="AQ10" s="4" t="str">
        <f t="shared" si="327"/>
        <v>Johnny</v>
      </c>
      <c r="AR10" s="4" t="str">
        <f t="shared" ref="AR10:AT10" si="328">$A$9</f>
        <v>Levitsky</v>
      </c>
      <c r="AS10" s="4" t="str">
        <f t="shared" si="328"/>
        <v>Levitsky</v>
      </c>
      <c r="AT10" s="4" t="str">
        <f t="shared" si="328"/>
        <v>Levitsky</v>
      </c>
      <c r="AU10" s="4" t="str">
        <f t="shared" ref="AU10:AW10" si="329">$A$8</f>
        <v>Kevin D.</v>
      </c>
      <c r="AV10" s="4" t="str">
        <f t="shared" si="329"/>
        <v>Kevin D.</v>
      </c>
      <c r="AW10" s="4" t="str">
        <f t="shared" si="329"/>
        <v>Kevin D.</v>
      </c>
      <c r="AX10" s="4" t="str">
        <f t="shared" ref="AX10:AZ10" si="330">$A$7</f>
        <v>Wayne</v>
      </c>
      <c r="AY10" s="4" t="str">
        <f t="shared" si="330"/>
        <v>Wayne</v>
      </c>
      <c r="AZ10" s="4" t="str">
        <f t="shared" si="330"/>
        <v>Wayne</v>
      </c>
      <c r="BA10" s="4" t="str">
        <f t="shared" ref="BA10:BC10" si="331">$A$4</f>
        <v>Mikey</v>
      </c>
      <c r="BB10" s="4" t="str">
        <f t="shared" si="331"/>
        <v>Mikey</v>
      </c>
      <c r="BC10" s="4" t="str">
        <f t="shared" si="331"/>
        <v>Mikey</v>
      </c>
      <c r="BD10" s="4" t="str">
        <f t="shared" ref="BD10:BF10" si="332">$A$5</f>
        <v>Matt</v>
      </c>
      <c r="BE10" s="4" t="str">
        <f t="shared" si="332"/>
        <v>Matt</v>
      </c>
      <c r="BF10" s="4" t="str">
        <f t="shared" si="332"/>
        <v>Matt</v>
      </c>
      <c r="BG10" s="2" t="s">
        <v>43</v>
      </c>
      <c r="BH10" s="2" t="s">
        <v>43</v>
      </c>
      <c r="BI10" s="2" t="s">
        <v>43</v>
      </c>
      <c r="BJ10" s="4" t="str">
        <f t="shared" ref="BJ10:BL10" si="333">$A$3</f>
        <v>Johnny</v>
      </c>
      <c r="BK10" s="4" t="str">
        <f t="shared" si="333"/>
        <v>Johnny</v>
      </c>
      <c r="BL10" s="4" t="str">
        <f t="shared" si="333"/>
        <v>Johnny</v>
      </c>
      <c r="BM10" s="4" t="str">
        <f t="shared" ref="BM10:BO10" si="334">$A$9</f>
        <v>Levitsky</v>
      </c>
      <c r="BN10" s="4" t="str">
        <f t="shared" si="334"/>
        <v>Levitsky</v>
      </c>
      <c r="BO10" s="4" t="str">
        <f t="shared" si="334"/>
        <v>Levitsky</v>
      </c>
      <c r="BP10" s="4" t="str">
        <f t="shared" ref="BP10:BR10" si="335">$A$8</f>
        <v>Kevin D.</v>
      </c>
      <c r="BQ10" s="4" t="str">
        <f t="shared" si="335"/>
        <v>Kevin D.</v>
      </c>
      <c r="BR10" s="4" t="str">
        <f t="shared" si="335"/>
        <v>Kevin D.</v>
      </c>
      <c r="BS10" s="4" t="str">
        <f t="shared" ref="BS10:BU10" si="336">$A$7</f>
        <v>Wayne</v>
      </c>
      <c r="BT10" s="4" t="str">
        <f t="shared" si="336"/>
        <v>Wayne</v>
      </c>
      <c r="BU10" s="4" t="str">
        <f t="shared" si="336"/>
        <v>Wayne</v>
      </c>
      <c r="BV10" s="4" t="str">
        <f t="shared" ref="BV10:BX10" si="337">$A$4</f>
        <v>Mikey</v>
      </c>
      <c r="BW10" s="4" t="str">
        <f t="shared" si="337"/>
        <v>Mikey</v>
      </c>
      <c r="BX10" s="4" t="str">
        <f t="shared" si="337"/>
        <v>Mikey</v>
      </c>
      <c r="BY10" s="4" t="str">
        <f t="shared" ref="BY10:CA10" si="338">$A$5</f>
        <v>Matt</v>
      </c>
      <c r="BZ10" s="4" t="str">
        <f t="shared" si="338"/>
        <v>Matt</v>
      </c>
      <c r="CA10" s="4" t="str">
        <f t="shared" si="338"/>
        <v>Matt</v>
      </c>
      <c r="CB10" s="2" t="s">
        <v>43</v>
      </c>
      <c r="CC10" s="2" t="s">
        <v>43</v>
      </c>
      <c r="CD10" s="2" t="s">
        <v>43</v>
      </c>
      <c r="CE10" s="4" t="str">
        <f t="shared" ref="CE10:CG10" si="339">$A$3</f>
        <v>Johnny</v>
      </c>
      <c r="CF10" s="4" t="str">
        <f t="shared" si="339"/>
        <v>Johnny</v>
      </c>
      <c r="CG10" s="4" t="str">
        <f t="shared" si="339"/>
        <v>Johnny</v>
      </c>
      <c r="CH10" s="4" t="str">
        <f t="shared" ref="CH10:CJ10" si="340">$A$9</f>
        <v>Levitsky</v>
      </c>
      <c r="CI10" s="4" t="str">
        <f t="shared" si="340"/>
        <v>Levitsky</v>
      </c>
      <c r="CJ10" s="4" t="str">
        <f t="shared" si="340"/>
        <v>Levitsky</v>
      </c>
      <c r="CK10" s="4" t="str">
        <f t="shared" ref="CK10:CM10" si="341">$A$8</f>
        <v>Kevin D.</v>
      </c>
      <c r="CL10" s="4" t="str">
        <f t="shared" si="341"/>
        <v>Kevin D.</v>
      </c>
      <c r="CM10" s="4" t="str">
        <f t="shared" si="341"/>
        <v>Kevin D.</v>
      </c>
      <c r="CN10" s="4" t="str">
        <f t="shared" ref="CN10:CP10" si="342">$A$7</f>
        <v>Wayne</v>
      </c>
      <c r="CO10" s="4" t="str">
        <f t="shared" si="342"/>
        <v>Wayne</v>
      </c>
      <c r="CP10" s="4" t="str">
        <f t="shared" si="342"/>
        <v>Wayne</v>
      </c>
      <c r="CQ10" s="4" t="str">
        <f t="shared" ref="CQ10:CS10" si="343">$A$4</f>
        <v>Mikey</v>
      </c>
      <c r="CR10" s="4" t="str">
        <f t="shared" si="343"/>
        <v>Mikey</v>
      </c>
      <c r="CS10" s="4" t="str">
        <f t="shared" si="343"/>
        <v>Mikey</v>
      </c>
      <c r="CT10" s="4" t="str">
        <f t="shared" ref="CT10:CV10" si="344">$A$5</f>
        <v>Matt</v>
      </c>
      <c r="CU10" s="4" t="str">
        <f t="shared" si="344"/>
        <v>Matt</v>
      </c>
      <c r="CV10" s="4" t="str">
        <f t="shared" si="344"/>
        <v>Matt</v>
      </c>
      <c r="CW10" s="4" t="str">
        <f t="shared" ref="CW10:CY10" si="345">$A$3</f>
        <v>Johnny</v>
      </c>
      <c r="CX10" s="4" t="str">
        <f t="shared" si="345"/>
        <v>Johnny</v>
      </c>
      <c r="CY10" s="4" t="str">
        <f t="shared" si="345"/>
        <v>Johnny</v>
      </c>
      <c r="CZ10" s="4" t="str">
        <f t="shared" ref="CZ10:DB10" si="346">$A$9</f>
        <v>Levitsky</v>
      </c>
      <c r="DA10" s="4" t="str">
        <f t="shared" si="346"/>
        <v>Levitsky</v>
      </c>
      <c r="DB10" s="4" t="str">
        <f t="shared" si="346"/>
        <v>Levitsky</v>
      </c>
      <c r="DC10" s="4" t="str">
        <f t="shared" ref="DC10:DE10" si="347">$A$8</f>
        <v>Kevin D.</v>
      </c>
      <c r="DD10" s="4" t="str">
        <f t="shared" si="347"/>
        <v>Kevin D.</v>
      </c>
      <c r="DE10" s="4" t="str">
        <f t="shared" si="347"/>
        <v>Kevin D.</v>
      </c>
      <c r="DF10" s="4" t="str">
        <f t="shared" ref="DF10:DH10" si="348">$A$7</f>
        <v>Wayne</v>
      </c>
      <c r="DG10" s="4" t="str">
        <f t="shared" si="348"/>
        <v>Wayne</v>
      </c>
      <c r="DH10" s="4" t="str">
        <f t="shared" si="348"/>
        <v>Wayne</v>
      </c>
      <c r="DI10" s="4" t="str">
        <f t="shared" ref="DI10:DK10" si="349">$A$4</f>
        <v>Mikey</v>
      </c>
      <c r="DJ10" s="4" t="str">
        <f t="shared" si="349"/>
        <v>Mikey</v>
      </c>
      <c r="DK10" s="4" t="str">
        <f t="shared" si="349"/>
        <v>Mikey</v>
      </c>
      <c r="DL10" s="4" t="str">
        <f t="shared" ref="DL10:DN10" si="350">$A$5</f>
        <v>Matt</v>
      </c>
      <c r="DM10" s="4" t="str">
        <f t="shared" si="350"/>
        <v>Matt</v>
      </c>
      <c r="DN10" s="4" t="str">
        <f t="shared" si="350"/>
        <v>Matt</v>
      </c>
      <c r="DO10" s="2" t="s">
        <v>43</v>
      </c>
      <c r="DP10" s="2" t="s">
        <v>43</v>
      </c>
      <c r="DQ10" s="2" t="s">
        <v>43</v>
      </c>
      <c r="DR10" s="4" t="str">
        <f t="shared" ref="DR10:DT10" si="351">$A$3</f>
        <v>Johnny</v>
      </c>
      <c r="DS10" s="4" t="str">
        <f t="shared" si="351"/>
        <v>Johnny</v>
      </c>
      <c r="DT10" s="4" t="str">
        <f t="shared" si="351"/>
        <v>Johnny</v>
      </c>
      <c r="DU10" s="4" t="str">
        <f t="shared" ref="DU10:DW10" si="352">$A$9</f>
        <v>Levitsky</v>
      </c>
      <c r="DV10" s="4" t="str">
        <f t="shared" si="352"/>
        <v>Levitsky</v>
      </c>
      <c r="DW10" s="4" t="str">
        <f t="shared" si="352"/>
        <v>Levitsky</v>
      </c>
      <c r="DX10" s="4" t="str">
        <f t="shared" ref="DX10:DZ10" si="353">$A$8</f>
        <v>Kevin D.</v>
      </c>
      <c r="DY10" s="4" t="str">
        <f t="shared" si="353"/>
        <v>Kevin D.</v>
      </c>
      <c r="DZ10" s="4" t="str">
        <f t="shared" si="353"/>
        <v>Kevin D.</v>
      </c>
      <c r="EA10" s="4" t="str">
        <f t="shared" ref="EA10:EC10" si="354">$A$7</f>
        <v>Wayne</v>
      </c>
      <c r="EB10" s="4" t="str">
        <f t="shared" si="354"/>
        <v>Wayne</v>
      </c>
      <c r="EC10" s="4" t="str">
        <f t="shared" si="354"/>
        <v>Wayne</v>
      </c>
      <c r="ED10" s="4" t="str">
        <f t="shared" ref="ED10:EE10" si="355">$A$4</f>
        <v>Mikey</v>
      </c>
      <c r="EE10" s="4" t="str">
        <f t="shared" si="355"/>
        <v>Mikey</v>
      </c>
    </row>
    <row r="12">
      <c r="A12" s="2" t="s">
        <v>48</v>
      </c>
      <c r="B12" s="4" t="str">
        <f t="shared" ref="B12:D12" si="356">$A$13</f>
        <v>Josh</v>
      </c>
      <c r="C12" s="4" t="str">
        <f t="shared" si="356"/>
        <v>Josh</v>
      </c>
      <c r="D12" s="4" t="str">
        <f t="shared" si="356"/>
        <v>Josh</v>
      </c>
      <c r="E12" s="4" t="str">
        <f t="shared" ref="E12:G12" si="357">$A$14</f>
        <v>PJ</v>
      </c>
      <c r="F12" s="4" t="str">
        <f t="shared" si="357"/>
        <v>PJ</v>
      </c>
      <c r="G12" s="4" t="str">
        <f t="shared" si="357"/>
        <v>PJ</v>
      </c>
      <c r="H12" s="4" t="str">
        <f t="shared" ref="H12:J12" si="358">$A$15</f>
        <v>Ryan A.</v>
      </c>
      <c r="I12" s="4" t="str">
        <f t="shared" si="358"/>
        <v>Ryan A.</v>
      </c>
      <c r="J12" s="4" t="str">
        <f t="shared" si="358"/>
        <v>Ryan A.</v>
      </c>
      <c r="K12" s="4" t="str">
        <f t="shared" ref="K12:M12" si="359">$A$16</f>
        <v>Sol</v>
      </c>
      <c r="L12" s="4" t="str">
        <f t="shared" si="359"/>
        <v>Sol</v>
      </c>
      <c r="M12" s="4" t="str">
        <f t="shared" si="359"/>
        <v>Sol</v>
      </c>
      <c r="N12" s="4" t="str">
        <f t="shared" ref="N12:P12" si="360">$A$17</f>
        <v>Justin</v>
      </c>
      <c r="O12" s="4" t="str">
        <f t="shared" si="360"/>
        <v>Justin</v>
      </c>
      <c r="P12" s="4" t="str">
        <f t="shared" si="360"/>
        <v>Justin</v>
      </c>
      <c r="Q12" s="4" t="str">
        <f t="shared" ref="Q12:S12" si="361">$A$18</f>
        <v>Angelo</v>
      </c>
      <c r="R12" s="4" t="str">
        <f t="shared" si="361"/>
        <v>Angelo</v>
      </c>
      <c r="S12" s="4" t="str">
        <f t="shared" si="361"/>
        <v>Angelo</v>
      </c>
      <c r="T12" s="4" t="str">
        <f t="shared" ref="T12:V12" si="362">$A$19</f>
        <v>Kevin S.</v>
      </c>
      <c r="U12" s="4" t="str">
        <f t="shared" si="362"/>
        <v>Kevin S.</v>
      </c>
      <c r="V12" s="4" t="str">
        <f t="shared" si="362"/>
        <v>Kevin S.</v>
      </c>
      <c r="W12" s="4" t="str">
        <f t="shared" ref="W12:Y12" si="363">$A$13</f>
        <v>Josh</v>
      </c>
      <c r="X12" s="4" t="str">
        <f t="shared" si="363"/>
        <v>Josh</v>
      </c>
      <c r="Y12" s="4" t="str">
        <f t="shared" si="363"/>
        <v>Josh</v>
      </c>
      <c r="Z12" s="4" t="str">
        <f t="shared" ref="Z12:AB12" si="364">$A$14</f>
        <v>PJ</v>
      </c>
      <c r="AA12" s="4" t="str">
        <f t="shared" si="364"/>
        <v>PJ</v>
      </c>
      <c r="AB12" s="4" t="str">
        <f t="shared" si="364"/>
        <v>PJ</v>
      </c>
      <c r="AC12" s="4" t="str">
        <f t="shared" ref="AC12:AE12" si="365">$A$15</f>
        <v>Ryan A.</v>
      </c>
      <c r="AD12" s="4" t="str">
        <f t="shared" si="365"/>
        <v>Ryan A.</v>
      </c>
      <c r="AE12" s="4" t="str">
        <f t="shared" si="365"/>
        <v>Ryan A.</v>
      </c>
      <c r="AF12" s="4" t="str">
        <f t="shared" ref="AF12:AH12" si="366">$A$16</f>
        <v>Sol</v>
      </c>
      <c r="AG12" s="4" t="str">
        <f t="shared" si="366"/>
        <v>Sol</v>
      </c>
      <c r="AH12" s="4" t="str">
        <f t="shared" si="366"/>
        <v>Sol</v>
      </c>
      <c r="AI12" s="4" t="str">
        <f t="shared" ref="AI12:AK12" si="367">$A$17</f>
        <v>Justin</v>
      </c>
      <c r="AJ12" s="4" t="str">
        <f t="shared" si="367"/>
        <v>Justin</v>
      </c>
      <c r="AK12" s="4" t="str">
        <f t="shared" si="367"/>
        <v>Justin</v>
      </c>
      <c r="AL12" s="4" t="str">
        <f t="shared" ref="AL12:AN12" si="368">$A$18</f>
        <v>Angelo</v>
      </c>
      <c r="AM12" s="4" t="str">
        <f t="shared" si="368"/>
        <v>Angelo</v>
      </c>
      <c r="AN12" s="4" t="str">
        <f t="shared" si="368"/>
        <v>Angelo</v>
      </c>
      <c r="AO12" s="4" t="str">
        <f t="shared" ref="AO12:AQ12" si="369">$A$19</f>
        <v>Kevin S.</v>
      </c>
      <c r="AP12" s="4" t="str">
        <f t="shared" si="369"/>
        <v>Kevin S.</v>
      </c>
      <c r="AQ12" s="4" t="str">
        <f t="shared" si="369"/>
        <v>Kevin S.</v>
      </c>
      <c r="AR12" s="4" t="str">
        <f t="shared" ref="AR12:AT12" si="370">$A$13</f>
        <v>Josh</v>
      </c>
      <c r="AS12" s="4" t="str">
        <f t="shared" si="370"/>
        <v>Josh</v>
      </c>
      <c r="AT12" s="4" t="str">
        <f t="shared" si="370"/>
        <v>Josh</v>
      </c>
      <c r="AU12" s="4" t="str">
        <f t="shared" ref="AU12:AW12" si="371">$A$14</f>
        <v>PJ</v>
      </c>
      <c r="AV12" s="4" t="str">
        <f t="shared" si="371"/>
        <v>PJ</v>
      </c>
      <c r="AW12" s="4" t="str">
        <f t="shared" si="371"/>
        <v>PJ</v>
      </c>
      <c r="AX12" s="4" t="str">
        <f t="shared" ref="AX12:AZ12" si="372">$A$15</f>
        <v>Ryan A.</v>
      </c>
      <c r="AY12" s="4" t="str">
        <f t="shared" si="372"/>
        <v>Ryan A.</v>
      </c>
      <c r="AZ12" s="4" t="str">
        <f t="shared" si="372"/>
        <v>Ryan A.</v>
      </c>
      <c r="BA12" s="4" t="str">
        <f t="shared" ref="BA12:BC12" si="373">$A$16</f>
        <v>Sol</v>
      </c>
      <c r="BB12" s="4" t="str">
        <f t="shared" si="373"/>
        <v>Sol</v>
      </c>
      <c r="BC12" s="4" t="str">
        <f t="shared" si="373"/>
        <v>Sol</v>
      </c>
      <c r="BD12" s="4" t="str">
        <f t="shared" ref="BD12:BF12" si="374">$A$17</f>
        <v>Justin</v>
      </c>
      <c r="BE12" s="4" t="str">
        <f t="shared" si="374"/>
        <v>Justin</v>
      </c>
      <c r="BF12" s="4" t="str">
        <f t="shared" si="374"/>
        <v>Justin</v>
      </c>
      <c r="BG12" s="4" t="str">
        <f t="shared" ref="BG12:BI12" si="375">$A$18</f>
        <v>Angelo</v>
      </c>
      <c r="BH12" s="4" t="str">
        <f t="shared" si="375"/>
        <v>Angelo</v>
      </c>
      <c r="BI12" s="4" t="str">
        <f t="shared" si="375"/>
        <v>Angelo</v>
      </c>
      <c r="BJ12" s="4" t="str">
        <f t="shared" ref="BJ12:BL12" si="376">$A$19</f>
        <v>Kevin S.</v>
      </c>
      <c r="BK12" s="4" t="str">
        <f t="shared" si="376"/>
        <v>Kevin S.</v>
      </c>
      <c r="BL12" s="4" t="str">
        <f t="shared" si="376"/>
        <v>Kevin S.</v>
      </c>
      <c r="BM12" s="4" t="str">
        <f t="shared" ref="BM12:BO12" si="377">$A$13</f>
        <v>Josh</v>
      </c>
      <c r="BN12" s="4" t="str">
        <f t="shared" si="377"/>
        <v>Josh</v>
      </c>
      <c r="BO12" s="4" t="str">
        <f t="shared" si="377"/>
        <v>Josh</v>
      </c>
      <c r="BP12" s="4" t="str">
        <f t="shared" ref="BP12:BR12" si="378">$A$14</f>
        <v>PJ</v>
      </c>
      <c r="BQ12" s="4" t="str">
        <f t="shared" si="378"/>
        <v>PJ</v>
      </c>
      <c r="BR12" s="4" t="str">
        <f t="shared" si="378"/>
        <v>PJ</v>
      </c>
      <c r="BS12" s="4" t="str">
        <f t="shared" ref="BS12:BU12" si="379">$A$15</f>
        <v>Ryan A.</v>
      </c>
      <c r="BT12" s="4" t="str">
        <f t="shared" si="379"/>
        <v>Ryan A.</v>
      </c>
      <c r="BU12" s="4" t="str">
        <f t="shared" si="379"/>
        <v>Ryan A.</v>
      </c>
      <c r="BV12" s="4" t="str">
        <f t="shared" ref="BV12:BX12" si="380">$A$16</f>
        <v>Sol</v>
      </c>
      <c r="BW12" s="4" t="str">
        <f t="shared" si="380"/>
        <v>Sol</v>
      </c>
      <c r="BX12" s="4" t="str">
        <f t="shared" si="380"/>
        <v>Sol</v>
      </c>
      <c r="BY12" s="4" t="str">
        <f t="shared" ref="BY12:CA12" si="381">$A$17</f>
        <v>Justin</v>
      </c>
      <c r="BZ12" s="4" t="str">
        <f t="shared" si="381"/>
        <v>Justin</v>
      </c>
      <c r="CA12" s="4" t="str">
        <f t="shared" si="381"/>
        <v>Justin</v>
      </c>
      <c r="CB12" s="4" t="str">
        <f t="shared" ref="CB12:CD12" si="382">$A$18</f>
        <v>Angelo</v>
      </c>
      <c r="CC12" s="4" t="str">
        <f t="shared" si="382"/>
        <v>Angelo</v>
      </c>
      <c r="CD12" s="4" t="str">
        <f t="shared" si="382"/>
        <v>Angelo</v>
      </c>
      <c r="CE12" s="4" t="str">
        <f t="shared" ref="CE12:CG12" si="383">$A$19</f>
        <v>Kevin S.</v>
      </c>
      <c r="CF12" s="4" t="str">
        <f t="shared" si="383"/>
        <v>Kevin S.</v>
      </c>
      <c r="CG12" s="4" t="str">
        <f t="shared" si="383"/>
        <v>Kevin S.</v>
      </c>
      <c r="CH12" s="4" t="str">
        <f t="shared" ref="CH12:CJ12" si="384">$A$13</f>
        <v>Josh</v>
      </c>
      <c r="CI12" s="4" t="str">
        <f t="shared" si="384"/>
        <v>Josh</v>
      </c>
      <c r="CJ12" s="4" t="str">
        <f t="shared" si="384"/>
        <v>Josh</v>
      </c>
      <c r="CK12" s="4" t="str">
        <f t="shared" ref="CK12:CM12" si="385">$A$14</f>
        <v>PJ</v>
      </c>
      <c r="CL12" s="4" t="str">
        <f t="shared" si="385"/>
        <v>PJ</v>
      </c>
      <c r="CM12" s="4" t="str">
        <f t="shared" si="385"/>
        <v>PJ</v>
      </c>
      <c r="CN12" s="4" t="str">
        <f t="shared" ref="CN12:CP12" si="386">$A$15</f>
        <v>Ryan A.</v>
      </c>
      <c r="CO12" s="4" t="str">
        <f t="shared" si="386"/>
        <v>Ryan A.</v>
      </c>
      <c r="CP12" s="4" t="str">
        <f t="shared" si="386"/>
        <v>Ryan A.</v>
      </c>
      <c r="CQ12" s="4" t="str">
        <f t="shared" ref="CQ12:CS12" si="387">$A$16</f>
        <v>Sol</v>
      </c>
      <c r="CR12" s="4" t="str">
        <f t="shared" si="387"/>
        <v>Sol</v>
      </c>
      <c r="CS12" s="4" t="str">
        <f t="shared" si="387"/>
        <v>Sol</v>
      </c>
      <c r="CT12" s="4" t="str">
        <f t="shared" ref="CT12:CV12" si="388">$A$17</f>
        <v>Justin</v>
      </c>
      <c r="CU12" s="4" t="str">
        <f t="shared" si="388"/>
        <v>Justin</v>
      </c>
      <c r="CV12" s="4" t="str">
        <f t="shared" si="388"/>
        <v>Justin</v>
      </c>
      <c r="CW12" s="4" t="str">
        <f t="shared" ref="CW12:CY12" si="389">$A$19</f>
        <v>Kevin S.</v>
      </c>
      <c r="CX12" s="4" t="str">
        <f t="shared" si="389"/>
        <v>Kevin S.</v>
      </c>
      <c r="CY12" s="4" t="str">
        <f t="shared" si="389"/>
        <v>Kevin S.</v>
      </c>
      <c r="CZ12" s="4" t="str">
        <f t="shared" ref="CZ12:DB12" si="390">$A$13</f>
        <v>Josh</v>
      </c>
      <c r="DA12" s="4" t="str">
        <f t="shared" si="390"/>
        <v>Josh</v>
      </c>
      <c r="DB12" s="4" t="str">
        <f t="shared" si="390"/>
        <v>Josh</v>
      </c>
      <c r="DC12" s="4" t="str">
        <f t="shared" ref="DC12:DE12" si="391">$A$14</f>
        <v>PJ</v>
      </c>
      <c r="DD12" s="4" t="str">
        <f t="shared" si="391"/>
        <v>PJ</v>
      </c>
      <c r="DE12" s="4" t="str">
        <f t="shared" si="391"/>
        <v>PJ</v>
      </c>
      <c r="DF12" s="4" t="str">
        <f t="shared" ref="DF12:DH12" si="392">$A$15</f>
        <v>Ryan A.</v>
      </c>
      <c r="DG12" s="4" t="str">
        <f t="shared" si="392"/>
        <v>Ryan A.</v>
      </c>
      <c r="DH12" s="4" t="str">
        <f t="shared" si="392"/>
        <v>Ryan A.</v>
      </c>
      <c r="DI12" s="4" t="str">
        <f t="shared" ref="DI12:DK12" si="393">$A$16</f>
        <v>Sol</v>
      </c>
      <c r="DJ12" s="4" t="str">
        <f t="shared" si="393"/>
        <v>Sol</v>
      </c>
      <c r="DK12" s="4" t="str">
        <f t="shared" si="393"/>
        <v>Sol</v>
      </c>
      <c r="DL12" s="4" t="str">
        <f t="shared" ref="DL12:DN12" si="394">$A$17</f>
        <v>Justin</v>
      </c>
      <c r="DM12" s="4" t="str">
        <f t="shared" si="394"/>
        <v>Justin</v>
      </c>
      <c r="DN12" s="4" t="str">
        <f t="shared" si="394"/>
        <v>Justin</v>
      </c>
      <c r="DO12" s="4" t="str">
        <f t="shared" ref="DO12:DQ12" si="395">$A$18</f>
        <v>Angelo</v>
      </c>
      <c r="DP12" s="4" t="str">
        <f t="shared" si="395"/>
        <v>Angelo</v>
      </c>
      <c r="DQ12" s="4" t="str">
        <f t="shared" si="395"/>
        <v>Angelo</v>
      </c>
      <c r="DR12" s="4" t="str">
        <f t="shared" ref="DR12:DT12" si="396">$A$19</f>
        <v>Kevin S.</v>
      </c>
      <c r="DS12" s="4" t="str">
        <f t="shared" si="396"/>
        <v>Kevin S.</v>
      </c>
      <c r="DT12" s="4" t="str">
        <f t="shared" si="396"/>
        <v>Kevin S.</v>
      </c>
      <c r="DU12" s="4" t="str">
        <f t="shared" ref="DU12:DW12" si="397">$A$13</f>
        <v>Josh</v>
      </c>
      <c r="DV12" s="4" t="str">
        <f t="shared" si="397"/>
        <v>Josh</v>
      </c>
      <c r="DW12" s="4" t="str">
        <f t="shared" si="397"/>
        <v>Josh</v>
      </c>
      <c r="DX12" s="4" t="str">
        <f t="shared" ref="DX12:DZ12" si="398">$A$14</f>
        <v>PJ</v>
      </c>
      <c r="DY12" s="4" t="str">
        <f t="shared" si="398"/>
        <v>PJ</v>
      </c>
      <c r="DZ12" s="4" t="str">
        <f t="shared" si="398"/>
        <v>PJ</v>
      </c>
      <c r="EA12" s="4" t="str">
        <f t="shared" ref="EA12:EC12" si="399">$A$15</f>
        <v>Ryan A.</v>
      </c>
      <c r="EB12" s="4" t="str">
        <f t="shared" si="399"/>
        <v>Ryan A.</v>
      </c>
      <c r="EC12" s="4" t="str">
        <f t="shared" si="399"/>
        <v>Ryan A.</v>
      </c>
      <c r="ED12" s="4" t="str">
        <f t="shared" ref="ED12:EE12" si="400">$A$16</f>
        <v>Sol</v>
      </c>
      <c r="EE12" s="4" t="str">
        <f t="shared" si="400"/>
        <v>Sol</v>
      </c>
    </row>
    <row r="13">
      <c r="A13" s="2" t="s">
        <v>49</v>
      </c>
      <c r="B13" s="4" t="str">
        <f t="shared" ref="B13:D13" si="401">$A$12</f>
        <v>Ryan P.</v>
      </c>
      <c r="C13" s="4" t="str">
        <f t="shared" si="401"/>
        <v>Ryan P.</v>
      </c>
      <c r="D13" s="4" t="str">
        <f t="shared" si="401"/>
        <v>Ryan P.</v>
      </c>
      <c r="E13" s="4" t="str">
        <f t="shared" ref="E13:G13" si="402">$A$15</f>
        <v>Ryan A.</v>
      </c>
      <c r="F13" s="4" t="str">
        <f t="shared" si="402"/>
        <v>Ryan A.</v>
      </c>
      <c r="G13" s="4" t="str">
        <f t="shared" si="402"/>
        <v>Ryan A.</v>
      </c>
      <c r="H13" s="4" t="str">
        <f t="shared" ref="H13:J13" si="403">$A$14</f>
        <v>PJ</v>
      </c>
      <c r="I13" s="4" t="str">
        <f t="shared" si="403"/>
        <v>PJ</v>
      </c>
      <c r="J13" s="4" t="str">
        <f t="shared" si="403"/>
        <v>PJ</v>
      </c>
      <c r="K13" s="4" t="str">
        <f t="shared" ref="K13:M13" si="404">$A$17</f>
        <v>Justin</v>
      </c>
      <c r="L13" s="4" t="str">
        <f t="shared" si="404"/>
        <v>Justin</v>
      </c>
      <c r="M13" s="4" t="str">
        <f t="shared" si="404"/>
        <v>Justin</v>
      </c>
      <c r="N13" s="4" t="str">
        <f t="shared" ref="N13:P13" si="405">$A$18</f>
        <v>Angelo</v>
      </c>
      <c r="O13" s="4" t="str">
        <f t="shared" si="405"/>
        <v>Angelo</v>
      </c>
      <c r="P13" s="4" t="str">
        <f t="shared" si="405"/>
        <v>Angelo</v>
      </c>
      <c r="Q13" s="4" t="str">
        <f t="shared" ref="Q13:S13" si="406">$A$19</f>
        <v>Kevin S.</v>
      </c>
      <c r="R13" s="4" t="str">
        <f t="shared" si="406"/>
        <v>Kevin S.</v>
      </c>
      <c r="S13" s="4" t="str">
        <f t="shared" si="406"/>
        <v>Kevin S.</v>
      </c>
      <c r="T13" s="4" t="str">
        <f t="shared" ref="T13:V13" si="407">$A$16</f>
        <v>Sol</v>
      </c>
      <c r="U13" s="4" t="str">
        <f t="shared" si="407"/>
        <v>Sol</v>
      </c>
      <c r="V13" s="4" t="str">
        <f t="shared" si="407"/>
        <v>Sol</v>
      </c>
      <c r="W13" s="4" t="str">
        <f t="shared" ref="W13:Y13" si="408">$A$12</f>
        <v>Ryan P.</v>
      </c>
      <c r="X13" s="4" t="str">
        <f t="shared" si="408"/>
        <v>Ryan P.</v>
      </c>
      <c r="Y13" s="4" t="str">
        <f t="shared" si="408"/>
        <v>Ryan P.</v>
      </c>
      <c r="Z13" s="4" t="str">
        <f t="shared" ref="Z13:AB13" si="409">$A$15</f>
        <v>Ryan A.</v>
      </c>
      <c r="AA13" s="4" t="str">
        <f t="shared" si="409"/>
        <v>Ryan A.</v>
      </c>
      <c r="AB13" s="4" t="str">
        <f t="shared" si="409"/>
        <v>Ryan A.</v>
      </c>
      <c r="AC13" s="4" t="str">
        <f t="shared" ref="AC13:AE13" si="410">$A$14</f>
        <v>PJ</v>
      </c>
      <c r="AD13" s="4" t="str">
        <f t="shared" si="410"/>
        <v>PJ</v>
      </c>
      <c r="AE13" s="4" t="str">
        <f t="shared" si="410"/>
        <v>PJ</v>
      </c>
      <c r="AF13" s="4" t="str">
        <f t="shared" ref="AF13:AH13" si="411">$A$17</f>
        <v>Justin</v>
      </c>
      <c r="AG13" s="4" t="str">
        <f t="shared" si="411"/>
        <v>Justin</v>
      </c>
      <c r="AH13" s="4" t="str">
        <f t="shared" si="411"/>
        <v>Justin</v>
      </c>
      <c r="AI13" s="4" t="str">
        <f t="shared" ref="AI13:AK13" si="412">$A$18</f>
        <v>Angelo</v>
      </c>
      <c r="AJ13" s="4" t="str">
        <f t="shared" si="412"/>
        <v>Angelo</v>
      </c>
      <c r="AK13" s="4" t="str">
        <f t="shared" si="412"/>
        <v>Angelo</v>
      </c>
      <c r="AL13" s="4" t="str">
        <f t="shared" ref="AL13:AN13" si="413">$A$19</f>
        <v>Kevin S.</v>
      </c>
      <c r="AM13" s="4" t="str">
        <f t="shared" si="413"/>
        <v>Kevin S.</v>
      </c>
      <c r="AN13" s="4" t="str">
        <f t="shared" si="413"/>
        <v>Kevin S.</v>
      </c>
      <c r="AO13" s="4" t="str">
        <f t="shared" ref="AO13:AQ13" si="414">$A$16</f>
        <v>Sol</v>
      </c>
      <c r="AP13" s="4" t="str">
        <f t="shared" si="414"/>
        <v>Sol</v>
      </c>
      <c r="AQ13" s="4" t="str">
        <f t="shared" si="414"/>
        <v>Sol</v>
      </c>
      <c r="AR13" s="4" t="str">
        <f t="shared" ref="AR13:AT13" si="415">$A$12</f>
        <v>Ryan P.</v>
      </c>
      <c r="AS13" s="4" t="str">
        <f t="shared" si="415"/>
        <v>Ryan P.</v>
      </c>
      <c r="AT13" s="4" t="str">
        <f t="shared" si="415"/>
        <v>Ryan P.</v>
      </c>
      <c r="AU13" s="4" t="str">
        <f t="shared" ref="AU13:AW13" si="416">$A$15</f>
        <v>Ryan A.</v>
      </c>
      <c r="AV13" s="4" t="str">
        <f t="shared" si="416"/>
        <v>Ryan A.</v>
      </c>
      <c r="AW13" s="4" t="str">
        <f t="shared" si="416"/>
        <v>Ryan A.</v>
      </c>
      <c r="AX13" s="4" t="str">
        <f t="shared" ref="AX13:AZ13" si="417">$A$14</f>
        <v>PJ</v>
      </c>
      <c r="AY13" s="4" t="str">
        <f t="shared" si="417"/>
        <v>PJ</v>
      </c>
      <c r="AZ13" s="4" t="str">
        <f t="shared" si="417"/>
        <v>PJ</v>
      </c>
      <c r="BA13" s="4" t="str">
        <f t="shared" ref="BA13:BC13" si="418">$A$17</f>
        <v>Justin</v>
      </c>
      <c r="BB13" s="4" t="str">
        <f t="shared" si="418"/>
        <v>Justin</v>
      </c>
      <c r="BC13" s="4" t="str">
        <f t="shared" si="418"/>
        <v>Justin</v>
      </c>
      <c r="BD13" s="4" t="str">
        <f t="shared" ref="BD13:BF13" si="419">$A$18</f>
        <v>Angelo</v>
      </c>
      <c r="BE13" s="4" t="str">
        <f t="shared" si="419"/>
        <v>Angelo</v>
      </c>
      <c r="BF13" s="4" t="str">
        <f t="shared" si="419"/>
        <v>Angelo</v>
      </c>
      <c r="BG13" s="4" t="str">
        <f t="shared" ref="BG13:BI13" si="420">$A$19</f>
        <v>Kevin S.</v>
      </c>
      <c r="BH13" s="4" t="str">
        <f t="shared" si="420"/>
        <v>Kevin S.</v>
      </c>
      <c r="BI13" s="4" t="str">
        <f t="shared" si="420"/>
        <v>Kevin S.</v>
      </c>
      <c r="BJ13" s="4" t="str">
        <f t="shared" ref="BJ13:BL13" si="421">$A$16</f>
        <v>Sol</v>
      </c>
      <c r="BK13" s="4" t="str">
        <f t="shared" si="421"/>
        <v>Sol</v>
      </c>
      <c r="BL13" s="4" t="str">
        <f t="shared" si="421"/>
        <v>Sol</v>
      </c>
      <c r="BM13" s="4" t="str">
        <f t="shared" ref="BM13:BO13" si="422">$A$12</f>
        <v>Ryan P.</v>
      </c>
      <c r="BN13" s="4" t="str">
        <f t="shared" si="422"/>
        <v>Ryan P.</v>
      </c>
      <c r="BO13" s="4" t="str">
        <f t="shared" si="422"/>
        <v>Ryan P.</v>
      </c>
      <c r="BP13" s="4" t="str">
        <f t="shared" ref="BP13:BR13" si="423">$A$15</f>
        <v>Ryan A.</v>
      </c>
      <c r="BQ13" s="4" t="str">
        <f t="shared" si="423"/>
        <v>Ryan A.</v>
      </c>
      <c r="BR13" s="4" t="str">
        <f t="shared" si="423"/>
        <v>Ryan A.</v>
      </c>
      <c r="BS13" s="4" t="str">
        <f t="shared" ref="BS13:BU13" si="424">$A$14</f>
        <v>PJ</v>
      </c>
      <c r="BT13" s="4" t="str">
        <f t="shared" si="424"/>
        <v>PJ</v>
      </c>
      <c r="BU13" s="4" t="str">
        <f t="shared" si="424"/>
        <v>PJ</v>
      </c>
      <c r="BV13" s="4" t="str">
        <f t="shared" ref="BV13:BX13" si="425">$A$17</f>
        <v>Justin</v>
      </c>
      <c r="BW13" s="4" t="str">
        <f t="shared" si="425"/>
        <v>Justin</v>
      </c>
      <c r="BX13" s="4" t="str">
        <f t="shared" si="425"/>
        <v>Justin</v>
      </c>
      <c r="BY13" s="4" t="str">
        <f t="shared" ref="BY13:CA13" si="426">$A$18</f>
        <v>Angelo</v>
      </c>
      <c r="BZ13" s="4" t="str">
        <f t="shared" si="426"/>
        <v>Angelo</v>
      </c>
      <c r="CA13" s="4" t="str">
        <f t="shared" si="426"/>
        <v>Angelo</v>
      </c>
      <c r="CB13" s="4" t="str">
        <f t="shared" ref="CB13:CD13" si="427">$A$19</f>
        <v>Kevin S.</v>
      </c>
      <c r="CC13" s="4" t="str">
        <f t="shared" si="427"/>
        <v>Kevin S.</v>
      </c>
      <c r="CD13" s="4" t="str">
        <f t="shared" si="427"/>
        <v>Kevin S.</v>
      </c>
      <c r="CE13" s="4" t="str">
        <f t="shared" ref="CE13:CG13" si="428">$A$16</f>
        <v>Sol</v>
      </c>
      <c r="CF13" s="4" t="str">
        <f t="shared" si="428"/>
        <v>Sol</v>
      </c>
      <c r="CG13" s="4" t="str">
        <f t="shared" si="428"/>
        <v>Sol</v>
      </c>
      <c r="CH13" s="4" t="str">
        <f t="shared" ref="CH13:CJ13" si="429">$A$12</f>
        <v>Ryan P.</v>
      </c>
      <c r="CI13" s="4" t="str">
        <f t="shared" si="429"/>
        <v>Ryan P.</v>
      </c>
      <c r="CJ13" s="4" t="str">
        <f t="shared" si="429"/>
        <v>Ryan P.</v>
      </c>
      <c r="CK13" s="4" t="str">
        <f t="shared" ref="CK13:CM13" si="430">$A$15</f>
        <v>Ryan A.</v>
      </c>
      <c r="CL13" s="4" t="str">
        <f t="shared" si="430"/>
        <v>Ryan A.</v>
      </c>
      <c r="CM13" s="4" t="str">
        <f t="shared" si="430"/>
        <v>Ryan A.</v>
      </c>
      <c r="CN13" s="4" t="str">
        <f t="shared" ref="CN13:CP13" si="431">$A$14</f>
        <v>PJ</v>
      </c>
      <c r="CO13" s="4" t="str">
        <f t="shared" si="431"/>
        <v>PJ</v>
      </c>
      <c r="CP13" s="4" t="str">
        <f t="shared" si="431"/>
        <v>PJ</v>
      </c>
      <c r="CQ13" s="4" t="str">
        <f t="shared" ref="CQ13:CS13" si="432">$A$17</f>
        <v>Justin</v>
      </c>
      <c r="CR13" s="4" t="str">
        <f t="shared" si="432"/>
        <v>Justin</v>
      </c>
      <c r="CS13" s="4" t="str">
        <f t="shared" si="432"/>
        <v>Justin</v>
      </c>
      <c r="CT13" s="4" t="str">
        <f t="shared" ref="CT13:CV13" si="433">$A$18</f>
        <v>Angelo</v>
      </c>
      <c r="CU13" s="4" t="str">
        <f t="shared" si="433"/>
        <v>Angelo</v>
      </c>
      <c r="CV13" s="4" t="str">
        <f t="shared" si="433"/>
        <v>Angelo</v>
      </c>
      <c r="CW13" s="4" t="str">
        <f t="shared" ref="CW13:CY13" si="434">$A$16</f>
        <v>Sol</v>
      </c>
      <c r="CX13" s="4" t="str">
        <f t="shared" si="434"/>
        <v>Sol</v>
      </c>
      <c r="CY13" s="4" t="str">
        <f t="shared" si="434"/>
        <v>Sol</v>
      </c>
      <c r="CZ13" s="4" t="str">
        <f t="shared" ref="CZ13:DB13" si="435">$A$12</f>
        <v>Ryan P.</v>
      </c>
      <c r="DA13" s="4" t="str">
        <f t="shared" si="435"/>
        <v>Ryan P.</v>
      </c>
      <c r="DB13" s="4" t="str">
        <f t="shared" si="435"/>
        <v>Ryan P.</v>
      </c>
      <c r="DC13" s="4" t="str">
        <f t="shared" ref="DC13:DE13" si="436">$A$15</f>
        <v>Ryan A.</v>
      </c>
      <c r="DD13" s="4" t="str">
        <f t="shared" si="436"/>
        <v>Ryan A.</v>
      </c>
      <c r="DE13" s="4" t="str">
        <f t="shared" si="436"/>
        <v>Ryan A.</v>
      </c>
      <c r="DF13" s="4" t="str">
        <f t="shared" ref="DF13:DH13" si="437">$A$14</f>
        <v>PJ</v>
      </c>
      <c r="DG13" s="4" t="str">
        <f t="shared" si="437"/>
        <v>PJ</v>
      </c>
      <c r="DH13" s="4" t="str">
        <f t="shared" si="437"/>
        <v>PJ</v>
      </c>
      <c r="DI13" s="4" t="str">
        <f t="shared" ref="DI13:DK13" si="438">$A$17</f>
        <v>Justin</v>
      </c>
      <c r="DJ13" s="4" t="str">
        <f t="shared" si="438"/>
        <v>Justin</v>
      </c>
      <c r="DK13" s="4" t="str">
        <f t="shared" si="438"/>
        <v>Justin</v>
      </c>
      <c r="DL13" s="4" t="str">
        <f t="shared" ref="DL13:DN13" si="439">$A$18</f>
        <v>Angelo</v>
      </c>
      <c r="DM13" s="4" t="str">
        <f t="shared" si="439"/>
        <v>Angelo</v>
      </c>
      <c r="DN13" s="4" t="str">
        <f t="shared" si="439"/>
        <v>Angelo</v>
      </c>
      <c r="DO13" s="4" t="str">
        <f t="shared" ref="DO13:DQ13" si="440">$A$19</f>
        <v>Kevin S.</v>
      </c>
      <c r="DP13" s="4" t="str">
        <f t="shared" si="440"/>
        <v>Kevin S.</v>
      </c>
      <c r="DQ13" s="4" t="str">
        <f t="shared" si="440"/>
        <v>Kevin S.</v>
      </c>
      <c r="DR13" s="4" t="str">
        <f t="shared" ref="DR13:DT13" si="441">$A$16</f>
        <v>Sol</v>
      </c>
      <c r="DS13" s="4" t="str">
        <f t="shared" si="441"/>
        <v>Sol</v>
      </c>
      <c r="DT13" s="4" t="str">
        <f t="shared" si="441"/>
        <v>Sol</v>
      </c>
      <c r="DU13" s="4" t="str">
        <f t="shared" ref="DU13:DW13" si="442">$A$12</f>
        <v>Ryan P.</v>
      </c>
      <c r="DV13" s="4" t="str">
        <f t="shared" si="442"/>
        <v>Ryan P.</v>
      </c>
      <c r="DW13" s="4" t="str">
        <f t="shared" si="442"/>
        <v>Ryan P.</v>
      </c>
      <c r="DX13" s="4" t="str">
        <f t="shared" ref="DX13:DZ13" si="443">$A$15</f>
        <v>Ryan A.</v>
      </c>
      <c r="DY13" s="4" t="str">
        <f t="shared" si="443"/>
        <v>Ryan A.</v>
      </c>
      <c r="DZ13" s="4" t="str">
        <f t="shared" si="443"/>
        <v>Ryan A.</v>
      </c>
      <c r="EA13" s="4" t="str">
        <f t="shared" ref="EA13:EC13" si="444">$A$14</f>
        <v>PJ</v>
      </c>
      <c r="EB13" s="4" t="str">
        <f t="shared" si="444"/>
        <v>PJ</v>
      </c>
      <c r="EC13" s="4" t="str">
        <f t="shared" si="444"/>
        <v>PJ</v>
      </c>
      <c r="ED13" s="4" t="str">
        <f t="shared" ref="ED13:EE13" si="445">$A$17</f>
        <v>Justin</v>
      </c>
      <c r="EE13" s="4" t="str">
        <f t="shared" si="445"/>
        <v>Justin</v>
      </c>
    </row>
    <row r="14">
      <c r="A14" s="2" t="s">
        <v>50</v>
      </c>
      <c r="B14" s="4" t="str">
        <f t="shared" ref="B14:D14" si="446">$A$15</f>
        <v>Ryan A.</v>
      </c>
      <c r="C14" s="4" t="str">
        <f t="shared" si="446"/>
        <v>Ryan A.</v>
      </c>
      <c r="D14" s="4" t="str">
        <f t="shared" si="446"/>
        <v>Ryan A.</v>
      </c>
      <c r="E14" s="4" t="str">
        <f t="shared" ref="E14:G14" si="447">$A$12</f>
        <v>Ryan P.</v>
      </c>
      <c r="F14" s="4" t="str">
        <f t="shared" si="447"/>
        <v>Ryan P.</v>
      </c>
      <c r="G14" s="4" t="str">
        <f t="shared" si="447"/>
        <v>Ryan P.</v>
      </c>
      <c r="H14" s="4" t="str">
        <f t="shared" ref="H14:J14" si="448">$A$13</f>
        <v>Josh</v>
      </c>
      <c r="I14" s="4" t="str">
        <f t="shared" si="448"/>
        <v>Josh</v>
      </c>
      <c r="J14" s="4" t="str">
        <f t="shared" si="448"/>
        <v>Josh</v>
      </c>
      <c r="K14" s="4" t="str">
        <f t="shared" ref="K14:M14" si="449">$A$18</f>
        <v>Angelo</v>
      </c>
      <c r="L14" s="4" t="str">
        <f t="shared" si="449"/>
        <v>Angelo</v>
      </c>
      <c r="M14" s="4" t="str">
        <f t="shared" si="449"/>
        <v>Angelo</v>
      </c>
      <c r="N14" s="4" t="str">
        <f t="shared" ref="N14:P14" si="450">$A$19</f>
        <v>Kevin S.</v>
      </c>
      <c r="O14" s="4" t="str">
        <f t="shared" si="450"/>
        <v>Kevin S.</v>
      </c>
      <c r="P14" s="4" t="str">
        <f t="shared" si="450"/>
        <v>Kevin S.</v>
      </c>
      <c r="Q14" s="4" t="str">
        <f t="shared" ref="Q14:S14" si="451">$A$16</f>
        <v>Sol</v>
      </c>
      <c r="R14" s="4" t="str">
        <f t="shared" si="451"/>
        <v>Sol</v>
      </c>
      <c r="S14" s="4" t="str">
        <f t="shared" si="451"/>
        <v>Sol</v>
      </c>
      <c r="T14" s="4" t="str">
        <f t="shared" ref="T14:V14" si="452">$A$17</f>
        <v>Justin</v>
      </c>
      <c r="U14" s="4" t="str">
        <f t="shared" si="452"/>
        <v>Justin</v>
      </c>
      <c r="V14" s="4" t="str">
        <f t="shared" si="452"/>
        <v>Justin</v>
      </c>
      <c r="W14" s="4" t="str">
        <f t="shared" ref="W14:Y14" si="453">$A$15</f>
        <v>Ryan A.</v>
      </c>
      <c r="X14" s="4" t="str">
        <f t="shared" si="453"/>
        <v>Ryan A.</v>
      </c>
      <c r="Y14" s="4" t="str">
        <f t="shared" si="453"/>
        <v>Ryan A.</v>
      </c>
      <c r="Z14" s="4" t="str">
        <f t="shared" ref="Z14:AB14" si="454">$A$12</f>
        <v>Ryan P.</v>
      </c>
      <c r="AA14" s="4" t="str">
        <f t="shared" si="454"/>
        <v>Ryan P.</v>
      </c>
      <c r="AB14" s="4" t="str">
        <f t="shared" si="454"/>
        <v>Ryan P.</v>
      </c>
      <c r="AC14" s="4" t="str">
        <f t="shared" ref="AC14:AE14" si="455">$A$13</f>
        <v>Josh</v>
      </c>
      <c r="AD14" s="4" t="str">
        <f t="shared" si="455"/>
        <v>Josh</v>
      </c>
      <c r="AE14" s="4" t="str">
        <f t="shared" si="455"/>
        <v>Josh</v>
      </c>
      <c r="AF14" s="4" t="str">
        <f t="shared" ref="AF14:AH14" si="456">$A$18</f>
        <v>Angelo</v>
      </c>
      <c r="AG14" s="4" t="str">
        <f t="shared" si="456"/>
        <v>Angelo</v>
      </c>
      <c r="AH14" s="4" t="str">
        <f t="shared" si="456"/>
        <v>Angelo</v>
      </c>
      <c r="AI14" s="4" t="str">
        <f t="shared" ref="AI14:AK14" si="457">$A$19</f>
        <v>Kevin S.</v>
      </c>
      <c r="AJ14" s="4" t="str">
        <f t="shared" si="457"/>
        <v>Kevin S.</v>
      </c>
      <c r="AK14" s="4" t="str">
        <f t="shared" si="457"/>
        <v>Kevin S.</v>
      </c>
      <c r="AL14" s="4" t="str">
        <f t="shared" ref="AL14:AN14" si="458">$A$16</f>
        <v>Sol</v>
      </c>
      <c r="AM14" s="4" t="str">
        <f t="shared" si="458"/>
        <v>Sol</v>
      </c>
      <c r="AN14" s="4" t="str">
        <f t="shared" si="458"/>
        <v>Sol</v>
      </c>
      <c r="AO14" s="4" t="str">
        <f t="shared" ref="AO14:AQ14" si="459">$A$17</f>
        <v>Justin</v>
      </c>
      <c r="AP14" s="4" t="str">
        <f t="shared" si="459"/>
        <v>Justin</v>
      </c>
      <c r="AQ14" s="4" t="str">
        <f t="shared" si="459"/>
        <v>Justin</v>
      </c>
      <c r="AR14" s="4" t="str">
        <f t="shared" ref="AR14:AT14" si="460">$A$15</f>
        <v>Ryan A.</v>
      </c>
      <c r="AS14" s="4" t="str">
        <f t="shared" si="460"/>
        <v>Ryan A.</v>
      </c>
      <c r="AT14" s="4" t="str">
        <f t="shared" si="460"/>
        <v>Ryan A.</v>
      </c>
      <c r="AU14" s="4" t="str">
        <f t="shared" ref="AU14:AW14" si="461">$A$12</f>
        <v>Ryan P.</v>
      </c>
      <c r="AV14" s="4" t="str">
        <f t="shared" si="461"/>
        <v>Ryan P.</v>
      </c>
      <c r="AW14" s="4" t="str">
        <f t="shared" si="461"/>
        <v>Ryan P.</v>
      </c>
      <c r="AX14" s="4" t="str">
        <f t="shared" ref="AX14:AZ14" si="462">$A$13</f>
        <v>Josh</v>
      </c>
      <c r="AY14" s="4" t="str">
        <f t="shared" si="462"/>
        <v>Josh</v>
      </c>
      <c r="AZ14" s="4" t="str">
        <f t="shared" si="462"/>
        <v>Josh</v>
      </c>
      <c r="BA14" s="4" t="str">
        <f t="shared" ref="BA14:BC14" si="463">$A$18</f>
        <v>Angelo</v>
      </c>
      <c r="BB14" s="4" t="str">
        <f t="shared" si="463"/>
        <v>Angelo</v>
      </c>
      <c r="BC14" s="4" t="str">
        <f t="shared" si="463"/>
        <v>Angelo</v>
      </c>
      <c r="BD14" s="4" t="str">
        <f t="shared" ref="BD14:BF14" si="464">$A$19</f>
        <v>Kevin S.</v>
      </c>
      <c r="BE14" s="4" t="str">
        <f t="shared" si="464"/>
        <v>Kevin S.</v>
      </c>
      <c r="BF14" s="4" t="str">
        <f t="shared" si="464"/>
        <v>Kevin S.</v>
      </c>
      <c r="BG14" s="4" t="str">
        <f t="shared" ref="BG14:BI14" si="465">$A$16</f>
        <v>Sol</v>
      </c>
      <c r="BH14" s="4" t="str">
        <f t="shared" si="465"/>
        <v>Sol</v>
      </c>
      <c r="BI14" s="4" t="str">
        <f t="shared" si="465"/>
        <v>Sol</v>
      </c>
      <c r="BJ14" s="4" t="str">
        <f t="shared" ref="BJ14:BL14" si="466">$A$17</f>
        <v>Justin</v>
      </c>
      <c r="BK14" s="4" t="str">
        <f t="shared" si="466"/>
        <v>Justin</v>
      </c>
      <c r="BL14" s="4" t="str">
        <f t="shared" si="466"/>
        <v>Justin</v>
      </c>
      <c r="BM14" s="4" t="str">
        <f t="shared" ref="BM14:BO14" si="467">$A$15</f>
        <v>Ryan A.</v>
      </c>
      <c r="BN14" s="4" t="str">
        <f t="shared" si="467"/>
        <v>Ryan A.</v>
      </c>
      <c r="BO14" s="4" t="str">
        <f t="shared" si="467"/>
        <v>Ryan A.</v>
      </c>
      <c r="BP14" s="4" t="str">
        <f t="shared" ref="BP14:BR14" si="468">$A$12</f>
        <v>Ryan P.</v>
      </c>
      <c r="BQ14" s="4" t="str">
        <f t="shared" si="468"/>
        <v>Ryan P.</v>
      </c>
      <c r="BR14" s="4" t="str">
        <f t="shared" si="468"/>
        <v>Ryan P.</v>
      </c>
      <c r="BS14" s="4" t="str">
        <f t="shared" ref="BS14:BU14" si="469">$A$13</f>
        <v>Josh</v>
      </c>
      <c r="BT14" s="4" t="str">
        <f t="shared" si="469"/>
        <v>Josh</v>
      </c>
      <c r="BU14" s="4" t="str">
        <f t="shared" si="469"/>
        <v>Josh</v>
      </c>
      <c r="BV14" s="4" t="str">
        <f t="shared" ref="BV14:BX14" si="470">$A$18</f>
        <v>Angelo</v>
      </c>
      <c r="BW14" s="4" t="str">
        <f t="shared" si="470"/>
        <v>Angelo</v>
      </c>
      <c r="BX14" s="4" t="str">
        <f t="shared" si="470"/>
        <v>Angelo</v>
      </c>
      <c r="BY14" s="4" t="str">
        <f t="shared" ref="BY14:CA14" si="471">$A$19</f>
        <v>Kevin S.</v>
      </c>
      <c r="BZ14" s="4" t="str">
        <f t="shared" si="471"/>
        <v>Kevin S.</v>
      </c>
      <c r="CA14" s="4" t="str">
        <f t="shared" si="471"/>
        <v>Kevin S.</v>
      </c>
      <c r="CB14" s="4" t="str">
        <f t="shared" ref="CB14:CD14" si="472">$A$16</f>
        <v>Sol</v>
      </c>
      <c r="CC14" s="4" t="str">
        <f t="shared" si="472"/>
        <v>Sol</v>
      </c>
      <c r="CD14" s="4" t="str">
        <f t="shared" si="472"/>
        <v>Sol</v>
      </c>
      <c r="CE14" s="4" t="str">
        <f t="shared" ref="CE14:CG14" si="473">$A$17</f>
        <v>Justin</v>
      </c>
      <c r="CF14" s="4" t="str">
        <f t="shared" si="473"/>
        <v>Justin</v>
      </c>
      <c r="CG14" s="4" t="str">
        <f t="shared" si="473"/>
        <v>Justin</v>
      </c>
      <c r="CH14" s="4" t="str">
        <f t="shared" ref="CH14:CJ14" si="474">$A$15</f>
        <v>Ryan A.</v>
      </c>
      <c r="CI14" s="4" t="str">
        <f t="shared" si="474"/>
        <v>Ryan A.</v>
      </c>
      <c r="CJ14" s="4" t="str">
        <f t="shared" si="474"/>
        <v>Ryan A.</v>
      </c>
      <c r="CK14" s="4" t="str">
        <f t="shared" ref="CK14:CM14" si="475">$A$12</f>
        <v>Ryan P.</v>
      </c>
      <c r="CL14" s="4" t="str">
        <f t="shared" si="475"/>
        <v>Ryan P.</v>
      </c>
      <c r="CM14" s="4" t="str">
        <f t="shared" si="475"/>
        <v>Ryan P.</v>
      </c>
      <c r="CN14" s="4" t="str">
        <f t="shared" ref="CN14:CP14" si="476">$A$13</f>
        <v>Josh</v>
      </c>
      <c r="CO14" s="4" t="str">
        <f t="shared" si="476"/>
        <v>Josh</v>
      </c>
      <c r="CP14" s="4" t="str">
        <f t="shared" si="476"/>
        <v>Josh</v>
      </c>
      <c r="CQ14" s="4" t="str">
        <f t="shared" ref="CQ14:CS14" si="477">$A$18</f>
        <v>Angelo</v>
      </c>
      <c r="CR14" s="4" t="str">
        <f t="shared" si="477"/>
        <v>Angelo</v>
      </c>
      <c r="CS14" s="4" t="str">
        <f t="shared" si="477"/>
        <v>Angelo</v>
      </c>
      <c r="CT14" s="4" t="str">
        <f t="shared" ref="CT14:CV14" si="478">$A$19</f>
        <v>Kevin S.</v>
      </c>
      <c r="CU14" s="4" t="str">
        <f t="shared" si="478"/>
        <v>Kevin S.</v>
      </c>
      <c r="CV14" s="4" t="str">
        <f t="shared" si="478"/>
        <v>Kevin S.</v>
      </c>
      <c r="CW14" s="4" t="str">
        <f t="shared" ref="CW14:CY14" si="479">$A$17</f>
        <v>Justin</v>
      </c>
      <c r="CX14" s="4" t="str">
        <f t="shared" si="479"/>
        <v>Justin</v>
      </c>
      <c r="CY14" s="4" t="str">
        <f t="shared" si="479"/>
        <v>Justin</v>
      </c>
      <c r="CZ14" s="4" t="str">
        <f t="shared" ref="CZ14:DB14" si="480">$A$15</f>
        <v>Ryan A.</v>
      </c>
      <c r="DA14" s="4" t="str">
        <f t="shared" si="480"/>
        <v>Ryan A.</v>
      </c>
      <c r="DB14" s="4" t="str">
        <f t="shared" si="480"/>
        <v>Ryan A.</v>
      </c>
      <c r="DC14" s="4" t="str">
        <f t="shared" ref="DC14:DE14" si="481">$A$12</f>
        <v>Ryan P.</v>
      </c>
      <c r="DD14" s="4" t="str">
        <f t="shared" si="481"/>
        <v>Ryan P.</v>
      </c>
      <c r="DE14" s="4" t="str">
        <f t="shared" si="481"/>
        <v>Ryan P.</v>
      </c>
      <c r="DF14" s="4" t="str">
        <f t="shared" ref="DF14:DH14" si="482">$A$13</f>
        <v>Josh</v>
      </c>
      <c r="DG14" s="4" t="str">
        <f t="shared" si="482"/>
        <v>Josh</v>
      </c>
      <c r="DH14" s="4" t="str">
        <f t="shared" si="482"/>
        <v>Josh</v>
      </c>
      <c r="DI14" s="4" t="str">
        <f t="shared" ref="DI14:DK14" si="483">$A$18</f>
        <v>Angelo</v>
      </c>
      <c r="DJ14" s="4" t="str">
        <f t="shared" si="483"/>
        <v>Angelo</v>
      </c>
      <c r="DK14" s="4" t="str">
        <f t="shared" si="483"/>
        <v>Angelo</v>
      </c>
      <c r="DL14" s="4" t="str">
        <f t="shared" ref="DL14:DN14" si="484">$A$19</f>
        <v>Kevin S.</v>
      </c>
      <c r="DM14" s="4" t="str">
        <f t="shared" si="484"/>
        <v>Kevin S.</v>
      </c>
      <c r="DN14" s="4" t="str">
        <f t="shared" si="484"/>
        <v>Kevin S.</v>
      </c>
      <c r="DO14" s="4" t="str">
        <f t="shared" ref="DO14:DQ14" si="485">$A$16</f>
        <v>Sol</v>
      </c>
      <c r="DP14" s="4" t="str">
        <f t="shared" si="485"/>
        <v>Sol</v>
      </c>
      <c r="DQ14" s="4" t="str">
        <f t="shared" si="485"/>
        <v>Sol</v>
      </c>
      <c r="DR14" s="4" t="str">
        <f t="shared" ref="DR14:DT14" si="486">$A$17</f>
        <v>Justin</v>
      </c>
      <c r="DS14" s="4" t="str">
        <f t="shared" si="486"/>
        <v>Justin</v>
      </c>
      <c r="DT14" s="4" t="str">
        <f t="shared" si="486"/>
        <v>Justin</v>
      </c>
      <c r="DU14" s="4" t="str">
        <f t="shared" ref="DU14:DW14" si="487">$A$15</f>
        <v>Ryan A.</v>
      </c>
      <c r="DV14" s="4" t="str">
        <f t="shared" si="487"/>
        <v>Ryan A.</v>
      </c>
      <c r="DW14" s="4" t="str">
        <f t="shared" si="487"/>
        <v>Ryan A.</v>
      </c>
      <c r="DX14" s="4" t="str">
        <f t="shared" ref="DX14:DZ14" si="488">$A$12</f>
        <v>Ryan P.</v>
      </c>
      <c r="DY14" s="4" t="str">
        <f t="shared" si="488"/>
        <v>Ryan P.</v>
      </c>
      <c r="DZ14" s="4" t="str">
        <f t="shared" si="488"/>
        <v>Ryan P.</v>
      </c>
      <c r="EA14" s="4" t="str">
        <f t="shared" ref="EA14:EC14" si="489">$A$13</f>
        <v>Josh</v>
      </c>
      <c r="EB14" s="4" t="str">
        <f t="shared" si="489"/>
        <v>Josh</v>
      </c>
      <c r="EC14" s="4" t="str">
        <f t="shared" si="489"/>
        <v>Josh</v>
      </c>
      <c r="ED14" s="4" t="str">
        <f t="shared" ref="ED14:EE14" si="490">$A$18</f>
        <v>Angelo</v>
      </c>
      <c r="EE14" s="4" t="str">
        <f t="shared" si="490"/>
        <v>Angelo</v>
      </c>
    </row>
    <row r="15">
      <c r="A15" s="2" t="s">
        <v>51</v>
      </c>
      <c r="B15" s="4" t="str">
        <f t="shared" ref="B15:D15" si="491">$A$14</f>
        <v>PJ</v>
      </c>
      <c r="C15" s="4" t="str">
        <f t="shared" si="491"/>
        <v>PJ</v>
      </c>
      <c r="D15" s="4" t="str">
        <f t="shared" si="491"/>
        <v>PJ</v>
      </c>
      <c r="E15" s="4" t="str">
        <f t="shared" ref="E15:G15" si="492">$A$13</f>
        <v>Josh</v>
      </c>
      <c r="F15" s="4" t="str">
        <f t="shared" si="492"/>
        <v>Josh</v>
      </c>
      <c r="G15" s="4" t="str">
        <f t="shared" si="492"/>
        <v>Josh</v>
      </c>
      <c r="H15" s="4" t="str">
        <f t="shared" ref="H15:J15" si="493">$A$12</f>
        <v>Ryan P.</v>
      </c>
      <c r="I15" s="4" t="str">
        <f t="shared" si="493"/>
        <v>Ryan P.</v>
      </c>
      <c r="J15" s="4" t="str">
        <f t="shared" si="493"/>
        <v>Ryan P.</v>
      </c>
      <c r="K15" s="4" t="str">
        <f t="shared" ref="K15:M15" si="494">$A$19</f>
        <v>Kevin S.</v>
      </c>
      <c r="L15" s="4" t="str">
        <f t="shared" si="494"/>
        <v>Kevin S.</v>
      </c>
      <c r="M15" s="4" t="str">
        <f t="shared" si="494"/>
        <v>Kevin S.</v>
      </c>
      <c r="N15" s="4" t="str">
        <f t="shared" ref="N15:P15" si="495">$A$16</f>
        <v>Sol</v>
      </c>
      <c r="O15" s="4" t="str">
        <f t="shared" si="495"/>
        <v>Sol</v>
      </c>
      <c r="P15" s="4" t="str">
        <f t="shared" si="495"/>
        <v>Sol</v>
      </c>
      <c r="Q15" s="4" t="str">
        <f t="shared" ref="Q15:S15" si="496">$A$17</f>
        <v>Justin</v>
      </c>
      <c r="R15" s="4" t="str">
        <f t="shared" si="496"/>
        <v>Justin</v>
      </c>
      <c r="S15" s="4" t="str">
        <f t="shared" si="496"/>
        <v>Justin</v>
      </c>
      <c r="T15" s="4" t="str">
        <f t="shared" ref="T15:V15" si="497">$A$18</f>
        <v>Angelo</v>
      </c>
      <c r="U15" s="4" t="str">
        <f t="shared" si="497"/>
        <v>Angelo</v>
      </c>
      <c r="V15" s="4" t="str">
        <f t="shared" si="497"/>
        <v>Angelo</v>
      </c>
      <c r="W15" s="4" t="str">
        <f t="shared" ref="W15:Y15" si="498">$A$14</f>
        <v>PJ</v>
      </c>
      <c r="X15" s="4" t="str">
        <f t="shared" si="498"/>
        <v>PJ</v>
      </c>
      <c r="Y15" s="4" t="str">
        <f t="shared" si="498"/>
        <v>PJ</v>
      </c>
      <c r="Z15" s="4" t="str">
        <f t="shared" ref="Z15:AB15" si="499">$A$13</f>
        <v>Josh</v>
      </c>
      <c r="AA15" s="4" t="str">
        <f t="shared" si="499"/>
        <v>Josh</v>
      </c>
      <c r="AB15" s="4" t="str">
        <f t="shared" si="499"/>
        <v>Josh</v>
      </c>
      <c r="AC15" s="4" t="str">
        <f t="shared" ref="AC15:AE15" si="500">$A$12</f>
        <v>Ryan P.</v>
      </c>
      <c r="AD15" s="4" t="str">
        <f t="shared" si="500"/>
        <v>Ryan P.</v>
      </c>
      <c r="AE15" s="4" t="str">
        <f t="shared" si="500"/>
        <v>Ryan P.</v>
      </c>
      <c r="AF15" s="4" t="str">
        <f t="shared" ref="AF15:AH15" si="501">$A$19</f>
        <v>Kevin S.</v>
      </c>
      <c r="AG15" s="4" t="str">
        <f t="shared" si="501"/>
        <v>Kevin S.</v>
      </c>
      <c r="AH15" s="4" t="str">
        <f t="shared" si="501"/>
        <v>Kevin S.</v>
      </c>
      <c r="AI15" s="4" t="str">
        <f t="shared" ref="AI15:AK15" si="502">$A$16</f>
        <v>Sol</v>
      </c>
      <c r="AJ15" s="4" t="str">
        <f t="shared" si="502"/>
        <v>Sol</v>
      </c>
      <c r="AK15" s="4" t="str">
        <f t="shared" si="502"/>
        <v>Sol</v>
      </c>
      <c r="AL15" s="4" t="str">
        <f t="shared" ref="AL15:AN15" si="503">$A$17</f>
        <v>Justin</v>
      </c>
      <c r="AM15" s="4" t="str">
        <f t="shared" si="503"/>
        <v>Justin</v>
      </c>
      <c r="AN15" s="4" t="str">
        <f t="shared" si="503"/>
        <v>Justin</v>
      </c>
      <c r="AO15" s="4" t="str">
        <f t="shared" ref="AO15:AQ15" si="504">$A$18</f>
        <v>Angelo</v>
      </c>
      <c r="AP15" s="4" t="str">
        <f t="shared" si="504"/>
        <v>Angelo</v>
      </c>
      <c r="AQ15" s="4" t="str">
        <f t="shared" si="504"/>
        <v>Angelo</v>
      </c>
      <c r="AR15" s="4" t="str">
        <f t="shared" ref="AR15:AT15" si="505">$A$14</f>
        <v>PJ</v>
      </c>
      <c r="AS15" s="4" t="str">
        <f t="shared" si="505"/>
        <v>PJ</v>
      </c>
      <c r="AT15" s="4" t="str">
        <f t="shared" si="505"/>
        <v>PJ</v>
      </c>
      <c r="AU15" s="4" t="str">
        <f t="shared" ref="AU15:AW15" si="506">$A$13</f>
        <v>Josh</v>
      </c>
      <c r="AV15" s="4" t="str">
        <f t="shared" si="506"/>
        <v>Josh</v>
      </c>
      <c r="AW15" s="4" t="str">
        <f t="shared" si="506"/>
        <v>Josh</v>
      </c>
      <c r="AX15" s="4" t="str">
        <f t="shared" ref="AX15:AZ15" si="507">$A$12</f>
        <v>Ryan P.</v>
      </c>
      <c r="AY15" s="4" t="str">
        <f t="shared" si="507"/>
        <v>Ryan P.</v>
      </c>
      <c r="AZ15" s="4" t="str">
        <f t="shared" si="507"/>
        <v>Ryan P.</v>
      </c>
      <c r="BA15" s="4" t="str">
        <f t="shared" ref="BA15:BC15" si="508">$A$19</f>
        <v>Kevin S.</v>
      </c>
      <c r="BB15" s="4" t="str">
        <f t="shared" si="508"/>
        <v>Kevin S.</v>
      </c>
      <c r="BC15" s="4" t="str">
        <f t="shared" si="508"/>
        <v>Kevin S.</v>
      </c>
      <c r="BD15" s="4" t="str">
        <f t="shared" ref="BD15:BF15" si="509">$A$16</f>
        <v>Sol</v>
      </c>
      <c r="BE15" s="4" t="str">
        <f t="shared" si="509"/>
        <v>Sol</v>
      </c>
      <c r="BF15" s="4" t="str">
        <f t="shared" si="509"/>
        <v>Sol</v>
      </c>
      <c r="BG15" s="4" t="str">
        <f t="shared" ref="BG15:BI15" si="510">$A$17</f>
        <v>Justin</v>
      </c>
      <c r="BH15" s="4" t="str">
        <f t="shared" si="510"/>
        <v>Justin</v>
      </c>
      <c r="BI15" s="4" t="str">
        <f t="shared" si="510"/>
        <v>Justin</v>
      </c>
      <c r="BJ15" s="4" t="str">
        <f t="shared" ref="BJ15:BL15" si="511">$A$18</f>
        <v>Angelo</v>
      </c>
      <c r="BK15" s="4" t="str">
        <f t="shared" si="511"/>
        <v>Angelo</v>
      </c>
      <c r="BL15" s="4" t="str">
        <f t="shared" si="511"/>
        <v>Angelo</v>
      </c>
      <c r="BM15" s="4" t="str">
        <f t="shared" ref="BM15:BO15" si="512">$A$14</f>
        <v>PJ</v>
      </c>
      <c r="BN15" s="4" t="str">
        <f t="shared" si="512"/>
        <v>PJ</v>
      </c>
      <c r="BO15" s="4" t="str">
        <f t="shared" si="512"/>
        <v>PJ</v>
      </c>
      <c r="BP15" s="4" t="str">
        <f t="shared" ref="BP15:BR15" si="513">$A$13</f>
        <v>Josh</v>
      </c>
      <c r="BQ15" s="4" t="str">
        <f t="shared" si="513"/>
        <v>Josh</v>
      </c>
      <c r="BR15" s="4" t="str">
        <f t="shared" si="513"/>
        <v>Josh</v>
      </c>
      <c r="BS15" s="4" t="str">
        <f t="shared" ref="BS15:BU15" si="514">$A$12</f>
        <v>Ryan P.</v>
      </c>
      <c r="BT15" s="4" t="str">
        <f t="shared" si="514"/>
        <v>Ryan P.</v>
      </c>
      <c r="BU15" s="4" t="str">
        <f t="shared" si="514"/>
        <v>Ryan P.</v>
      </c>
      <c r="BV15" s="4" t="str">
        <f t="shared" ref="BV15:BX15" si="515">$A$19</f>
        <v>Kevin S.</v>
      </c>
      <c r="BW15" s="4" t="str">
        <f t="shared" si="515"/>
        <v>Kevin S.</v>
      </c>
      <c r="BX15" s="4" t="str">
        <f t="shared" si="515"/>
        <v>Kevin S.</v>
      </c>
      <c r="BY15" s="4" t="str">
        <f t="shared" ref="BY15:CA15" si="516">$A$16</f>
        <v>Sol</v>
      </c>
      <c r="BZ15" s="4" t="str">
        <f t="shared" si="516"/>
        <v>Sol</v>
      </c>
      <c r="CA15" s="4" t="str">
        <f t="shared" si="516"/>
        <v>Sol</v>
      </c>
      <c r="CB15" s="4" t="str">
        <f t="shared" ref="CB15:CD15" si="517">$A$17</f>
        <v>Justin</v>
      </c>
      <c r="CC15" s="4" t="str">
        <f t="shared" si="517"/>
        <v>Justin</v>
      </c>
      <c r="CD15" s="4" t="str">
        <f t="shared" si="517"/>
        <v>Justin</v>
      </c>
      <c r="CE15" s="4" t="str">
        <f t="shared" ref="CE15:CG15" si="518">$A$18</f>
        <v>Angelo</v>
      </c>
      <c r="CF15" s="4" t="str">
        <f t="shared" si="518"/>
        <v>Angelo</v>
      </c>
      <c r="CG15" s="4" t="str">
        <f t="shared" si="518"/>
        <v>Angelo</v>
      </c>
      <c r="CH15" s="4" t="str">
        <f t="shared" ref="CH15:CJ15" si="519">$A$14</f>
        <v>PJ</v>
      </c>
      <c r="CI15" s="4" t="str">
        <f t="shared" si="519"/>
        <v>PJ</v>
      </c>
      <c r="CJ15" s="4" t="str">
        <f t="shared" si="519"/>
        <v>PJ</v>
      </c>
      <c r="CK15" s="4" t="str">
        <f t="shared" ref="CK15:CM15" si="520">$A$13</f>
        <v>Josh</v>
      </c>
      <c r="CL15" s="4" t="str">
        <f t="shared" si="520"/>
        <v>Josh</v>
      </c>
      <c r="CM15" s="4" t="str">
        <f t="shared" si="520"/>
        <v>Josh</v>
      </c>
      <c r="CN15" s="4" t="str">
        <f t="shared" ref="CN15:CP15" si="521">$A$12</f>
        <v>Ryan P.</v>
      </c>
      <c r="CO15" s="4" t="str">
        <f t="shared" si="521"/>
        <v>Ryan P.</v>
      </c>
      <c r="CP15" s="4" t="str">
        <f t="shared" si="521"/>
        <v>Ryan P.</v>
      </c>
      <c r="CQ15" s="4" t="str">
        <f t="shared" ref="CQ15:CS15" si="522">$A$19</f>
        <v>Kevin S.</v>
      </c>
      <c r="CR15" s="4" t="str">
        <f t="shared" si="522"/>
        <v>Kevin S.</v>
      </c>
      <c r="CS15" s="4" t="str">
        <f t="shared" si="522"/>
        <v>Kevin S.</v>
      </c>
      <c r="CT15" s="4" t="str">
        <f t="shared" ref="CT15:CV15" si="523">$A$16</f>
        <v>Sol</v>
      </c>
      <c r="CU15" s="4" t="str">
        <f t="shared" si="523"/>
        <v>Sol</v>
      </c>
      <c r="CV15" s="4" t="str">
        <f t="shared" si="523"/>
        <v>Sol</v>
      </c>
      <c r="CW15" s="4" t="str">
        <f t="shared" ref="CW15:CY15" si="524">$A$18</f>
        <v>Angelo</v>
      </c>
      <c r="CX15" s="4" t="str">
        <f t="shared" si="524"/>
        <v>Angelo</v>
      </c>
      <c r="CY15" s="4" t="str">
        <f t="shared" si="524"/>
        <v>Angelo</v>
      </c>
      <c r="CZ15" s="4" t="str">
        <f t="shared" ref="CZ15:DB15" si="525">$A$14</f>
        <v>PJ</v>
      </c>
      <c r="DA15" s="4" t="str">
        <f t="shared" si="525"/>
        <v>PJ</v>
      </c>
      <c r="DB15" s="4" t="str">
        <f t="shared" si="525"/>
        <v>PJ</v>
      </c>
      <c r="DC15" s="4" t="str">
        <f t="shared" ref="DC15:DE15" si="526">$A$13</f>
        <v>Josh</v>
      </c>
      <c r="DD15" s="4" t="str">
        <f t="shared" si="526"/>
        <v>Josh</v>
      </c>
      <c r="DE15" s="4" t="str">
        <f t="shared" si="526"/>
        <v>Josh</v>
      </c>
      <c r="DF15" s="4" t="str">
        <f t="shared" ref="DF15:DH15" si="527">$A$12</f>
        <v>Ryan P.</v>
      </c>
      <c r="DG15" s="4" t="str">
        <f t="shared" si="527"/>
        <v>Ryan P.</v>
      </c>
      <c r="DH15" s="4" t="str">
        <f t="shared" si="527"/>
        <v>Ryan P.</v>
      </c>
      <c r="DI15" s="4" t="str">
        <f t="shared" ref="DI15:DK15" si="528">$A$19</f>
        <v>Kevin S.</v>
      </c>
      <c r="DJ15" s="4" t="str">
        <f t="shared" si="528"/>
        <v>Kevin S.</v>
      </c>
      <c r="DK15" s="4" t="str">
        <f t="shared" si="528"/>
        <v>Kevin S.</v>
      </c>
      <c r="DL15" s="4" t="str">
        <f t="shared" ref="DL15:DN15" si="529">$A$16</f>
        <v>Sol</v>
      </c>
      <c r="DM15" s="4" t="str">
        <f t="shared" si="529"/>
        <v>Sol</v>
      </c>
      <c r="DN15" s="4" t="str">
        <f t="shared" si="529"/>
        <v>Sol</v>
      </c>
      <c r="DO15" s="4" t="str">
        <f t="shared" ref="DO15:DQ15" si="530">$A$17</f>
        <v>Justin</v>
      </c>
      <c r="DP15" s="4" t="str">
        <f t="shared" si="530"/>
        <v>Justin</v>
      </c>
      <c r="DQ15" s="4" t="str">
        <f t="shared" si="530"/>
        <v>Justin</v>
      </c>
      <c r="DR15" s="4" t="str">
        <f t="shared" ref="DR15:DT15" si="531">$A$18</f>
        <v>Angelo</v>
      </c>
      <c r="DS15" s="4" t="str">
        <f t="shared" si="531"/>
        <v>Angelo</v>
      </c>
      <c r="DT15" s="4" t="str">
        <f t="shared" si="531"/>
        <v>Angelo</v>
      </c>
      <c r="DU15" s="4" t="str">
        <f t="shared" ref="DU15:DW15" si="532">$A$14</f>
        <v>PJ</v>
      </c>
      <c r="DV15" s="4" t="str">
        <f t="shared" si="532"/>
        <v>PJ</v>
      </c>
      <c r="DW15" s="4" t="str">
        <f t="shared" si="532"/>
        <v>PJ</v>
      </c>
      <c r="DX15" s="4" t="str">
        <f t="shared" ref="DX15:DZ15" si="533">$A$13</f>
        <v>Josh</v>
      </c>
      <c r="DY15" s="4" t="str">
        <f t="shared" si="533"/>
        <v>Josh</v>
      </c>
      <c r="DZ15" s="4" t="str">
        <f t="shared" si="533"/>
        <v>Josh</v>
      </c>
      <c r="EA15" s="4" t="str">
        <f t="shared" ref="EA15:EC15" si="534">$A$12</f>
        <v>Ryan P.</v>
      </c>
      <c r="EB15" s="4" t="str">
        <f t="shared" si="534"/>
        <v>Ryan P.</v>
      </c>
      <c r="EC15" s="4" t="str">
        <f t="shared" si="534"/>
        <v>Ryan P.</v>
      </c>
      <c r="ED15" s="4" t="str">
        <f t="shared" ref="ED15:EE15" si="535">$A$19</f>
        <v>Kevin S.</v>
      </c>
      <c r="EE15" s="4" t="str">
        <f t="shared" si="535"/>
        <v>Kevin S.</v>
      </c>
    </row>
    <row r="16">
      <c r="A16" s="3" t="s">
        <v>52</v>
      </c>
      <c r="B16" s="4" t="str">
        <f t="shared" ref="B16:D16" si="536">$A$17</f>
        <v>Justin</v>
      </c>
      <c r="C16" s="4" t="str">
        <f t="shared" si="536"/>
        <v>Justin</v>
      </c>
      <c r="D16" s="4" t="str">
        <f t="shared" si="536"/>
        <v>Justin</v>
      </c>
      <c r="E16" s="4" t="str">
        <f t="shared" ref="E16:G16" si="537">$A$18</f>
        <v>Angelo</v>
      </c>
      <c r="F16" s="4" t="str">
        <f t="shared" si="537"/>
        <v>Angelo</v>
      </c>
      <c r="G16" s="4" t="str">
        <f t="shared" si="537"/>
        <v>Angelo</v>
      </c>
      <c r="H16" s="4" t="str">
        <f t="shared" ref="H16:J16" si="538">$A$19</f>
        <v>Kevin S.</v>
      </c>
      <c r="I16" s="4" t="str">
        <f t="shared" si="538"/>
        <v>Kevin S.</v>
      </c>
      <c r="J16" s="4" t="str">
        <f t="shared" si="538"/>
        <v>Kevin S.</v>
      </c>
      <c r="K16" s="4" t="str">
        <f t="shared" ref="K16:M16" si="539">$A$12</f>
        <v>Ryan P.</v>
      </c>
      <c r="L16" s="4" t="str">
        <f t="shared" si="539"/>
        <v>Ryan P.</v>
      </c>
      <c r="M16" s="4" t="str">
        <f t="shared" si="539"/>
        <v>Ryan P.</v>
      </c>
      <c r="N16" s="4" t="str">
        <f t="shared" ref="N16:P16" si="540">$A$15</f>
        <v>Ryan A.</v>
      </c>
      <c r="O16" s="4" t="str">
        <f t="shared" si="540"/>
        <v>Ryan A.</v>
      </c>
      <c r="P16" s="4" t="str">
        <f t="shared" si="540"/>
        <v>Ryan A.</v>
      </c>
      <c r="Q16" s="4" t="str">
        <f t="shared" ref="Q16:S16" si="541">$A$14</f>
        <v>PJ</v>
      </c>
      <c r="R16" s="4" t="str">
        <f t="shared" si="541"/>
        <v>PJ</v>
      </c>
      <c r="S16" s="4" t="str">
        <f t="shared" si="541"/>
        <v>PJ</v>
      </c>
      <c r="T16" s="4" t="str">
        <f t="shared" ref="T16:V16" si="542">$A$13</f>
        <v>Josh</v>
      </c>
      <c r="U16" s="4" t="str">
        <f t="shared" si="542"/>
        <v>Josh</v>
      </c>
      <c r="V16" s="4" t="str">
        <f t="shared" si="542"/>
        <v>Josh</v>
      </c>
      <c r="W16" s="4" t="str">
        <f t="shared" ref="W16:Y16" si="543">$A$17</f>
        <v>Justin</v>
      </c>
      <c r="X16" s="4" t="str">
        <f t="shared" si="543"/>
        <v>Justin</v>
      </c>
      <c r="Y16" s="4" t="str">
        <f t="shared" si="543"/>
        <v>Justin</v>
      </c>
      <c r="Z16" s="4" t="str">
        <f t="shared" ref="Z16:AB16" si="544">$A$18</f>
        <v>Angelo</v>
      </c>
      <c r="AA16" s="4" t="str">
        <f t="shared" si="544"/>
        <v>Angelo</v>
      </c>
      <c r="AB16" s="4" t="str">
        <f t="shared" si="544"/>
        <v>Angelo</v>
      </c>
      <c r="AC16" s="4" t="str">
        <f t="shared" ref="AC16:AE16" si="545">$A$19</f>
        <v>Kevin S.</v>
      </c>
      <c r="AD16" s="4" t="str">
        <f t="shared" si="545"/>
        <v>Kevin S.</v>
      </c>
      <c r="AE16" s="4" t="str">
        <f t="shared" si="545"/>
        <v>Kevin S.</v>
      </c>
      <c r="AF16" s="4" t="str">
        <f t="shared" ref="AF16:AH16" si="546">$A$12</f>
        <v>Ryan P.</v>
      </c>
      <c r="AG16" s="4" t="str">
        <f t="shared" si="546"/>
        <v>Ryan P.</v>
      </c>
      <c r="AH16" s="4" t="str">
        <f t="shared" si="546"/>
        <v>Ryan P.</v>
      </c>
      <c r="AI16" s="4" t="str">
        <f t="shared" ref="AI16:AK16" si="547">$A$15</f>
        <v>Ryan A.</v>
      </c>
      <c r="AJ16" s="4" t="str">
        <f t="shared" si="547"/>
        <v>Ryan A.</v>
      </c>
      <c r="AK16" s="4" t="str">
        <f t="shared" si="547"/>
        <v>Ryan A.</v>
      </c>
      <c r="AL16" s="4" t="str">
        <f t="shared" ref="AL16:AN16" si="548">$A$14</f>
        <v>PJ</v>
      </c>
      <c r="AM16" s="4" t="str">
        <f t="shared" si="548"/>
        <v>PJ</v>
      </c>
      <c r="AN16" s="4" t="str">
        <f t="shared" si="548"/>
        <v>PJ</v>
      </c>
      <c r="AO16" s="4" t="str">
        <f t="shared" ref="AO16:AQ16" si="549">$A$13</f>
        <v>Josh</v>
      </c>
      <c r="AP16" s="4" t="str">
        <f t="shared" si="549"/>
        <v>Josh</v>
      </c>
      <c r="AQ16" s="4" t="str">
        <f t="shared" si="549"/>
        <v>Josh</v>
      </c>
      <c r="AR16" s="4" t="str">
        <f t="shared" ref="AR16:AT16" si="550">$A$17</f>
        <v>Justin</v>
      </c>
      <c r="AS16" s="4" t="str">
        <f t="shared" si="550"/>
        <v>Justin</v>
      </c>
      <c r="AT16" s="4" t="str">
        <f t="shared" si="550"/>
        <v>Justin</v>
      </c>
      <c r="AU16" s="4" t="str">
        <f t="shared" ref="AU16:AW16" si="551">$A$18</f>
        <v>Angelo</v>
      </c>
      <c r="AV16" s="4" t="str">
        <f t="shared" si="551"/>
        <v>Angelo</v>
      </c>
      <c r="AW16" s="4" t="str">
        <f t="shared" si="551"/>
        <v>Angelo</v>
      </c>
      <c r="AX16" s="4" t="str">
        <f t="shared" ref="AX16:AZ16" si="552">$A$19</f>
        <v>Kevin S.</v>
      </c>
      <c r="AY16" s="4" t="str">
        <f t="shared" si="552"/>
        <v>Kevin S.</v>
      </c>
      <c r="AZ16" s="4" t="str">
        <f t="shared" si="552"/>
        <v>Kevin S.</v>
      </c>
      <c r="BA16" s="4" t="str">
        <f t="shared" ref="BA16:BC16" si="553">$A$12</f>
        <v>Ryan P.</v>
      </c>
      <c r="BB16" s="4" t="str">
        <f t="shared" si="553"/>
        <v>Ryan P.</v>
      </c>
      <c r="BC16" s="4" t="str">
        <f t="shared" si="553"/>
        <v>Ryan P.</v>
      </c>
      <c r="BD16" s="4" t="str">
        <f t="shared" ref="BD16:BF16" si="554">$A$15</f>
        <v>Ryan A.</v>
      </c>
      <c r="BE16" s="4" t="str">
        <f t="shared" si="554"/>
        <v>Ryan A.</v>
      </c>
      <c r="BF16" s="4" t="str">
        <f t="shared" si="554"/>
        <v>Ryan A.</v>
      </c>
      <c r="BG16" s="4" t="str">
        <f t="shared" ref="BG16:BI16" si="555">$A$14</f>
        <v>PJ</v>
      </c>
      <c r="BH16" s="4" t="str">
        <f t="shared" si="555"/>
        <v>PJ</v>
      </c>
      <c r="BI16" s="4" t="str">
        <f t="shared" si="555"/>
        <v>PJ</v>
      </c>
      <c r="BJ16" s="4" t="str">
        <f t="shared" ref="BJ16:BL16" si="556">$A$13</f>
        <v>Josh</v>
      </c>
      <c r="BK16" s="4" t="str">
        <f t="shared" si="556"/>
        <v>Josh</v>
      </c>
      <c r="BL16" s="4" t="str">
        <f t="shared" si="556"/>
        <v>Josh</v>
      </c>
      <c r="BM16" s="4" t="str">
        <f t="shared" ref="BM16:BO16" si="557">$A$17</f>
        <v>Justin</v>
      </c>
      <c r="BN16" s="4" t="str">
        <f t="shared" si="557"/>
        <v>Justin</v>
      </c>
      <c r="BO16" s="4" t="str">
        <f t="shared" si="557"/>
        <v>Justin</v>
      </c>
      <c r="BP16" s="4" t="str">
        <f t="shared" ref="BP16:BR16" si="558">$A$18</f>
        <v>Angelo</v>
      </c>
      <c r="BQ16" s="4" t="str">
        <f t="shared" si="558"/>
        <v>Angelo</v>
      </c>
      <c r="BR16" s="4" t="str">
        <f t="shared" si="558"/>
        <v>Angelo</v>
      </c>
      <c r="BS16" s="4" t="str">
        <f t="shared" ref="BS16:BU16" si="559">$A$19</f>
        <v>Kevin S.</v>
      </c>
      <c r="BT16" s="4" t="str">
        <f t="shared" si="559"/>
        <v>Kevin S.</v>
      </c>
      <c r="BU16" s="4" t="str">
        <f t="shared" si="559"/>
        <v>Kevin S.</v>
      </c>
      <c r="BV16" s="4" t="str">
        <f t="shared" ref="BV16:BX16" si="560">$A$12</f>
        <v>Ryan P.</v>
      </c>
      <c r="BW16" s="4" t="str">
        <f t="shared" si="560"/>
        <v>Ryan P.</v>
      </c>
      <c r="BX16" s="4" t="str">
        <f t="shared" si="560"/>
        <v>Ryan P.</v>
      </c>
      <c r="BY16" s="4" t="str">
        <f t="shared" ref="BY16:CA16" si="561">$A$15</f>
        <v>Ryan A.</v>
      </c>
      <c r="BZ16" s="4" t="str">
        <f t="shared" si="561"/>
        <v>Ryan A.</v>
      </c>
      <c r="CA16" s="4" t="str">
        <f t="shared" si="561"/>
        <v>Ryan A.</v>
      </c>
      <c r="CB16" s="4" t="str">
        <f t="shared" ref="CB16:CD16" si="562">$A$14</f>
        <v>PJ</v>
      </c>
      <c r="CC16" s="4" t="str">
        <f t="shared" si="562"/>
        <v>PJ</v>
      </c>
      <c r="CD16" s="4" t="str">
        <f t="shared" si="562"/>
        <v>PJ</v>
      </c>
      <c r="CE16" s="4" t="str">
        <f t="shared" ref="CE16:CG16" si="563">$A$13</f>
        <v>Josh</v>
      </c>
      <c r="CF16" s="4" t="str">
        <f t="shared" si="563"/>
        <v>Josh</v>
      </c>
      <c r="CG16" s="4" t="str">
        <f t="shared" si="563"/>
        <v>Josh</v>
      </c>
      <c r="CH16" s="4" t="str">
        <f t="shared" ref="CH16:CJ16" si="564">$A$17</f>
        <v>Justin</v>
      </c>
      <c r="CI16" s="4" t="str">
        <f t="shared" si="564"/>
        <v>Justin</v>
      </c>
      <c r="CJ16" s="4" t="str">
        <f t="shared" si="564"/>
        <v>Justin</v>
      </c>
      <c r="CK16" s="4" t="str">
        <f t="shared" ref="CK16:CM16" si="565">$A$18</f>
        <v>Angelo</v>
      </c>
      <c r="CL16" s="4" t="str">
        <f t="shared" si="565"/>
        <v>Angelo</v>
      </c>
      <c r="CM16" s="4" t="str">
        <f t="shared" si="565"/>
        <v>Angelo</v>
      </c>
      <c r="CN16" s="4" t="str">
        <f t="shared" ref="CN16:CP16" si="566">$A$19</f>
        <v>Kevin S.</v>
      </c>
      <c r="CO16" s="4" t="str">
        <f t="shared" si="566"/>
        <v>Kevin S.</v>
      </c>
      <c r="CP16" s="4" t="str">
        <f t="shared" si="566"/>
        <v>Kevin S.</v>
      </c>
      <c r="CQ16" s="4" t="str">
        <f t="shared" ref="CQ16:CS16" si="567">$A$12</f>
        <v>Ryan P.</v>
      </c>
      <c r="CR16" s="4" t="str">
        <f t="shared" si="567"/>
        <v>Ryan P.</v>
      </c>
      <c r="CS16" s="4" t="str">
        <f t="shared" si="567"/>
        <v>Ryan P.</v>
      </c>
      <c r="CT16" s="4" t="str">
        <f t="shared" ref="CT16:CV16" si="568">$A$15</f>
        <v>Ryan A.</v>
      </c>
      <c r="CU16" s="4" t="str">
        <f t="shared" si="568"/>
        <v>Ryan A.</v>
      </c>
      <c r="CV16" s="4" t="str">
        <f t="shared" si="568"/>
        <v>Ryan A.</v>
      </c>
      <c r="CW16" s="4" t="str">
        <f t="shared" ref="CW16:CY16" si="569">$A$13</f>
        <v>Josh</v>
      </c>
      <c r="CX16" s="4" t="str">
        <f t="shared" si="569"/>
        <v>Josh</v>
      </c>
      <c r="CY16" s="4" t="str">
        <f t="shared" si="569"/>
        <v>Josh</v>
      </c>
      <c r="CZ16" s="4" t="str">
        <f t="shared" ref="CZ16:DB16" si="570">$A$17</f>
        <v>Justin</v>
      </c>
      <c r="DA16" s="4" t="str">
        <f t="shared" si="570"/>
        <v>Justin</v>
      </c>
      <c r="DB16" s="4" t="str">
        <f t="shared" si="570"/>
        <v>Justin</v>
      </c>
      <c r="DC16" s="4" t="str">
        <f t="shared" ref="DC16:DE16" si="571">$A$18</f>
        <v>Angelo</v>
      </c>
      <c r="DD16" s="4" t="str">
        <f t="shared" si="571"/>
        <v>Angelo</v>
      </c>
      <c r="DE16" s="4" t="str">
        <f t="shared" si="571"/>
        <v>Angelo</v>
      </c>
      <c r="DF16" s="4" t="str">
        <f t="shared" ref="DF16:DH16" si="572">$A$19</f>
        <v>Kevin S.</v>
      </c>
      <c r="DG16" s="4" t="str">
        <f t="shared" si="572"/>
        <v>Kevin S.</v>
      </c>
      <c r="DH16" s="4" t="str">
        <f t="shared" si="572"/>
        <v>Kevin S.</v>
      </c>
      <c r="DI16" s="4" t="str">
        <f t="shared" ref="DI16:DK16" si="573">$A$12</f>
        <v>Ryan P.</v>
      </c>
      <c r="DJ16" s="4" t="str">
        <f t="shared" si="573"/>
        <v>Ryan P.</v>
      </c>
      <c r="DK16" s="4" t="str">
        <f t="shared" si="573"/>
        <v>Ryan P.</v>
      </c>
      <c r="DL16" s="4" t="str">
        <f t="shared" ref="DL16:DN16" si="574">$A$15</f>
        <v>Ryan A.</v>
      </c>
      <c r="DM16" s="4" t="str">
        <f t="shared" si="574"/>
        <v>Ryan A.</v>
      </c>
      <c r="DN16" s="4" t="str">
        <f t="shared" si="574"/>
        <v>Ryan A.</v>
      </c>
      <c r="DO16" s="4" t="str">
        <f t="shared" ref="DO16:DQ16" si="575">$A$14</f>
        <v>PJ</v>
      </c>
      <c r="DP16" s="4" t="str">
        <f t="shared" si="575"/>
        <v>PJ</v>
      </c>
      <c r="DQ16" s="4" t="str">
        <f t="shared" si="575"/>
        <v>PJ</v>
      </c>
      <c r="DR16" s="4" t="str">
        <f t="shared" ref="DR16:DT16" si="576">$A$13</f>
        <v>Josh</v>
      </c>
      <c r="DS16" s="4" t="str">
        <f t="shared" si="576"/>
        <v>Josh</v>
      </c>
      <c r="DT16" s="4" t="str">
        <f t="shared" si="576"/>
        <v>Josh</v>
      </c>
      <c r="DU16" s="4" t="str">
        <f t="shared" ref="DU16:DW16" si="577">$A$17</f>
        <v>Justin</v>
      </c>
      <c r="DV16" s="4" t="str">
        <f t="shared" si="577"/>
        <v>Justin</v>
      </c>
      <c r="DW16" s="4" t="str">
        <f t="shared" si="577"/>
        <v>Justin</v>
      </c>
      <c r="DX16" s="4" t="str">
        <f t="shared" ref="DX16:DZ16" si="578">$A$18</f>
        <v>Angelo</v>
      </c>
      <c r="DY16" s="4" t="str">
        <f t="shared" si="578"/>
        <v>Angelo</v>
      </c>
      <c r="DZ16" s="4" t="str">
        <f t="shared" si="578"/>
        <v>Angelo</v>
      </c>
      <c r="EA16" s="4" t="str">
        <f t="shared" ref="EA16:EC16" si="579">$A$19</f>
        <v>Kevin S.</v>
      </c>
      <c r="EB16" s="4" t="str">
        <f t="shared" si="579"/>
        <v>Kevin S.</v>
      </c>
      <c r="EC16" s="4" t="str">
        <f t="shared" si="579"/>
        <v>Kevin S.</v>
      </c>
      <c r="ED16" s="4" t="str">
        <f t="shared" ref="ED16:EE16" si="580">$A$12</f>
        <v>Ryan P.</v>
      </c>
      <c r="EE16" s="4" t="str">
        <f t="shared" si="580"/>
        <v>Ryan P.</v>
      </c>
    </row>
    <row r="17">
      <c r="A17" s="3" t="s">
        <v>53</v>
      </c>
      <c r="B17" s="4" t="str">
        <f t="shared" ref="B17:D17" si="581">$A$16</f>
        <v>Sol</v>
      </c>
      <c r="C17" s="4" t="str">
        <f t="shared" si="581"/>
        <v>Sol</v>
      </c>
      <c r="D17" s="4" t="str">
        <f t="shared" si="581"/>
        <v>Sol</v>
      </c>
      <c r="E17" s="4" t="str">
        <f t="shared" ref="E17:G17" si="582">$A$19</f>
        <v>Kevin S.</v>
      </c>
      <c r="F17" s="4" t="str">
        <f t="shared" si="582"/>
        <v>Kevin S.</v>
      </c>
      <c r="G17" s="4" t="str">
        <f t="shared" si="582"/>
        <v>Kevin S.</v>
      </c>
      <c r="H17" s="4" t="str">
        <f t="shared" ref="H17:J17" si="583">$A$18</f>
        <v>Angelo</v>
      </c>
      <c r="I17" s="4" t="str">
        <f t="shared" si="583"/>
        <v>Angelo</v>
      </c>
      <c r="J17" s="4" t="str">
        <f t="shared" si="583"/>
        <v>Angelo</v>
      </c>
      <c r="K17" s="4" t="str">
        <f t="shared" ref="K17:M17" si="584">$A$13</f>
        <v>Josh</v>
      </c>
      <c r="L17" s="4" t="str">
        <f t="shared" si="584"/>
        <v>Josh</v>
      </c>
      <c r="M17" s="4" t="str">
        <f t="shared" si="584"/>
        <v>Josh</v>
      </c>
      <c r="N17" s="4" t="str">
        <f t="shared" ref="N17:P17" si="585">$A$12</f>
        <v>Ryan P.</v>
      </c>
      <c r="O17" s="4" t="str">
        <f t="shared" si="585"/>
        <v>Ryan P.</v>
      </c>
      <c r="P17" s="4" t="str">
        <f t="shared" si="585"/>
        <v>Ryan P.</v>
      </c>
      <c r="Q17" s="4" t="str">
        <f t="shared" ref="Q17:S17" si="586">$A$15</f>
        <v>Ryan A.</v>
      </c>
      <c r="R17" s="4" t="str">
        <f t="shared" si="586"/>
        <v>Ryan A.</v>
      </c>
      <c r="S17" s="4" t="str">
        <f t="shared" si="586"/>
        <v>Ryan A.</v>
      </c>
      <c r="T17" s="4" t="str">
        <f t="shared" ref="T17:V17" si="587">$A$14</f>
        <v>PJ</v>
      </c>
      <c r="U17" s="4" t="str">
        <f t="shared" si="587"/>
        <v>PJ</v>
      </c>
      <c r="V17" s="4" t="str">
        <f t="shared" si="587"/>
        <v>PJ</v>
      </c>
      <c r="W17" s="4" t="str">
        <f t="shared" ref="W17:Y17" si="588">$A$16</f>
        <v>Sol</v>
      </c>
      <c r="X17" s="4" t="str">
        <f t="shared" si="588"/>
        <v>Sol</v>
      </c>
      <c r="Y17" s="4" t="str">
        <f t="shared" si="588"/>
        <v>Sol</v>
      </c>
      <c r="Z17" s="4" t="str">
        <f t="shared" ref="Z17:AB17" si="589">$A$19</f>
        <v>Kevin S.</v>
      </c>
      <c r="AA17" s="4" t="str">
        <f t="shared" si="589"/>
        <v>Kevin S.</v>
      </c>
      <c r="AB17" s="4" t="str">
        <f t="shared" si="589"/>
        <v>Kevin S.</v>
      </c>
      <c r="AC17" s="4" t="str">
        <f t="shared" ref="AC17:AE17" si="590">$A$18</f>
        <v>Angelo</v>
      </c>
      <c r="AD17" s="4" t="str">
        <f t="shared" si="590"/>
        <v>Angelo</v>
      </c>
      <c r="AE17" s="4" t="str">
        <f t="shared" si="590"/>
        <v>Angelo</v>
      </c>
      <c r="AF17" s="4" t="str">
        <f t="shared" ref="AF17:AH17" si="591">$A$13</f>
        <v>Josh</v>
      </c>
      <c r="AG17" s="4" t="str">
        <f t="shared" si="591"/>
        <v>Josh</v>
      </c>
      <c r="AH17" s="4" t="str">
        <f t="shared" si="591"/>
        <v>Josh</v>
      </c>
      <c r="AI17" s="4" t="str">
        <f t="shared" ref="AI17:AK17" si="592">$A$12</f>
        <v>Ryan P.</v>
      </c>
      <c r="AJ17" s="4" t="str">
        <f t="shared" si="592"/>
        <v>Ryan P.</v>
      </c>
      <c r="AK17" s="4" t="str">
        <f t="shared" si="592"/>
        <v>Ryan P.</v>
      </c>
      <c r="AL17" s="4" t="str">
        <f t="shared" ref="AL17:AN17" si="593">$A$15</f>
        <v>Ryan A.</v>
      </c>
      <c r="AM17" s="4" t="str">
        <f t="shared" si="593"/>
        <v>Ryan A.</v>
      </c>
      <c r="AN17" s="4" t="str">
        <f t="shared" si="593"/>
        <v>Ryan A.</v>
      </c>
      <c r="AO17" s="4" t="str">
        <f t="shared" ref="AO17:AQ17" si="594">$A$14</f>
        <v>PJ</v>
      </c>
      <c r="AP17" s="4" t="str">
        <f t="shared" si="594"/>
        <v>PJ</v>
      </c>
      <c r="AQ17" s="4" t="str">
        <f t="shared" si="594"/>
        <v>PJ</v>
      </c>
      <c r="AR17" s="4" t="str">
        <f t="shared" ref="AR17:AT17" si="595">$A$16</f>
        <v>Sol</v>
      </c>
      <c r="AS17" s="4" t="str">
        <f t="shared" si="595"/>
        <v>Sol</v>
      </c>
      <c r="AT17" s="4" t="str">
        <f t="shared" si="595"/>
        <v>Sol</v>
      </c>
      <c r="AU17" s="4" t="str">
        <f t="shared" ref="AU17:AW17" si="596">$A$19</f>
        <v>Kevin S.</v>
      </c>
      <c r="AV17" s="4" t="str">
        <f t="shared" si="596"/>
        <v>Kevin S.</v>
      </c>
      <c r="AW17" s="4" t="str">
        <f t="shared" si="596"/>
        <v>Kevin S.</v>
      </c>
      <c r="AX17" s="4" t="str">
        <f t="shared" ref="AX17:AZ17" si="597">$A$18</f>
        <v>Angelo</v>
      </c>
      <c r="AY17" s="4" t="str">
        <f t="shared" si="597"/>
        <v>Angelo</v>
      </c>
      <c r="AZ17" s="4" t="str">
        <f t="shared" si="597"/>
        <v>Angelo</v>
      </c>
      <c r="BA17" s="4" t="str">
        <f t="shared" ref="BA17:BC17" si="598">$A$13</f>
        <v>Josh</v>
      </c>
      <c r="BB17" s="4" t="str">
        <f t="shared" si="598"/>
        <v>Josh</v>
      </c>
      <c r="BC17" s="4" t="str">
        <f t="shared" si="598"/>
        <v>Josh</v>
      </c>
      <c r="BD17" s="4" t="str">
        <f t="shared" ref="BD17:BF17" si="599">$A$12</f>
        <v>Ryan P.</v>
      </c>
      <c r="BE17" s="4" t="str">
        <f t="shared" si="599"/>
        <v>Ryan P.</v>
      </c>
      <c r="BF17" s="4" t="str">
        <f t="shared" si="599"/>
        <v>Ryan P.</v>
      </c>
      <c r="BG17" s="4" t="str">
        <f t="shared" ref="BG17:BI17" si="600">$A$15</f>
        <v>Ryan A.</v>
      </c>
      <c r="BH17" s="4" t="str">
        <f t="shared" si="600"/>
        <v>Ryan A.</v>
      </c>
      <c r="BI17" s="4" t="str">
        <f t="shared" si="600"/>
        <v>Ryan A.</v>
      </c>
      <c r="BJ17" s="4" t="str">
        <f t="shared" ref="BJ17:BL17" si="601">$A$14</f>
        <v>PJ</v>
      </c>
      <c r="BK17" s="4" t="str">
        <f t="shared" si="601"/>
        <v>PJ</v>
      </c>
      <c r="BL17" s="4" t="str">
        <f t="shared" si="601"/>
        <v>PJ</v>
      </c>
      <c r="BM17" s="4" t="str">
        <f t="shared" ref="BM17:BO17" si="602">$A$16</f>
        <v>Sol</v>
      </c>
      <c r="BN17" s="4" t="str">
        <f t="shared" si="602"/>
        <v>Sol</v>
      </c>
      <c r="BO17" s="4" t="str">
        <f t="shared" si="602"/>
        <v>Sol</v>
      </c>
      <c r="BP17" s="4" t="str">
        <f t="shared" ref="BP17:BR17" si="603">$A$19</f>
        <v>Kevin S.</v>
      </c>
      <c r="BQ17" s="4" t="str">
        <f t="shared" si="603"/>
        <v>Kevin S.</v>
      </c>
      <c r="BR17" s="4" t="str">
        <f t="shared" si="603"/>
        <v>Kevin S.</v>
      </c>
      <c r="BS17" s="4" t="str">
        <f t="shared" ref="BS17:BU17" si="604">$A$18</f>
        <v>Angelo</v>
      </c>
      <c r="BT17" s="4" t="str">
        <f t="shared" si="604"/>
        <v>Angelo</v>
      </c>
      <c r="BU17" s="4" t="str">
        <f t="shared" si="604"/>
        <v>Angelo</v>
      </c>
      <c r="BV17" s="4" t="str">
        <f t="shared" ref="BV17:BX17" si="605">$A$13</f>
        <v>Josh</v>
      </c>
      <c r="BW17" s="4" t="str">
        <f t="shared" si="605"/>
        <v>Josh</v>
      </c>
      <c r="BX17" s="4" t="str">
        <f t="shared" si="605"/>
        <v>Josh</v>
      </c>
      <c r="BY17" s="4" t="str">
        <f t="shared" ref="BY17:CA17" si="606">$A$12</f>
        <v>Ryan P.</v>
      </c>
      <c r="BZ17" s="4" t="str">
        <f t="shared" si="606"/>
        <v>Ryan P.</v>
      </c>
      <c r="CA17" s="4" t="str">
        <f t="shared" si="606"/>
        <v>Ryan P.</v>
      </c>
      <c r="CB17" s="4" t="str">
        <f t="shared" ref="CB17:CD17" si="607">$A$15</f>
        <v>Ryan A.</v>
      </c>
      <c r="CC17" s="4" t="str">
        <f t="shared" si="607"/>
        <v>Ryan A.</v>
      </c>
      <c r="CD17" s="4" t="str">
        <f t="shared" si="607"/>
        <v>Ryan A.</v>
      </c>
      <c r="CE17" s="4" t="str">
        <f t="shared" ref="CE17:CG17" si="608">$A$14</f>
        <v>PJ</v>
      </c>
      <c r="CF17" s="4" t="str">
        <f t="shared" si="608"/>
        <v>PJ</v>
      </c>
      <c r="CG17" s="4" t="str">
        <f t="shared" si="608"/>
        <v>PJ</v>
      </c>
      <c r="CH17" s="4" t="str">
        <f t="shared" ref="CH17:CJ17" si="609">$A$16</f>
        <v>Sol</v>
      </c>
      <c r="CI17" s="4" t="str">
        <f t="shared" si="609"/>
        <v>Sol</v>
      </c>
      <c r="CJ17" s="4" t="str">
        <f t="shared" si="609"/>
        <v>Sol</v>
      </c>
      <c r="CK17" s="4" t="str">
        <f t="shared" ref="CK17:CM17" si="610">$A$19</f>
        <v>Kevin S.</v>
      </c>
      <c r="CL17" s="4" t="str">
        <f t="shared" si="610"/>
        <v>Kevin S.</v>
      </c>
      <c r="CM17" s="4" t="str">
        <f t="shared" si="610"/>
        <v>Kevin S.</v>
      </c>
      <c r="CN17" s="4" t="str">
        <f t="shared" ref="CN17:CP17" si="611">$A$18</f>
        <v>Angelo</v>
      </c>
      <c r="CO17" s="4" t="str">
        <f t="shared" si="611"/>
        <v>Angelo</v>
      </c>
      <c r="CP17" s="4" t="str">
        <f t="shared" si="611"/>
        <v>Angelo</v>
      </c>
      <c r="CQ17" s="4" t="str">
        <f t="shared" ref="CQ17:CS17" si="612">$A$13</f>
        <v>Josh</v>
      </c>
      <c r="CR17" s="4" t="str">
        <f t="shared" si="612"/>
        <v>Josh</v>
      </c>
      <c r="CS17" s="4" t="str">
        <f t="shared" si="612"/>
        <v>Josh</v>
      </c>
      <c r="CT17" s="4" t="str">
        <f t="shared" ref="CT17:CV17" si="613">$A$12</f>
        <v>Ryan P.</v>
      </c>
      <c r="CU17" s="4" t="str">
        <f t="shared" si="613"/>
        <v>Ryan P.</v>
      </c>
      <c r="CV17" s="4" t="str">
        <f t="shared" si="613"/>
        <v>Ryan P.</v>
      </c>
      <c r="CW17" s="4" t="str">
        <f t="shared" ref="CW17:CY17" si="614">$A$14</f>
        <v>PJ</v>
      </c>
      <c r="CX17" s="4" t="str">
        <f t="shared" si="614"/>
        <v>PJ</v>
      </c>
      <c r="CY17" s="4" t="str">
        <f t="shared" si="614"/>
        <v>PJ</v>
      </c>
      <c r="CZ17" s="4" t="str">
        <f t="shared" ref="CZ17:DB17" si="615">$A$16</f>
        <v>Sol</v>
      </c>
      <c r="DA17" s="4" t="str">
        <f t="shared" si="615"/>
        <v>Sol</v>
      </c>
      <c r="DB17" s="4" t="str">
        <f t="shared" si="615"/>
        <v>Sol</v>
      </c>
      <c r="DC17" s="4" t="str">
        <f t="shared" ref="DC17:DE17" si="616">$A$19</f>
        <v>Kevin S.</v>
      </c>
      <c r="DD17" s="4" t="str">
        <f t="shared" si="616"/>
        <v>Kevin S.</v>
      </c>
      <c r="DE17" s="4" t="str">
        <f t="shared" si="616"/>
        <v>Kevin S.</v>
      </c>
      <c r="DF17" s="4" t="str">
        <f t="shared" ref="DF17:DH17" si="617">$A$18</f>
        <v>Angelo</v>
      </c>
      <c r="DG17" s="4" t="str">
        <f t="shared" si="617"/>
        <v>Angelo</v>
      </c>
      <c r="DH17" s="4" t="str">
        <f t="shared" si="617"/>
        <v>Angelo</v>
      </c>
      <c r="DI17" s="4" t="str">
        <f t="shared" ref="DI17:DK17" si="618">$A$13</f>
        <v>Josh</v>
      </c>
      <c r="DJ17" s="4" t="str">
        <f t="shared" si="618"/>
        <v>Josh</v>
      </c>
      <c r="DK17" s="4" t="str">
        <f t="shared" si="618"/>
        <v>Josh</v>
      </c>
      <c r="DL17" s="4" t="str">
        <f t="shared" ref="DL17:DN17" si="619">$A$12</f>
        <v>Ryan P.</v>
      </c>
      <c r="DM17" s="4" t="str">
        <f t="shared" si="619"/>
        <v>Ryan P.</v>
      </c>
      <c r="DN17" s="4" t="str">
        <f t="shared" si="619"/>
        <v>Ryan P.</v>
      </c>
      <c r="DO17" s="4" t="str">
        <f t="shared" ref="DO17:DQ17" si="620">$A$15</f>
        <v>Ryan A.</v>
      </c>
      <c r="DP17" s="4" t="str">
        <f t="shared" si="620"/>
        <v>Ryan A.</v>
      </c>
      <c r="DQ17" s="4" t="str">
        <f t="shared" si="620"/>
        <v>Ryan A.</v>
      </c>
      <c r="DR17" s="4" t="str">
        <f t="shared" ref="DR17:DT17" si="621">$A$14</f>
        <v>PJ</v>
      </c>
      <c r="DS17" s="4" t="str">
        <f t="shared" si="621"/>
        <v>PJ</v>
      </c>
      <c r="DT17" s="4" t="str">
        <f t="shared" si="621"/>
        <v>PJ</v>
      </c>
      <c r="DU17" s="4" t="str">
        <f t="shared" ref="DU17:DW17" si="622">$A$16</f>
        <v>Sol</v>
      </c>
      <c r="DV17" s="4" t="str">
        <f t="shared" si="622"/>
        <v>Sol</v>
      </c>
      <c r="DW17" s="4" t="str">
        <f t="shared" si="622"/>
        <v>Sol</v>
      </c>
      <c r="DX17" s="4" t="str">
        <f t="shared" ref="DX17:DZ17" si="623">$A$19</f>
        <v>Kevin S.</v>
      </c>
      <c r="DY17" s="4" t="str">
        <f t="shared" si="623"/>
        <v>Kevin S.</v>
      </c>
      <c r="DZ17" s="4" t="str">
        <f t="shared" si="623"/>
        <v>Kevin S.</v>
      </c>
      <c r="EA17" s="4" t="str">
        <f t="shared" ref="EA17:EC17" si="624">$A$18</f>
        <v>Angelo</v>
      </c>
      <c r="EB17" s="4" t="str">
        <f t="shared" si="624"/>
        <v>Angelo</v>
      </c>
      <c r="EC17" s="4" t="str">
        <f t="shared" si="624"/>
        <v>Angelo</v>
      </c>
      <c r="ED17" s="4" t="str">
        <f t="shared" ref="ED17:EE17" si="625">$A$13</f>
        <v>Josh</v>
      </c>
      <c r="EE17" s="4" t="str">
        <f t="shared" si="625"/>
        <v>Josh</v>
      </c>
    </row>
    <row r="18">
      <c r="A18" s="2" t="s">
        <v>54</v>
      </c>
      <c r="B18" s="4" t="str">
        <f t="shared" ref="B18:D18" si="626">$A$19</f>
        <v>Kevin S.</v>
      </c>
      <c r="C18" s="4" t="str">
        <f t="shared" si="626"/>
        <v>Kevin S.</v>
      </c>
      <c r="D18" s="4" t="str">
        <f t="shared" si="626"/>
        <v>Kevin S.</v>
      </c>
      <c r="E18" s="4" t="str">
        <f t="shared" ref="E18:G18" si="627">$A$16</f>
        <v>Sol</v>
      </c>
      <c r="F18" s="4" t="str">
        <f t="shared" si="627"/>
        <v>Sol</v>
      </c>
      <c r="G18" s="4" t="str">
        <f t="shared" si="627"/>
        <v>Sol</v>
      </c>
      <c r="H18" s="4" t="str">
        <f t="shared" ref="H18:J18" si="628">$A$17</f>
        <v>Justin</v>
      </c>
      <c r="I18" s="4" t="str">
        <f t="shared" si="628"/>
        <v>Justin</v>
      </c>
      <c r="J18" s="4" t="str">
        <f t="shared" si="628"/>
        <v>Justin</v>
      </c>
      <c r="K18" s="4" t="str">
        <f t="shared" ref="K18:M18" si="629">$A$14</f>
        <v>PJ</v>
      </c>
      <c r="L18" s="4" t="str">
        <f t="shared" si="629"/>
        <v>PJ</v>
      </c>
      <c r="M18" s="4" t="str">
        <f t="shared" si="629"/>
        <v>PJ</v>
      </c>
      <c r="N18" s="4" t="str">
        <f t="shared" ref="N18:P18" si="630">$A$13</f>
        <v>Josh</v>
      </c>
      <c r="O18" s="4" t="str">
        <f t="shared" si="630"/>
        <v>Josh</v>
      </c>
      <c r="P18" s="4" t="str">
        <f t="shared" si="630"/>
        <v>Josh</v>
      </c>
      <c r="Q18" s="4" t="str">
        <f t="shared" ref="Q18:S18" si="631">$A$12</f>
        <v>Ryan P.</v>
      </c>
      <c r="R18" s="4" t="str">
        <f t="shared" si="631"/>
        <v>Ryan P.</v>
      </c>
      <c r="S18" s="4" t="str">
        <f t="shared" si="631"/>
        <v>Ryan P.</v>
      </c>
      <c r="T18" s="4" t="str">
        <f t="shared" ref="T18:V18" si="632">$A$15</f>
        <v>Ryan A.</v>
      </c>
      <c r="U18" s="4" t="str">
        <f t="shared" si="632"/>
        <v>Ryan A.</v>
      </c>
      <c r="V18" s="4" t="str">
        <f t="shared" si="632"/>
        <v>Ryan A.</v>
      </c>
      <c r="W18" s="4" t="str">
        <f t="shared" ref="W18:Y18" si="633">$A$19</f>
        <v>Kevin S.</v>
      </c>
      <c r="X18" s="4" t="str">
        <f t="shared" si="633"/>
        <v>Kevin S.</v>
      </c>
      <c r="Y18" s="4" t="str">
        <f t="shared" si="633"/>
        <v>Kevin S.</v>
      </c>
      <c r="Z18" s="4" t="str">
        <f t="shared" ref="Z18:AB18" si="634">$A$16</f>
        <v>Sol</v>
      </c>
      <c r="AA18" s="4" t="str">
        <f t="shared" si="634"/>
        <v>Sol</v>
      </c>
      <c r="AB18" s="4" t="str">
        <f t="shared" si="634"/>
        <v>Sol</v>
      </c>
      <c r="AC18" s="4" t="str">
        <f t="shared" ref="AC18:AE18" si="635">$A$17</f>
        <v>Justin</v>
      </c>
      <c r="AD18" s="4" t="str">
        <f t="shared" si="635"/>
        <v>Justin</v>
      </c>
      <c r="AE18" s="4" t="str">
        <f t="shared" si="635"/>
        <v>Justin</v>
      </c>
      <c r="AF18" s="4" t="str">
        <f t="shared" ref="AF18:AH18" si="636">$A$14</f>
        <v>PJ</v>
      </c>
      <c r="AG18" s="4" t="str">
        <f t="shared" si="636"/>
        <v>PJ</v>
      </c>
      <c r="AH18" s="4" t="str">
        <f t="shared" si="636"/>
        <v>PJ</v>
      </c>
      <c r="AI18" s="4" t="str">
        <f t="shared" ref="AI18:AK18" si="637">$A$13</f>
        <v>Josh</v>
      </c>
      <c r="AJ18" s="4" t="str">
        <f t="shared" si="637"/>
        <v>Josh</v>
      </c>
      <c r="AK18" s="4" t="str">
        <f t="shared" si="637"/>
        <v>Josh</v>
      </c>
      <c r="AL18" s="4" t="str">
        <f t="shared" ref="AL18:AN18" si="638">$A$12</f>
        <v>Ryan P.</v>
      </c>
      <c r="AM18" s="4" t="str">
        <f t="shared" si="638"/>
        <v>Ryan P.</v>
      </c>
      <c r="AN18" s="4" t="str">
        <f t="shared" si="638"/>
        <v>Ryan P.</v>
      </c>
      <c r="AO18" s="4" t="str">
        <f t="shared" ref="AO18:AQ18" si="639">$A$15</f>
        <v>Ryan A.</v>
      </c>
      <c r="AP18" s="4" t="str">
        <f t="shared" si="639"/>
        <v>Ryan A.</v>
      </c>
      <c r="AQ18" s="4" t="str">
        <f t="shared" si="639"/>
        <v>Ryan A.</v>
      </c>
      <c r="AR18" s="4" t="str">
        <f t="shared" ref="AR18:AT18" si="640">$A$19</f>
        <v>Kevin S.</v>
      </c>
      <c r="AS18" s="4" t="str">
        <f t="shared" si="640"/>
        <v>Kevin S.</v>
      </c>
      <c r="AT18" s="4" t="str">
        <f t="shared" si="640"/>
        <v>Kevin S.</v>
      </c>
      <c r="AU18" s="4" t="str">
        <f t="shared" ref="AU18:AW18" si="641">$A$16</f>
        <v>Sol</v>
      </c>
      <c r="AV18" s="4" t="str">
        <f t="shared" si="641"/>
        <v>Sol</v>
      </c>
      <c r="AW18" s="4" t="str">
        <f t="shared" si="641"/>
        <v>Sol</v>
      </c>
      <c r="AX18" s="4" t="str">
        <f t="shared" ref="AX18:AZ18" si="642">$A$17</f>
        <v>Justin</v>
      </c>
      <c r="AY18" s="4" t="str">
        <f t="shared" si="642"/>
        <v>Justin</v>
      </c>
      <c r="AZ18" s="4" t="str">
        <f t="shared" si="642"/>
        <v>Justin</v>
      </c>
      <c r="BA18" s="4" t="str">
        <f t="shared" ref="BA18:BC18" si="643">$A$14</f>
        <v>PJ</v>
      </c>
      <c r="BB18" s="4" t="str">
        <f t="shared" si="643"/>
        <v>PJ</v>
      </c>
      <c r="BC18" s="4" t="str">
        <f t="shared" si="643"/>
        <v>PJ</v>
      </c>
      <c r="BD18" s="4" t="str">
        <f t="shared" ref="BD18:BF18" si="644">$A$13</f>
        <v>Josh</v>
      </c>
      <c r="BE18" s="4" t="str">
        <f t="shared" si="644"/>
        <v>Josh</v>
      </c>
      <c r="BF18" s="4" t="str">
        <f t="shared" si="644"/>
        <v>Josh</v>
      </c>
      <c r="BG18" s="4" t="str">
        <f t="shared" ref="BG18:BI18" si="645">$A$12</f>
        <v>Ryan P.</v>
      </c>
      <c r="BH18" s="4" t="str">
        <f t="shared" si="645"/>
        <v>Ryan P.</v>
      </c>
      <c r="BI18" s="4" t="str">
        <f t="shared" si="645"/>
        <v>Ryan P.</v>
      </c>
      <c r="BJ18" s="4" t="str">
        <f t="shared" ref="BJ18:BL18" si="646">$A$15</f>
        <v>Ryan A.</v>
      </c>
      <c r="BK18" s="4" t="str">
        <f t="shared" si="646"/>
        <v>Ryan A.</v>
      </c>
      <c r="BL18" s="4" t="str">
        <f t="shared" si="646"/>
        <v>Ryan A.</v>
      </c>
      <c r="BM18" s="4" t="str">
        <f t="shared" ref="BM18:BO18" si="647">$A$19</f>
        <v>Kevin S.</v>
      </c>
      <c r="BN18" s="4" t="str">
        <f t="shared" si="647"/>
        <v>Kevin S.</v>
      </c>
      <c r="BO18" s="4" t="str">
        <f t="shared" si="647"/>
        <v>Kevin S.</v>
      </c>
      <c r="BP18" s="4" t="str">
        <f t="shared" ref="BP18:BR18" si="648">$A$16</f>
        <v>Sol</v>
      </c>
      <c r="BQ18" s="4" t="str">
        <f t="shared" si="648"/>
        <v>Sol</v>
      </c>
      <c r="BR18" s="4" t="str">
        <f t="shared" si="648"/>
        <v>Sol</v>
      </c>
      <c r="BS18" s="4" t="str">
        <f t="shared" ref="BS18:BU18" si="649">$A$17</f>
        <v>Justin</v>
      </c>
      <c r="BT18" s="4" t="str">
        <f t="shared" si="649"/>
        <v>Justin</v>
      </c>
      <c r="BU18" s="4" t="str">
        <f t="shared" si="649"/>
        <v>Justin</v>
      </c>
      <c r="BV18" s="4" t="str">
        <f t="shared" ref="BV18:BX18" si="650">$A$14</f>
        <v>PJ</v>
      </c>
      <c r="BW18" s="4" t="str">
        <f t="shared" si="650"/>
        <v>PJ</v>
      </c>
      <c r="BX18" s="4" t="str">
        <f t="shared" si="650"/>
        <v>PJ</v>
      </c>
      <c r="BY18" s="4" t="str">
        <f t="shared" ref="BY18:CA18" si="651">$A$13</f>
        <v>Josh</v>
      </c>
      <c r="BZ18" s="4" t="str">
        <f t="shared" si="651"/>
        <v>Josh</v>
      </c>
      <c r="CA18" s="4" t="str">
        <f t="shared" si="651"/>
        <v>Josh</v>
      </c>
      <c r="CB18" s="4" t="str">
        <f t="shared" ref="CB18:CD18" si="652">$A$12</f>
        <v>Ryan P.</v>
      </c>
      <c r="CC18" s="4" t="str">
        <f t="shared" si="652"/>
        <v>Ryan P.</v>
      </c>
      <c r="CD18" s="4" t="str">
        <f t="shared" si="652"/>
        <v>Ryan P.</v>
      </c>
      <c r="CE18" s="4" t="str">
        <f t="shared" ref="CE18:CG18" si="653">$A$15</f>
        <v>Ryan A.</v>
      </c>
      <c r="CF18" s="4" t="str">
        <f t="shared" si="653"/>
        <v>Ryan A.</v>
      </c>
      <c r="CG18" s="4" t="str">
        <f t="shared" si="653"/>
        <v>Ryan A.</v>
      </c>
      <c r="CH18" s="4" t="str">
        <f t="shared" ref="CH18:CJ18" si="654">$A$19</f>
        <v>Kevin S.</v>
      </c>
      <c r="CI18" s="4" t="str">
        <f t="shared" si="654"/>
        <v>Kevin S.</v>
      </c>
      <c r="CJ18" s="4" t="str">
        <f t="shared" si="654"/>
        <v>Kevin S.</v>
      </c>
      <c r="CK18" s="4" t="str">
        <f t="shared" ref="CK18:CM18" si="655">$A$16</f>
        <v>Sol</v>
      </c>
      <c r="CL18" s="4" t="str">
        <f t="shared" si="655"/>
        <v>Sol</v>
      </c>
      <c r="CM18" s="4" t="str">
        <f t="shared" si="655"/>
        <v>Sol</v>
      </c>
      <c r="CN18" s="4" t="str">
        <f t="shared" ref="CN18:CP18" si="656">$A$17</f>
        <v>Justin</v>
      </c>
      <c r="CO18" s="4" t="str">
        <f t="shared" si="656"/>
        <v>Justin</v>
      </c>
      <c r="CP18" s="4" t="str">
        <f t="shared" si="656"/>
        <v>Justin</v>
      </c>
      <c r="CQ18" s="4" t="str">
        <f t="shared" ref="CQ18:CS18" si="657">$A$14</f>
        <v>PJ</v>
      </c>
      <c r="CR18" s="4" t="str">
        <f t="shared" si="657"/>
        <v>PJ</v>
      </c>
      <c r="CS18" s="4" t="str">
        <f t="shared" si="657"/>
        <v>PJ</v>
      </c>
      <c r="CT18" s="4" t="str">
        <f t="shared" ref="CT18:CV18" si="658">$A$13</f>
        <v>Josh</v>
      </c>
      <c r="CU18" s="4" t="str">
        <f t="shared" si="658"/>
        <v>Josh</v>
      </c>
      <c r="CV18" s="4" t="str">
        <f t="shared" si="658"/>
        <v>Josh</v>
      </c>
      <c r="CW18" s="4" t="str">
        <f t="shared" ref="CW18:CY18" si="659">$A$15</f>
        <v>Ryan A.</v>
      </c>
      <c r="CX18" s="4" t="str">
        <f t="shared" si="659"/>
        <v>Ryan A.</v>
      </c>
      <c r="CY18" s="4" t="str">
        <f t="shared" si="659"/>
        <v>Ryan A.</v>
      </c>
      <c r="CZ18" s="4" t="str">
        <f t="shared" ref="CZ18:DB18" si="660">$A$19</f>
        <v>Kevin S.</v>
      </c>
      <c r="DA18" s="4" t="str">
        <f t="shared" si="660"/>
        <v>Kevin S.</v>
      </c>
      <c r="DB18" s="4" t="str">
        <f t="shared" si="660"/>
        <v>Kevin S.</v>
      </c>
      <c r="DC18" s="4" t="str">
        <f t="shared" ref="DC18:DE18" si="661">$A$16</f>
        <v>Sol</v>
      </c>
      <c r="DD18" s="4" t="str">
        <f t="shared" si="661"/>
        <v>Sol</v>
      </c>
      <c r="DE18" s="4" t="str">
        <f t="shared" si="661"/>
        <v>Sol</v>
      </c>
      <c r="DF18" s="4" t="str">
        <f t="shared" ref="DF18:DH18" si="662">$A$17</f>
        <v>Justin</v>
      </c>
      <c r="DG18" s="4" t="str">
        <f t="shared" si="662"/>
        <v>Justin</v>
      </c>
      <c r="DH18" s="4" t="str">
        <f t="shared" si="662"/>
        <v>Justin</v>
      </c>
      <c r="DI18" s="4" t="str">
        <f t="shared" ref="DI18:DK18" si="663">$A$14</f>
        <v>PJ</v>
      </c>
      <c r="DJ18" s="4" t="str">
        <f t="shared" si="663"/>
        <v>PJ</v>
      </c>
      <c r="DK18" s="4" t="str">
        <f t="shared" si="663"/>
        <v>PJ</v>
      </c>
      <c r="DL18" s="4" t="str">
        <f t="shared" ref="DL18:DN18" si="664">$A$13</f>
        <v>Josh</v>
      </c>
      <c r="DM18" s="4" t="str">
        <f t="shared" si="664"/>
        <v>Josh</v>
      </c>
      <c r="DN18" s="4" t="str">
        <f t="shared" si="664"/>
        <v>Josh</v>
      </c>
      <c r="DO18" s="4" t="str">
        <f t="shared" ref="DO18:DQ18" si="665">$A$12</f>
        <v>Ryan P.</v>
      </c>
      <c r="DP18" s="4" t="str">
        <f t="shared" si="665"/>
        <v>Ryan P.</v>
      </c>
      <c r="DQ18" s="4" t="str">
        <f t="shared" si="665"/>
        <v>Ryan P.</v>
      </c>
      <c r="DR18" s="4" t="str">
        <f t="shared" ref="DR18:DT18" si="666">$A$15</f>
        <v>Ryan A.</v>
      </c>
      <c r="DS18" s="4" t="str">
        <f t="shared" si="666"/>
        <v>Ryan A.</v>
      </c>
      <c r="DT18" s="4" t="str">
        <f t="shared" si="666"/>
        <v>Ryan A.</v>
      </c>
      <c r="DU18" s="4" t="str">
        <f t="shared" ref="DU18:DW18" si="667">$A$19</f>
        <v>Kevin S.</v>
      </c>
      <c r="DV18" s="4" t="str">
        <f t="shared" si="667"/>
        <v>Kevin S.</v>
      </c>
      <c r="DW18" s="4" t="str">
        <f t="shared" si="667"/>
        <v>Kevin S.</v>
      </c>
      <c r="DX18" s="4" t="str">
        <f t="shared" ref="DX18:DZ18" si="668">$A$16</f>
        <v>Sol</v>
      </c>
      <c r="DY18" s="4" t="str">
        <f t="shared" si="668"/>
        <v>Sol</v>
      </c>
      <c r="DZ18" s="4" t="str">
        <f t="shared" si="668"/>
        <v>Sol</v>
      </c>
      <c r="EA18" s="4" t="str">
        <f t="shared" ref="EA18:EC18" si="669">$A$17</f>
        <v>Justin</v>
      </c>
      <c r="EB18" s="4" t="str">
        <f t="shared" si="669"/>
        <v>Justin</v>
      </c>
      <c r="EC18" s="4" t="str">
        <f t="shared" si="669"/>
        <v>Justin</v>
      </c>
      <c r="ED18" s="4" t="str">
        <f t="shared" ref="ED18:EE18" si="670">$A$14</f>
        <v>PJ</v>
      </c>
      <c r="EE18" s="4" t="str">
        <f t="shared" si="670"/>
        <v>PJ</v>
      </c>
    </row>
    <row r="19">
      <c r="A19" s="2" t="s">
        <v>55</v>
      </c>
      <c r="B19" s="4" t="str">
        <f t="shared" ref="B19:D19" si="671">$A$18</f>
        <v>Angelo</v>
      </c>
      <c r="C19" s="4" t="str">
        <f t="shared" si="671"/>
        <v>Angelo</v>
      </c>
      <c r="D19" s="4" t="str">
        <f t="shared" si="671"/>
        <v>Angelo</v>
      </c>
      <c r="E19" s="4" t="str">
        <f t="shared" ref="E19:G19" si="672">$A$17</f>
        <v>Justin</v>
      </c>
      <c r="F19" s="4" t="str">
        <f t="shared" si="672"/>
        <v>Justin</v>
      </c>
      <c r="G19" s="4" t="str">
        <f t="shared" si="672"/>
        <v>Justin</v>
      </c>
      <c r="H19" s="4" t="str">
        <f t="shared" ref="H19:J19" si="673">$A$16</f>
        <v>Sol</v>
      </c>
      <c r="I19" s="4" t="str">
        <f t="shared" si="673"/>
        <v>Sol</v>
      </c>
      <c r="J19" s="4" t="str">
        <f t="shared" si="673"/>
        <v>Sol</v>
      </c>
      <c r="K19" s="4" t="str">
        <f t="shared" ref="K19:M19" si="674">$A$15</f>
        <v>Ryan A.</v>
      </c>
      <c r="L19" s="4" t="str">
        <f t="shared" si="674"/>
        <v>Ryan A.</v>
      </c>
      <c r="M19" s="4" t="str">
        <f t="shared" si="674"/>
        <v>Ryan A.</v>
      </c>
      <c r="N19" s="4" t="str">
        <f t="shared" ref="N19:P19" si="675">$A$14</f>
        <v>PJ</v>
      </c>
      <c r="O19" s="4" t="str">
        <f t="shared" si="675"/>
        <v>PJ</v>
      </c>
      <c r="P19" s="4" t="str">
        <f t="shared" si="675"/>
        <v>PJ</v>
      </c>
      <c r="Q19" s="4" t="str">
        <f t="shared" ref="Q19:S19" si="676">$A$13</f>
        <v>Josh</v>
      </c>
      <c r="R19" s="4" t="str">
        <f t="shared" si="676"/>
        <v>Josh</v>
      </c>
      <c r="S19" s="4" t="str">
        <f t="shared" si="676"/>
        <v>Josh</v>
      </c>
      <c r="T19" s="4" t="str">
        <f t="shared" ref="T19:V19" si="677">$A$12</f>
        <v>Ryan P.</v>
      </c>
      <c r="U19" s="4" t="str">
        <f t="shared" si="677"/>
        <v>Ryan P.</v>
      </c>
      <c r="V19" s="4" t="str">
        <f t="shared" si="677"/>
        <v>Ryan P.</v>
      </c>
      <c r="W19" s="4" t="str">
        <f t="shared" ref="W19:Y19" si="678">$A$18</f>
        <v>Angelo</v>
      </c>
      <c r="X19" s="4" t="str">
        <f t="shared" si="678"/>
        <v>Angelo</v>
      </c>
      <c r="Y19" s="4" t="str">
        <f t="shared" si="678"/>
        <v>Angelo</v>
      </c>
      <c r="Z19" s="4" t="str">
        <f t="shared" ref="Z19:AB19" si="679">$A$17</f>
        <v>Justin</v>
      </c>
      <c r="AA19" s="4" t="str">
        <f t="shared" si="679"/>
        <v>Justin</v>
      </c>
      <c r="AB19" s="4" t="str">
        <f t="shared" si="679"/>
        <v>Justin</v>
      </c>
      <c r="AC19" s="4" t="str">
        <f t="shared" ref="AC19:AE19" si="680">$A$16</f>
        <v>Sol</v>
      </c>
      <c r="AD19" s="4" t="str">
        <f t="shared" si="680"/>
        <v>Sol</v>
      </c>
      <c r="AE19" s="4" t="str">
        <f t="shared" si="680"/>
        <v>Sol</v>
      </c>
      <c r="AF19" s="4" t="str">
        <f t="shared" ref="AF19:AH19" si="681">$A$15</f>
        <v>Ryan A.</v>
      </c>
      <c r="AG19" s="4" t="str">
        <f t="shared" si="681"/>
        <v>Ryan A.</v>
      </c>
      <c r="AH19" s="4" t="str">
        <f t="shared" si="681"/>
        <v>Ryan A.</v>
      </c>
      <c r="AI19" s="4" t="str">
        <f t="shared" ref="AI19:AK19" si="682">$A$14</f>
        <v>PJ</v>
      </c>
      <c r="AJ19" s="4" t="str">
        <f t="shared" si="682"/>
        <v>PJ</v>
      </c>
      <c r="AK19" s="4" t="str">
        <f t="shared" si="682"/>
        <v>PJ</v>
      </c>
      <c r="AL19" s="4" t="str">
        <f t="shared" ref="AL19:AN19" si="683">$A$13</f>
        <v>Josh</v>
      </c>
      <c r="AM19" s="4" t="str">
        <f t="shared" si="683"/>
        <v>Josh</v>
      </c>
      <c r="AN19" s="4" t="str">
        <f t="shared" si="683"/>
        <v>Josh</v>
      </c>
      <c r="AO19" s="4" t="str">
        <f t="shared" ref="AO19:AQ19" si="684">$A$12</f>
        <v>Ryan P.</v>
      </c>
      <c r="AP19" s="4" t="str">
        <f t="shared" si="684"/>
        <v>Ryan P.</v>
      </c>
      <c r="AQ19" s="4" t="str">
        <f t="shared" si="684"/>
        <v>Ryan P.</v>
      </c>
      <c r="AR19" s="4" t="str">
        <f t="shared" ref="AR19:AT19" si="685">$A$18</f>
        <v>Angelo</v>
      </c>
      <c r="AS19" s="4" t="str">
        <f t="shared" si="685"/>
        <v>Angelo</v>
      </c>
      <c r="AT19" s="4" t="str">
        <f t="shared" si="685"/>
        <v>Angelo</v>
      </c>
      <c r="AU19" s="4" t="str">
        <f t="shared" ref="AU19:AW19" si="686">$A$17</f>
        <v>Justin</v>
      </c>
      <c r="AV19" s="4" t="str">
        <f t="shared" si="686"/>
        <v>Justin</v>
      </c>
      <c r="AW19" s="4" t="str">
        <f t="shared" si="686"/>
        <v>Justin</v>
      </c>
      <c r="AX19" s="4" t="str">
        <f t="shared" ref="AX19:AZ19" si="687">$A$16</f>
        <v>Sol</v>
      </c>
      <c r="AY19" s="4" t="str">
        <f t="shared" si="687"/>
        <v>Sol</v>
      </c>
      <c r="AZ19" s="4" t="str">
        <f t="shared" si="687"/>
        <v>Sol</v>
      </c>
      <c r="BA19" s="4" t="str">
        <f t="shared" ref="BA19:BC19" si="688">$A$15</f>
        <v>Ryan A.</v>
      </c>
      <c r="BB19" s="4" t="str">
        <f t="shared" si="688"/>
        <v>Ryan A.</v>
      </c>
      <c r="BC19" s="4" t="str">
        <f t="shared" si="688"/>
        <v>Ryan A.</v>
      </c>
      <c r="BD19" s="4" t="str">
        <f t="shared" ref="BD19:BF19" si="689">$A$14</f>
        <v>PJ</v>
      </c>
      <c r="BE19" s="4" t="str">
        <f t="shared" si="689"/>
        <v>PJ</v>
      </c>
      <c r="BF19" s="4" t="str">
        <f t="shared" si="689"/>
        <v>PJ</v>
      </c>
      <c r="BG19" s="4" t="str">
        <f t="shared" ref="BG19:BI19" si="690">$A$13</f>
        <v>Josh</v>
      </c>
      <c r="BH19" s="4" t="str">
        <f t="shared" si="690"/>
        <v>Josh</v>
      </c>
      <c r="BI19" s="4" t="str">
        <f t="shared" si="690"/>
        <v>Josh</v>
      </c>
      <c r="BJ19" s="4" t="str">
        <f t="shared" ref="BJ19:BL19" si="691">$A$12</f>
        <v>Ryan P.</v>
      </c>
      <c r="BK19" s="4" t="str">
        <f t="shared" si="691"/>
        <v>Ryan P.</v>
      </c>
      <c r="BL19" s="4" t="str">
        <f t="shared" si="691"/>
        <v>Ryan P.</v>
      </c>
      <c r="BM19" s="4" t="str">
        <f t="shared" ref="BM19:BO19" si="692">$A$18</f>
        <v>Angelo</v>
      </c>
      <c r="BN19" s="4" t="str">
        <f t="shared" si="692"/>
        <v>Angelo</v>
      </c>
      <c r="BO19" s="4" t="str">
        <f t="shared" si="692"/>
        <v>Angelo</v>
      </c>
      <c r="BP19" s="4" t="str">
        <f t="shared" ref="BP19:BR19" si="693">$A$17</f>
        <v>Justin</v>
      </c>
      <c r="BQ19" s="4" t="str">
        <f t="shared" si="693"/>
        <v>Justin</v>
      </c>
      <c r="BR19" s="4" t="str">
        <f t="shared" si="693"/>
        <v>Justin</v>
      </c>
      <c r="BS19" s="4" t="str">
        <f t="shared" ref="BS19:BU19" si="694">$A$16</f>
        <v>Sol</v>
      </c>
      <c r="BT19" s="4" t="str">
        <f t="shared" si="694"/>
        <v>Sol</v>
      </c>
      <c r="BU19" s="4" t="str">
        <f t="shared" si="694"/>
        <v>Sol</v>
      </c>
      <c r="BV19" s="4" t="str">
        <f t="shared" ref="BV19:BX19" si="695">$A$15</f>
        <v>Ryan A.</v>
      </c>
      <c r="BW19" s="4" t="str">
        <f t="shared" si="695"/>
        <v>Ryan A.</v>
      </c>
      <c r="BX19" s="4" t="str">
        <f t="shared" si="695"/>
        <v>Ryan A.</v>
      </c>
      <c r="BY19" s="4" t="str">
        <f t="shared" ref="BY19:CA19" si="696">$A$14</f>
        <v>PJ</v>
      </c>
      <c r="BZ19" s="4" t="str">
        <f t="shared" si="696"/>
        <v>PJ</v>
      </c>
      <c r="CA19" s="4" t="str">
        <f t="shared" si="696"/>
        <v>PJ</v>
      </c>
      <c r="CB19" s="4" t="str">
        <f t="shared" ref="CB19:CD19" si="697">$A$13</f>
        <v>Josh</v>
      </c>
      <c r="CC19" s="4" t="str">
        <f t="shared" si="697"/>
        <v>Josh</v>
      </c>
      <c r="CD19" s="4" t="str">
        <f t="shared" si="697"/>
        <v>Josh</v>
      </c>
      <c r="CE19" s="4" t="str">
        <f t="shared" ref="CE19:CG19" si="698">$A$12</f>
        <v>Ryan P.</v>
      </c>
      <c r="CF19" s="4" t="str">
        <f t="shared" si="698"/>
        <v>Ryan P.</v>
      </c>
      <c r="CG19" s="4" t="str">
        <f t="shared" si="698"/>
        <v>Ryan P.</v>
      </c>
      <c r="CH19" s="4" t="str">
        <f t="shared" ref="CH19:CJ19" si="699">$A$18</f>
        <v>Angelo</v>
      </c>
      <c r="CI19" s="4" t="str">
        <f t="shared" si="699"/>
        <v>Angelo</v>
      </c>
      <c r="CJ19" s="4" t="str">
        <f t="shared" si="699"/>
        <v>Angelo</v>
      </c>
      <c r="CK19" s="4" t="str">
        <f t="shared" ref="CK19:CM19" si="700">$A$17</f>
        <v>Justin</v>
      </c>
      <c r="CL19" s="4" t="str">
        <f t="shared" si="700"/>
        <v>Justin</v>
      </c>
      <c r="CM19" s="4" t="str">
        <f t="shared" si="700"/>
        <v>Justin</v>
      </c>
      <c r="CN19" s="4" t="str">
        <f t="shared" ref="CN19:CP19" si="701">$A$16</f>
        <v>Sol</v>
      </c>
      <c r="CO19" s="4" t="str">
        <f t="shared" si="701"/>
        <v>Sol</v>
      </c>
      <c r="CP19" s="4" t="str">
        <f t="shared" si="701"/>
        <v>Sol</v>
      </c>
      <c r="CQ19" s="4" t="str">
        <f t="shared" ref="CQ19:CS19" si="702">$A$15</f>
        <v>Ryan A.</v>
      </c>
      <c r="CR19" s="4" t="str">
        <f t="shared" si="702"/>
        <v>Ryan A.</v>
      </c>
      <c r="CS19" s="4" t="str">
        <f t="shared" si="702"/>
        <v>Ryan A.</v>
      </c>
      <c r="CT19" s="4" t="str">
        <f t="shared" ref="CT19:CV19" si="703">$A$14</f>
        <v>PJ</v>
      </c>
      <c r="CU19" s="4" t="str">
        <f t="shared" si="703"/>
        <v>PJ</v>
      </c>
      <c r="CV19" s="4" t="str">
        <f t="shared" si="703"/>
        <v>PJ</v>
      </c>
      <c r="CW19" s="4" t="str">
        <f t="shared" ref="CW19:CY19" si="704">$A$12</f>
        <v>Ryan P.</v>
      </c>
      <c r="CX19" s="4" t="str">
        <f t="shared" si="704"/>
        <v>Ryan P.</v>
      </c>
      <c r="CY19" s="4" t="str">
        <f t="shared" si="704"/>
        <v>Ryan P.</v>
      </c>
      <c r="CZ19" s="4" t="str">
        <f t="shared" ref="CZ19:DB19" si="705">$A$18</f>
        <v>Angelo</v>
      </c>
      <c r="DA19" s="4" t="str">
        <f t="shared" si="705"/>
        <v>Angelo</v>
      </c>
      <c r="DB19" s="4" t="str">
        <f t="shared" si="705"/>
        <v>Angelo</v>
      </c>
      <c r="DC19" s="4" t="str">
        <f t="shared" ref="DC19:DE19" si="706">$A$17</f>
        <v>Justin</v>
      </c>
      <c r="DD19" s="4" t="str">
        <f t="shared" si="706"/>
        <v>Justin</v>
      </c>
      <c r="DE19" s="4" t="str">
        <f t="shared" si="706"/>
        <v>Justin</v>
      </c>
      <c r="DF19" s="4" t="str">
        <f t="shared" ref="DF19:DH19" si="707">$A$16</f>
        <v>Sol</v>
      </c>
      <c r="DG19" s="4" t="str">
        <f t="shared" si="707"/>
        <v>Sol</v>
      </c>
      <c r="DH19" s="4" t="str">
        <f t="shared" si="707"/>
        <v>Sol</v>
      </c>
      <c r="DI19" s="4" t="str">
        <f t="shared" ref="DI19:DK19" si="708">$A$15</f>
        <v>Ryan A.</v>
      </c>
      <c r="DJ19" s="4" t="str">
        <f t="shared" si="708"/>
        <v>Ryan A.</v>
      </c>
      <c r="DK19" s="4" t="str">
        <f t="shared" si="708"/>
        <v>Ryan A.</v>
      </c>
      <c r="DL19" s="4" t="str">
        <f t="shared" ref="DL19:DN19" si="709">$A$14</f>
        <v>PJ</v>
      </c>
      <c r="DM19" s="4" t="str">
        <f t="shared" si="709"/>
        <v>PJ</v>
      </c>
      <c r="DN19" s="4" t="str">
        <f t="shared" si="709"/>
        <v>PJ</v>
      </c>
      <c r="DO19" s="4" t="str">
        <f t="shared" ref="DO19:DQ19" si="710">$A$13</f>
        <v>Josh</v>
      </c>
      <c r="DP19" s="4" t="str">
        <f t="shared" si="710"/>
        <v>Josh</v>
      </c>
      <c r="DQ19" s="4" t="str">
        <f t="shared" si="710"/>
        <v>Josh</v>
      </c>
      <c r="DR19" s="4" t="str">
        <f t="shared" ref="DR19:DT19" si="711">$A$12</f>
        <v>Ryan P.</v>
      </c>
      <c r="DS19" s="4" t="str">
        <f t="shared" si="711"/>
        <v>Ryan P.</v>
      </c>
      <c r="DT19" s="4" t="str">
        <f t="shared" si="711"/>
        <v>Ryan P.</v>
      </c>
      <c r="DU19" s="4" t="str">
        <f t="shared" ref="DU19:DW19" si="712">$A$18</f>
        <v>Angelo</v>
      </c>
      <c r="DV19" s="4" t="str">
        <f t="shared" si="712"/>
        <v>Angelo</v>
      </c>
      <c r="DW19" s="4" t="str">
        <f t="shared" si="712"/>
        <v>Angelo</v>
      </c>
      <c r="DX19" s="4" t="str">
        <f t="shared" ref="DX19:DZ19" si="713">$A$17</f>
        <v>Justin</v>
      </c>
      <c r="DY19" s="4" t="str">
        <f t="shared" si="713"/>
        <v>Justin</v>
      </c>
      <c r="DZ19" s="4" t="str">
        <f t="shared" si="713"/>
        <v>Justin</v>
      </c>
      <c r="EA19" s="4" t="str">
        <f t="shared" ref="EA19:EC19" si="714">$A$16</f>
        <v>Sol</v>
      </c>
      <c r="EB19" s="4" t="str">
        <f t="shared" si="714"/>
        <v>Sol</v>
      </c>
      <c r="EC19" s="4" t="str">
        <f t="shared" si="714"/>
        <v>Sol</v>
      </c>
      <c r="ED19" s="4" t="str">
        <f t="shared" ref="ED19:EE19" si="715">$A$15</f>
        <v>Ryan A.</v>
      </c>
      <c r="EE19" s="4" t="str">
        <f t="shared" si="715"/>
        <v>Ryan A.</v>
      </c>
    </row>
    <row r="22">
      <c r="A22" s="3" t="s">
        <v>56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8.29"/>
    <col customWidth="1" min="2" max="2" width="7.0"/>
    <col customWidth="1" min="3" max="3" width="8.29"/>
    <col customWidth="1" min="4" max="4" width="7.0"/>
    <col customWidth="1" min="5" max="5" width="8.29"/>
    <col customWidth="1" min="6" max="6" width="11.57"/>
    <col customWidth="1" min="7" max="7" width="8.29"/>
    <col customWidth="1" min="8" max="8" width="12.86"/>
    <col customWidth="1" min="9" max="9" width="8.29"/>
    <col customWidth="1" min="10" max="10" width="11.57"/>
    <col customWidth="1" min="11" max="11" width="8.29"/>
    <col customWidth="1" min="12" max="12" width="12.86"/>
  </cols>
  <sheetData>
    <row r="1">
      <c r="A1" s="5"/>
      <c r="B1" s="6" t="s">
        <v>57</v>
      </c>
      <c r="C1" s="7">
        <f>TODAY()-1</f>
        <v>44329</v>
      </c>
      <c r="D1" s="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5"/>
      <c r="B2" s="10" t="s">
        <v>0</v>
      </c>
      <c r="C2" s="5">
        <f>vlookup(C1, Dates!A:B, 2, FALSE)</f>
        <v>32</v>
      </c>
      <c r="D2" s="11"/>
      <c r="E2" s="9"/>
      <c r="F2" s="12"/>
      <c r="G2" s="12"/>
      <c r="H2" s="12"/>
      <c r="I2" s="12"/>
      <c r="J2" s="12"/>
      <c r="K2" s="12"/>
      <c r="L2" s="12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>
      <c r="A3" s="5"/>
      <c r="B3" s="13" t="s">
        <v>58</v>
      </c>
      <c r="C3" s="5"/>
      <c r="D3" s="14" t="s">
        <v>58</v>
      </c>
      <c r="E3" s="9"/>
      <c r="F3" s="15" t="s">
        <v>59</v>
      </c>
      <c r="G3" s="9"/>
      <c r="H3" s="15" t="s">
        <v>60</v>
      </c>
      <c r="I3" s="9"/>
      <c r="J3" s="15" t="s">
        <v>59</v>
      </c>
      <c r="K3" s="9"/>
      <c r="L3" s="15" t="s">
        <v>60</v>
      </c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>
      <c r="A4" s="9" t="str">
        <f>Schedule!A3</f>
        <v>Johnny</v>
      </c>
      <c r="B4" s="8">
        <f>F4+L4</f>
        <v>11.55616573</v>
      </c>
      <c r="C4" s="8" t="str">
        <f>VLOOKUP(A4, Schedule!$A$1:$EH$19, $C$2+1, FALSE)</f>
        <v>Wayne</v>
      </c>
      <c r="D4" s="8">
        <f>H4+J4</f>
        <v>6.409861915</v>
      </c>
      <c r="E4" s="15" t="str">
        <f t="shared" ref="E4:E34" si="1">A4</f>
        <v>Johnny</v>
      </c>
      <c r="F4" s="16">
        <f>'Johnny Bartel'!B22</f>
        <v>11.15682792</v>
      </c>
      <c r="G4" s="15" t="str">
        <f t="shared" ref="G4:G34" si="2">A4</f>
        <v>Johnny</v>
      </c>
      <c r="H4" s="17">
        <f>'Johnny Bartel'!B23</f>
        <v>2.699881848</v>
      </c>
      <c r="I4" s="8" t="str">
        <f t="shared" ref="I4:I34" si="3">C4</f>
        <v>Wayne</v>
      </c>
      <c r="J4" s="17">
        <f>VLOOKUP(I4, E:F, 2, FALSE)</f>
        <v>3.709980067</v>
      </c>
      <c r="K4" s="8" t="str">
        <f t="shared" ref="K4:K34" si="4">C4</f>
        <v>Wayne</v>
      </c>
      <c r="L4" s="17">
        <f>VLOOKUP(K4, G:H, 2, FALSE)</f>
        <v>0.3993378011</v>
      </c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>
      <c r="A5" s="9"/>
      <c r="B5" s="8"/>
      <c r="C5" s="9"/>
      <c r="D5" s="8"/>
      <c r="E5" s="15" t="str">
        <f t="shared" si="1"/>
        <v/>
      </c>
      <c r="F5" s="12"/>
      <c r="G5" s="15" t="str">
        <f t="shared" si="2"/>
        <v/>
      </c>
      <c r="H5" s="9"/>
      <c r="I5" s="9" t="str">
        <f t="shared" si="3"/>
        <v/>
      </c>
      <c r="J5" s="9"/>
      <c r="K5" s="9" t="str">
        <f t="shared" si="4"/>
        <v/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>
      <c r="A6" s="9" t="str">
        <f>Schedule!A4</f>
        <v>Mikey</v>
      </c>
      <c r="B6" s="8">
        <f>F6+L6</f>
        <v>5.793600683</v>
      </c>
      <c r="C6" s="8" t="str">
        <f>VLOOKUP(A6, Schedule!$A$1:$EH$19, $C$2+1, FALSE)</f>
        <v>Anthony</v>
      </c>
      <c r="D6" s="8">
        <f>H6+J6</f>
        <v>6.287119963</v>
      </c>
      <c r="E6" s="15" t="str">
        <f t="shared" si="1"/>
        <v>Mikey</v>
      </c>
      <c r="F6" s="16">
        <f>'Mikey Curtis'!B22</f>
        <v>7.146127917</v>
      </c>
      <c r="G6" s="15" t="str">
        <f t="shared" si="2"/>
        <v>Mikey</v>
      </c>
      <c r="H6" s="17">
        <f>'Mikey Curtis'!B23</f>
        <v>1.74510244</v>
      </c>
      <c r="I6" s="8" t="str">
        <f t="shared" si="3"/>
        <v>Anthony</v>
      </c>
      <c r="J6" s="17">
        <f>VLOOKUP(I6, E:F, 2, FALSE)</f>
        <v>4.542017523</v>
      </c>
      <c r="K6" s="8" t="str">
        <f t="shared" si="4"/>
        <v>Anthony</v>
      </c>
      <c r="L6" s="17">
        <f>VLOOKUP(K6, G:H, 2, FALSE)</f>
        <v>-1.352527234</v>
      </c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>
      <c r="A7" s="9"/>
      <c r="B7" s="8"/>
      <c r="C7" s="9"/>
      <c r="D7" s="8"/>
      <c r="E7" s="15" t="str">
        <f t="shared" si="1"/>
        <v/>
      </c>
      <c r="F7" s="12"/>
      <c r="G7" s="15" t="str">
        <f t="shared" si="2"/>
        <v/>
      </c>
      <c r="H7" s="9"/>
      <c r="I7" s="9" t="str">
        <f t="shared" si="3"/>
        <v/>
      </c>
      <c r="J7" s="9"/>
      <c r="K7" s="9" t="str">
        <f t="shared" si="4"/>
        <v/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>
      <c r="A8" s="9" t="str">
        <f>Schedule!A5</f>
        <v>Matt</v>
      </c>
      <c r="B8" s="8">
        <f>F8+L8</f>
        <v>14.38821563</v>
      </c>
      <c r="C8" s="9" t="str">
        <f>VLOOKUP(A8, Schedule!$A$1:$EH$19, $C$2+1, FALSE)</f>
        <v>Levitsky</v>
      </c>
      <c r="D8" s="8">
        <f>H8+J8</f>
        <v>8.582328949</v>
      </c>
      <c r="E8" s="15" t="str">
        <f t="shared" si="1"/>
        <v>Matt</v>
      </c>
      <c r="F8" s="16">
        <f>'Matt Clarkson'!B22</f>
        <v>8.178215632</v>
      </c>
      <c r="G8" s="15" t="str">
        <f t="shared" si="2"/>
        <v>Matt</v>
      </c>
      <c r="H8" s="17">
        <f>'Matt Clarkson'!B23</f>
        <v>-0.1023808596</v>
      </c>
      <c r="I8" s="9" t="str">
        <f t="shared" si="3"/>
        <v>Levitsky</v>
      </c>
      <c r="J8" s="17">
        <f>VLOOKUP(I8, E:F, 2, FALSE)</f>
        <v>8.684709809</v>
      </c>
      <c r="K8" s="9" t="str">
        <f t="shared" si="4"/>
        <v>Levitsky</v>
      </c>
      <c r="L8" s="17">
        <f>VLOOKUP(K8, G:H, 2, FALSE)</f>
        <v>6.21</v>
      </c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>
      <c r="A9" s="9"/>
      <c r="B9" s="8"/>
      <c r="C9" s="9"/>
      <c r="D9" s="8"/>
      <c r="E9" s="15" t="str">
        <f t="shared" si="1"/>
        <v/>
      </c>
      <c r="F9" s="12"/>
      <c r="G9" s="15" t="str">
        <f t="shared" si="2"/>
        <v/>
      </c>
      <c r="H9" s="9"/>
      <c r="I9" s="9" t="str">
        <f t="shared" si="3"/>
        <v/>
      </c>
      <c r="J9" s="9"/>
      <c r="K9" s="9" t="str">
        <f t="shared" si="4"/>
        <v/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>
      <c r="A10" s="9" t="str">
        <f>Schedule!A6</f>
        <v>TG</v>
      </c>
      <c r="B10" s="8">
        <f>F10+L10</f>
        <v>12.51654027</v>
      </c>
      <c r="C10" s="9" t="str">
        <f>VLOOKUP(A10, Schedule!$A$1:$EH$19, $C$2+1, FALSE)</f>
        <v>Kevin D.</v>
      </c>
      <c r="D10" s="8">
        <f>H10+J10</f>
        <v>9.341272067</v>
      </c>
      <c r="E10" s="15" t="str">
        <f t="shared" si="1"/>
        <v>TG</v>
      </c>
      <c r="F10" s="16">
        <f>'TG Plein'!B22</f>
        <v>9.565598208</v>
      </c>
      <c r="G10" s="15" t="str">
        <f t="shared" si="2"/>
        <v>TG</v>
      </c>
      <c r="H10" s="17">
        <f>'TG Plein'!B23</f>
        <v>3.077026626</v>
      </c>
      <c r="I10" s="9" t="str">
        <f t="shared" si="3"/>
        <v>Kevin D.</v>
      </c>
      <c r="J10" s="17">
        <f>VLOOKUP(I10, E:F, 2, FALSE)</f>
        <v>6.264245441</v>
      </c>
      <c r="K10" s="9" t="str">
        <f t="shared" si="4"/>
        <v>Kevin D.</v>
      </c>
      <c r="L10" s="17">
        <f>VLOOKUP(K10, G:H, 2, FALSE)</f>
        <v>2.950942061</v>
      </c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>
      <c r="A11" s="9"/>
      <c r="B11" s="8"/>
      <c r="C11" s="9"/>
      <c r="D11" s="8"/>
      <c r="E11" s="15" t="str">
        <f t="shared" si="1"/>
        <v/>
      </c>
      <c r="F11" s="12"/>
      <c r="G11" s="15" t="str">
        <f t="shared" si="2"/>
        <v/>
      </c>
      <c r="H11" s="9"/>
      <c r="I11" s="9" t="str">
        <f t="shared" si="3"/>
        <v/>
      </c>
      <c r="J11" s="9"/>
      <c r="K11" s="9" t="str">
        <f t="shared" si="4"/>
        <v/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>
      <c r="A12" s="9" t="str">
        <f>Schedule!A7</f>
        <v>Wayne</v>
      </c>
      <c r="B12" s="8">
        <f>F12+L12</f>
        <v>6.409861915</v>
      </c>
      <c r="C12" s="8" t="str">
        <f>VLOOKUP(A12, Schedule!$A$1:$EH$19, $C$2+1, FALSE)</f>
        <v>Johnny</v>
      </c>
      <c r="D12" s="8">
        <f>H12+J12</f>
        <v>11.55616573</v>
      </c>
      <c r="E12" s="15" t="str">
        <f t="shared" si="1"/>
        <v>Wayne</v>
      </c>
      <c r="F12" s="16">
        <f>'Wayne Franklin'!B22</f>
        <v>3.709980067</v>
      </c>
      <c r="G12" s="15" t="str">
        <f t="shared" si="2"/>
        <v>Wayne</v>
      </c>
      <c r="H12" s="17">
        <f>'Wayne Franklin'!B23</f>
        <v>0.3993378011</v>
      </c>
      <c r="I12" s="8" t="str">
        <f t="shared" si="3"/>
        <v>Johnny</v>
      </c>
      <c r="J12" s="17">
        <f>VLOOKUP(I12, E:F, 2, FALSE)</f>
        <v>11.15682792</v>
      </c>
      <c r="K12" s="8" t="str">
        <f t="shared" si="4"/>
        <v>Johnny</v>
      </c>
      <c r="L12" s="17">
        <f>VLOOKUP(K12, G:H, 2, FALSE)</f>
        <v>2.699881848</v>
      </c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>
      <c r="A13" s="9"/>
      <c r="B13" s="8"/>
      <c r="C13" s="9"/>
      <c r="D13" s="8"/>
      <c r="E13" s="15" t="str">
        <f t="shared" si="1"/>
        <v/>
      </c>
      <c r="F13" s="12"/>
      <c r="G13" s="15" t="str">
        <f t="shared" si="2"/>
        <v/>
      </c>
      <c r="H13" s="9"/>
      <c r="I13" s="9" t="str">
        <f t="shared" si="3"/>
        <v/>
      </c>
      <c r="J13" s="9"/>
      <c r="K13" s="9" t="str">
        <f t="shared" si="4"/>
        <v/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>
      <c r="A14" s="9" t="str">
        <f>Schedule!A8</f>
        <v>Kevin D.</v>
      </c>
      <c r="B14" s="8">
        <f>F14+L14</f>
        <v>9.341272067</v>
      </c>
      <c r="C14" s="8" t="str">
        <f>VLOOKUP(A14, Schedule!$A$1:$EH$19, $C$2+1, FALSE)</f>
        <v>TG</v>
      </c>
      <c r="D14" s="8">
        <f>H14+J14</f>
        <v>12.51654027</v>
      </c>
      <c r="E14" s="15" t="str">
        <f t="shared" si="1"/>
        <v>Kevin D.</v>
      </c>
      <c r="F14" s="16">
        <f>'Kevin Dahlgren'!B22</f>
        <v>6.264245441</v>
      </c>
      <c r="G14" s="15" t="str">
        <f t="shared" si="2"/>
        <v>Kevin D.</v>
      </c>
      <c r="H14" s="17">
        <f>'Kevin Dahlgren'!B23</f>
        <v>2.950942061</v>
      </c>
      <c r="I14" s="8" t="str">
        <f t="shared" si="3"/>
        <v>TG</v>
      </c>
      <c r="J14" s="17">
        <f>VLOOKUP(I14, E:F, 2, FALSE)</f>
        <v>9.565598208</v>
      </c>
      <c r="K14" s="8" t="str">
        <f t="shared" si="4"/>
        <v>TG</v>
      </c>
      <c r="L14" s="17">
        <f>VLOOKUP(K14, G:H, 2, FALSE)</f>
        <v>3.077026626</v>
      </c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>
      <c r="A15" s="9"/>
      <c r="B15" s="8"/>
      <c r="C15" s="9"/>
      <c r="D15" s="8"/>
      <c r="E15" s="15" t="str">
        <f t="shared" si="1"/>
        <v/>
      </c>
      <c r="F15" s="12"/>
      <c r="G15" s="15" t="str">
        <f t="shared" si="2"/>
        <v/>
      </c>
      <c r="H15" s="9"/>
      <c r="I15" s="9" t="str">
        <f t="shared" si="3"/>
        <v/>
      </c>
      <c r="J15" s="9"/>
      <c r="K15" s="9" t="str">
        <f t="shared" si="4"/>
        <v/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>
      <c r="A16" s="9" t="str">
        <f>Schedule!A9</f>
        <v>Levitsky</v>
      </c>
      <c r="B16" s="8">
        <f>F16+L16</f>
        <v>8.582328949</v>
      </c>
      <c r="C16" s="8" t="str">
        <f>VLOOKUP(A16, Schedule!$A$1:$EH$19, $C$2+1, FALSE)</f>
        <v>Matt</v>
      </c>
      <c r="D16" s="8">
        <f>H16+J16</f>
        <v>14.38821563</v>
      </c>
      <c r="E16" s="15" t="str">
        <f t="shared" si="1"/>
        <v>Levitsky</v>
      </c>
      <c r="F16" s="16">
        <f>'Michael Levitsky'!B22</f>
        <v>8.684709809</v>
      </c>
      <c r="G16" s="15" t="str">
        <f t="shared" si="2"/>
        <v>Levitsky</v>
      </c>
      <c r="H16" s="17">
        <f>'Michael Levitsky'!B23</f>
        <v>6.21</v>
      </c>
      <c r="I16" s="8" t="str">
        <f t="shared" si="3"/>
        <v>Matt</v>
      </c>
      <c r="J16" s="17">
        <f>VLOOKUP(I16, E:F, 2, FALSE)</f>
        <v>8.178215632</v>
      </c>
      <c r="K16" s="8" t="str">
        <f t="shared" si="4"/>
        <v>Matt</v>
      </c>
      <c r="L16" s="17">
        <f>VLOOKUP(K16, G:H, 2, FALSE)</f>
        <v>-0.1023808596</v>
      </c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>
      <c r="A17" s="9"/>
      <c r="B17" s="8"/>
      <c r="C17" s="8"/>
      <c r="D17" s="8"/>
      <c r="E17" s="15" t="str">
        <f t="shared" si="1"/>
        <v/>
      </c>
      <c r="F17" s="12"/>
      <c r="G17" s="15" t="str">
        <f t="shared" si="2"/>
        <v/>
      </c>
      <c r="H17" s="9"/>
      <c r="I17" s="8" t="str">
        <f t="shared" si="3"/>
        <v/>
      </c>
      <c r="J17" s="9"/>
      <c r="K17" s="8" t="str">
        <f t="shared" si="4"/>
        <v/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>
      <c r="A18" s="9" t="str">
        <f>Schedule!A10</f>
        <v>Anthony</v>
      </c>
      <c r="B18" s="8">
        <f>F18+L18</f>
        <v>6.287119963</v>
      </c>
      <c r="C18" s="8" t="str">
        <f>VLOOKUP(A18, Schedule!$A$1:$EH$19, $C$2+1, FALSE)</f>
        <v>Mikey</v>
      </c>
      <c r="D18" s="8">
        <f>H18+J18</f>
        <v>5.793600683</v>
      </c>
      <c r="E18" s="15" t="str">
        <f t="shared" si="1"/>
        <v>Anthony</v>
      </c>
      <c r="F18" s="16">
        <f>'Anthony Quach'!B22</f>
        <v>4.542017523</v>
      </c>
      <c r="G18" s="15" t="str">
        <f t="shared" si="2"/>
        <v>Anthony</v>
      </c>
      <c r="H18" s="17">
        <f>'Anthony Quach'!B23</f>
        <v>-1.352527234</v>
      </c>
      <c r="I18" s="8" t="str">
        <f t="shared" si="3"/>
        <v>Mikey</v>
      </c>
      <c r="J18" s="17">
        <f>VLOOKUP(I18, E:F, 2, FALSE)</f>
        <v>7.146127917</v>
      </c>
      <c r="K18" s="8" t="str">
        <f t="shared" si="4"/>
        <v>Mikey</v>
      </c>
      <c r="L18" s="17">
        <f>VLOOKUP(K18, G:H, 2, FALSE)</f>
        <v>1.74510244</v>
      </c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>
      <c r="A19" s="9"/>
      <c r="B19" s="8"/>
      <c r="C19" s="9"/>
      <c r="D19" s="8"/>
      <c r="E19" s="15" t="str">
        <f t="shared" si="1"/>
        <v/>
      </c>
      <c r="F19" s="9"/>
      <c r="G19" s="15" t="str">
        <f t="shared" si="2"/>
        <v/>
      </c>
      <c r="H19" s="9"/>
      <c r="I19" s="9" t="str">
        <f t="shared" si="3"/>
        <v/>
      </c>
      <c r="J19" s="9"/>
      <c r="K19" s="9" t="str">
        <f t="shared" si="4"/>
        <v/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>
      <c r="A20" s="9" t="str">
        <f>Schedule!A12</f>
        <v>Ryan P.</v>
      </c>
      <c r="B20" s="8">
        <f>F20+L20</f>
        <v>9.343373416</v>
      </c>
      <c r="C20" s="8" t="str">
        <f>VLOOKUP(A20, Schedule!$A$1:$EH$19, $C$2+1, FALSE)</f>
        <v>Sol</v>
      </c>
      <c r="D20" s="8">
        <f>H20+J20</f>
        <v>12.36739547</v>
      </c>
      <c r="E20" s="15" t="str">
        <f t="shared" si="1"/>
        <v>Ryan P.</v>
      </c>
      <c r="F20" s="17">
        <f>'Ryan Powell'!B22</f>
        <v>7.16833996</v>
      </c>
      <c r="G20" s="15" t="str">
        <f t="shared" si="2"/>
        <v>Ryan P.</v>
      </c>
      <c r="H20" s="17">
        <f>'Ryan Powell'!B23</f>
        <v>6.751830594</v>
      </c>
      <c r="I20" s="8" t="str">
        <f t="shared" si="3"/>
        <v>Sol</v>
      </c>
      <c r="J20" s="17">
        <f>VLOOKUP(I20, E:F, 2, FALSE)</f>
        <v>5.615564881</v>
      </c>
      <c r="K20" s="8" t="str">
        <f t="shared" si="4"/>
        <v>Sol</v>
      </c>
      <c r="L20" s="17">
        <f>VLOOKUP(K20, G:H, 2, FALSE)</f>
        <v>2.175033456</v>
      </c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>
      <c r="A21" s="9"/>
      <c r="B21" s="8"/>
      <c r="C21" s="8"/>
      <c r="D21" s="8"/>
      <c r="E21" s="15" t="str">
        <f t="shared" si="1"/>
        <v/>
      </c>
      <c r="F21" s="9"/>
      <c r="G21" s="15" t="str">
        <f t="shared" si="2"/>
        <v/>
      </c>
      <c r="H21" s="9"/>
      <c r="I21" s="8" t="str">
        <f t="shared" si="3"/>
        <v/>
      </c>
      <c r="J21" s="9"/>
      <c r="K21" s="8" t="str">
        <f t="shared" si="4"/>
        <v/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>
      <c r="A22" s="9" t="str">
        <f>Schedule!A13</f>
        <v>Josh</v>
      </c>
      <c r="B22" s="8">
        <f>F22+L22</f>
        <v>8.537431245</v>
      </c>
      <c r="C22" s="8" t="str">
        <f>VLOOKUP(A22, Schedule!$A$1:$EH$19, $C$2+1, FALSE)</f>
        <v>Justin</v>
      </c>
      <c r="D22" s="8">
        <f>H22+J22</f>
        <v>5.998895249</v>
      </c>
      <c r="E22" s="15" t="str">
        <f t="shared" si="1"/>
        <v>Josh</v>
      </c>
      <c r="F22" s="17">
        <f>'Josh Gorgone'!B22</f>
        <v>5.777366772</v>
      </c>
      <c r="G22" s="15" t="str">
        <f t="shared" si="2"/>
        <v>Josh</v>
      </c>
      <c r="H22" s="17">
        <f>'Josh Gorgone'!B23</f>
        <v>2.606738676</v>
      </c>
      <c r="I22" s="8" t="str">
        <f t="shared" si="3"/>
        <v>Justin</v>
      </c>
      <c r="J22" s="17">
        <f>VLOOKUP(I22, E:F, 2, FALSE)</f>
        <v>3.392156574</v>
      </c>
      <c r="K22" s="8" t="str">
        <f t="shared" si="4"/>
        <v>Justin</v>
      </c>
      <c r="L22" s="17">
        <f>VLOOKUP(K22, G:H, 2, FALSE)</f>
        <v>2.760064473</v>
      </c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>
      <c r="A23" s="9"/>
      <c r="B23" s="8"/>
      <c r="C23" s="9"/>
      <c r="D23" s="8"/>
      <c r="E23" s="15" t="str">
        <f t="shared" si="1"/>
        <v/>
      </c>
      <c r="F23" s="9"/>
      <c r="G23" s="15" t="str">
        <f t="shared" si="2"/>
        <v/>
      </c>
      <c r="H23" s="9"/>
      <c r="I23" s="9" t="str">
        <f t="shared" si="3"/>
        <v/>
      </c>
      <c r="J23" s="9"/>
      <c r="K23" s="9" t="str">
        <f t="shared" si="4"/>
        <v/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>
      <c r="A24" s="9" t="str">
        <f>Schedule!A14</f>
        <v>PJ</v>
      </c>
      <c r="B24" s="8">
        <f>F24+L24</f>
        <v>9.695651753</v>
      </c>
      <c r="C24" s="8" t="str">
        <f>VLOOKUP(A24, Schedule!$A$1:$EH$19, $C$2+1, FALSE)</f>
        <v>Angelo</v>
      </c>
      <c r="D24" s="8">
        <f>H24+J24</f>
        <v>7.314064472</v>
      </c>
      <c r="E24" s="15" t="str">
        <f t="shared" si="1"/>
        <v>PJ</v>
      </c>
      <c r="F24" s="17">
        <f>'PJ Sullivan'!B22</f>
        <v>3.485651753</v>
      </c>
      <c r="G24" s="15" t="str">
        <f t="shared" si="2"/>
        <v>PJ</v>
      </c>
      <c r="H24" s="17">
        <f>'PJ Sullivan'!B23</f>
        <v>2.246369386</v>
      </c>
      <c r="I24" s="8" t="str">
        <f t="shared" si="3"/>
        <v>Angelo</v>
      </c>
      <c r="J24" s="17">
        <f>VLOOKUP(I24, E:F, 2, FALSE)</f>
        <v>5.067695086</v>
      </c>
      <c r="K24" s="8" t="str">
        <f t="shared" si="4"/>
        <v>Angelo</v>
      </c>
      <c r="L24" s="17">
        <f>VLOOKUP(K24, G:H, 2, FALSE)</f>
        <v>6.21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>
      <c r="A25" s="9"/>
      <c r="B25" s="8"/>
      <c r="C25" s="9"/>
      <c r="D25" s="8"/>
      <c r="E25" s="15" t="str">
        <f t="shared" si="1"/>
        <v/>
      </c>
      <c r="F25" s="9"/>
      <c r="G25" s="15" t="str">
        <f t="shared" si="2"/>
        <v/>
      </c>
      <c r="H25" s="9"/>
      <c r="I25" s="9" t="str">
        <f t="shared" si="3"/>
        <v/>
      </c>
      <c r="J25" s="9"/>
      <c r="K25" s="9" t="str">
        <f t="shared" si="4"/>
        <v/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>
      <c r="A26" s="9" t="str">
        <f>Schedule!A15</f>
        <v>Ryan A.</v>
      </c>
      <c r="B26" s="8">
        <f>F26+L26</f>
        <v>13.06898778</v>
      </c>
      <c r="C26" s="8" t="str">
        <f>VLOOKUP(A26, Schedule!$A$1:$EH$19, $C$2+1, FALSE)</f>
        <v>Kevin S.</v>
      </c>
      <c r="D26" s="8">
        <f>H26+J26</f>
        <v>10.33500172</v>
      </c>
      <c r="E26" s="15" t="str">
        <f t="shared" si="1"/>
        <v>Ryan A.</v>
      </c>
      <c r="F26" s="17">
        <f>'Ryan Ackles'!B22</f>
        <v>6.420451435</v>
      </c>
      <c r="G26" s="15" t="str">
        <f t="shared" si="2"/>
        <v>Ryan A.</v>
      </c>
      <c r="H26" s="17">
        <f>'Ryan Ackles'!B23</f>
        <v>6.21</v>
      </c>
      <c r="I26" s="8" t="str">
        <f t="shared" si="3"/>
        <v>Kevin S.</v>
      </c>
      <c r="J26" s="17">
        <f>VLOOKUP(I26, E:F, 2, FALSE)</f>
        <v>4.125001719</v>
      </c>
      <c r="K26" s="8" t="str">
        <f t="shared" si="4"/>
        <v>Kevin S.</v>
      </c>
      <c r="L26" s="17">
        <f>VLOOKUP(K26, G:H, 2, FALSE)</f>
        <v>6.648536345</v>
      </c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>
      <c r="A27" s="9"/>
      <c r="B27" s="8"/>
      <c r="C27" s="9"/>
      <c r="D27" s="8"/>
      <c r="E27" s="15" t="str">
        <f t="shared" si="1"/>
        <v/>
      </c>
      <c r="F27" s="9"/>
      <c r="G27" s="15" t="str">
        <f t="shared" si="2"/>
        <v/>
      </c>
      <c r="H27" s="9"/>
      <c r="I27" s="9" t="str">
        <f t="shared" si="3"/>
        <v/>
      </c>
      <c r="J27" s="9"/>
      <c r="K27" s="9" t="str">
        <f t="shared" si="4"/>
        <v/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>
      <c r="A28" s="9" t="str">
        <f>Schedule!A16</f>
        <v>Sol</v>
      </c>
      <c r="B28" s="8">
        <f>F28+L28</f>
        <v>12.36739547</v>
      </c>
      <c r="C28" s="8" t="str">
        <f>VLOOKUP(A28, Schedule!$A$1:$EH$19, $C$2+1, FALSE)</f>
        <v>Ryan P.</v>
      </c>
      <c r="D28" s="8">
        <f>H28+J28</f>
        <v>9.343373416</v>
      </c>
      <c r="E28" s="15" t="str">
        <f t="shared" si="1"/>
        <v>Sol</v>
      </c>
      <c r="F28" s="17">
        <f>'Sean OLeary'!B22</f>
        <v>5.615564881</v>
      </c>
      <c r="G28" s="15" t="str">
        <f t="shared" si="2"/>
        <v>Sol</v>
      </c>
      <c r="H28" s="17">
        <f>'Sean OLeary'!B23</f>
        <v>2.175033456</v>
      </c>
      <c r="I28" s="8" t="str">
        <f t="shared" si="3"/>
        <v>Ryan P.</v>
      </c>
      <c r="J28" s="17">
        <f>VLOOKUP(I28, E:F, 2, FALSE)</f>
        <v>7.16833996</v>
      </c>
      <c r="K28" s="8" t="str">
        <f t="shared" si="4"/>
        <v>Ryan P.</v>
      </c>
      <c r="L28" s="17">
        <f>VLOOKUP(K28, G:H, 2, FALSE)</f>
        <v>6.751830594</v>
      </c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>
      <c r="A29" s="9"/>
      <c r="B29" s="8"/>
      <c r="C29" s="8"/>
      <c r="D29" s="8"/>
      <c r="E29" s="15" t="str">
        <f t="shared" si="1"/>
        <v/>
      </c>
      <c r="F29" s="9"/>
      <c r="G29" s="15" t="str">
        <f t="shared" si="2"/>
        <v/>
      </c>
      <c r="H29" s="9"/>
      <c r="I29" s="8" t="str">
        <f t="shared" si="3"/>
        <v/>
      </c>
      <c r="J29" s="9"/>
      <c r="K29" s="8" t="str">
        <f t="shared" si="4"/>
        <v/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>
      <c r="A30" s="9" t="str">
        <f>Schedule!A17</f>
        <v>Justin</v>
      </c>
      <c r="B30" s="8">
        <f>F30+L30</f>
        <v>5.998895249</v>
      </c>
      <c r="C30" s="8" t="str">
        <f>VLOOKUP(A30, Schedule!$A$1:$EH$19, $C$2+1, FALSE)</f>
        <v>Josh</v>
      </c>
      <c r="D30" s="8">
        <f>H30+J30</f>
        <v>8.537431245</v>
      </c>
      <c r="E30" s="15" t="str">
        <f t="shared" si="1"/>
        <v>Justin</v>
      </c>
      <c r="F30" s="17">
        <f>'Justin Robertson'!B22</f>
        <v>3.392156574</v>
      </c>
      <c r="G30" s="15" t="str">
        <f t="shared" si="2"/>
        <v>Justin</v>
      </c>
      <c r="H30" s="17">
        <f>'Justin Robertson'!B23</f>
        <v>2.760064473</v>
      </c>
      <c r="I30" s="8" t="str">
        <f t="shared" si="3"/>
        <v>Josh</v>
      </c>
      <c r="J30" s="17">
        <f>VLOOKUP(I30, E:F, 2, FALSE)</f>
        <v>5.777366772</v>
      </c>
      <c r="K30" s="8" t="str">
        <f t="shared" si="4"/>
        <v>Josh</v>
      </c>
      <c r="L30" s="17">
        <f>VLOOKUP(K30, G:H, 2, FALSE)</f>
        <v>2.606738676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>
      <c r="A31" s="9"/>
      <c r="B31" s="8"/>
      <c r="C31" s="8"/>
      <c r="D31" s="8"/>
      <c r="E31" s="15" t="str">
        <f t="shared" si="1"/>
        <v/>
      </c>
      <c r="F31" s="9"/>
      <c r="G31" s="15" t="str">
        <f t="shared" si="2"/>
        <v/>
      </c>
      <c r="H31" s="9"/>
      <c r="I31" s="8" t="str">
        <f t="shared" si="3"/>
        <v/>
      </c>
      <c r="J31" s="9"/>
      <c r="K31" s="8" t="str">
        <f t="shared" si="4"/>
        <v/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>
      <c r="A32" s="9" t="str">
        <f>Schedule!A18</f>
        <v>Angelo</v>
      </c>
      <c r="B32" s="8">
        <f>F32+L32</f>
        <v>7.314064472</v>
      </c>
      <c r="C32" s="8" t="str">
        <f>VLOOKUP(A32, Schedule!$A$1:$EH$19, $C$2+1, FALSE)</f>
        <v>PJ</v>
      </c>
      <c r="D32" s="8">
        <f>H32+J32</f>
        <v>9.695651753</v>
      </c>
      <c r="E32" s="15" t="str">
        <f t="shared" si="1"/>
        <v>Angelo</v>
      </c>
      <c r="F32" s="17">
        <f>'Angelo Liu'!B22</f>
        <v>5.067695086</v>
      </c>
      <c r="G32" s="15" t="str">
        <f t="shared" si="2"/>
        <v>Angelo</v>
      </c>
      <c r="H32" s="17">
        <f>'Angelo Liu'!B23</f>
        <v>6.21</v>
      </c>
      <c r="I32" s="8" t="str">
        <f t="shared" si="3"/>
        <v>PJ</v>
      </c>
      <c r="J32" s="17">
        <f>VLOOKUP(I32, E:F, 2, FALSE)</f>
        <v>3.485651753</v>
      </c>
      <c r="K32" s="8" t="str">
        <f t="shared" si="4"/>
        <v>PJ</v>
      </c>
      <c r="L32" s="17">
        <f>VLOOKUP(K32, G:H, 2, FALSE)</f>
        <v>2.246369386</v>
      </c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>
      <c r="A33" s="9"/>
      <c r="B33" s="8"/>
      <c r="C33" s="8"/>
      <c r="D33" s="8"/>
      <c r="E33" s="15" t="str">
        <f t="shared" si="1"/>
        <v/>
      </c>
      <c r="F33" s="9"/>
      <c r="G33" s="15" t="str">
        <f t="shared" si="2"/>
        <v/>
      </c>
      <c r="H33" s="9"/>
      <c r="I33" s="8" t="str">
        <f t="shared" si="3"/>
        <v/>
      </c>
      <c r="J33" s="9"/>
      <c r="K33" s="8" t="str">
        <f t="shared" si="4"/>
        <v/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>
      <c r="A34" s="9" t="str">
        <f>Schedule!A19</f>
        <v>Kevin S.</v>
      </c>
      <c r="B34" s="8">
        <f>F34+L34</f>
        <v>10.33500172</v>
      </c>
      <c r="C34" s="8" t="str">
        <f>VLOOKUP(A34, Schedule!$A$1:$EH$19, $C$2+1, FALSE)</f>
        <v>Ryan A.</v>
      </c>
      <c r="D34" s="8">
        <f>H34+J34</f>
        <v>13.06898778</v>
      </c>
      <c r="E34" s="15" t="str">
        <f t="shared" si="1"/>
        <v>Kevin S.</v>
      </c>
      <c r="F34" s="17">
        <f>'Kevin Schnur'!B22</f>
        <v>4.125001719</v>
      </c>
      <c r="G34" s="15" t="str">
        <f t="shared" si="2"/>
        <v>Kevin S.</v>
      </c>
      <c r="H34" s="17">
        <f>'Kevin Schnur'!B23</f>
        <v>6.648536345</v>
      </c>
      <c r="I34" s="8" t="str">
        <f t="shared" si="3"/>
        <v>Ryan A.</v>
      </c>
      <c r="J34" s="17">
        <f>VLOOKUP(I34, E:F, 2, FALSE)</f>
        <v>6.420451435</v>
      </c>
      <c r="K34" s="8" t="str">
        <f t="shared" si="4"/>
        <v>Ryan A.</v>
      </c>
      <c r="L34" s="17">
        <f>VLOOKUP(K34, G:H, 2, FALSE)</f>
        <v>6.21</v>
      </c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>
      <c r="A35" s="9"/>
      <c r="B35" s="8"/>
      <c r="C35" s="9"/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>
      <c r="A36" s="9"/>
      <c r="B36" s="8"/>
      <c r="C36" s="9"/>
      <c r="D36" s="8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>
      <c r="A37" s="9"/>
      <c r="B37" s="8"/>
      <c r="C37" s="9"/>
      <c r="D37" s="8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>
      <c r="A38" s="9"/>
      <c r="B38" s="8"/>
      <c r="C38" s="9"/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>
      <c r="A39" s="9"/>
      <c r="B39" s="8"/>
      <c r="C39" s="9"/>
      <c r="D39" s="8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>
      <c r="A40" s="9"/>
      <c r="B40" s="8"/>
      <c r="C40" s="9"/>
      <c r="D40" s="8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>
      <c r="A41" s="9"/>
      <c r="B41" s="8"/>
      <c r="C41" s="9"/>
      <c r="D41" s="8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>
      <c r="A42" s="9"/>
      <c r="B42" s="8"/>
      <c r="C42" s="9"/>
      <c r="D42" s="8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>
      <c r="A43" s="9"/>
      <c r="B43" s="8"/>
      <c r="C43" s="9"/>
      <c r="D43" s="8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>
      <c r="A44" s="9"/>
      <c r="B44" s="8"/>
      <c r="C44" s="9"/>
      <c r="D44" s="8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>
      <c r="A45" s="9"/>
      <c r="B45" s="8"/>
      <c r="C45" s="9"/>
      <c r="D45" s="8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>
      <c r="A46" s="9"/>
      <c r="B46" s="8"/>
      <c r="C46" s="9"/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>
      <c r="A47" s="9"/>
      <c r="B47" s="8"/>
      <c r="C47" s="9"/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>
      <c r="A48" s="9"/>
      <c r="B48" s="8"/>
      <c r="C48" s="9"/>
      <c r="D48" s="8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>
      <c r="A49" s="9"/>
      <c r="B49" s="8"/>
      <c r="C49" s="9"/>
      <c r="D49" s="8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>
      <c r="A50" s="9"/>
      <c r="B50" s="8"/>
      <c r="C50" s="9"/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>
      <c r="A51" s="9"/>
      <c r="B51" s="8"/>
      <c r="C51" s="9"/>
      <c r="D51" s="8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>
      <c r="A52" s="9"/>
      <c r="B52" s="8"/>
      <c r="C52" s="9"/>
      <c r="D52" s="8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>
      <c r="A53" s="9"/>
      <c r="B53" s="8"/>
      <c r="C53" s="9"/>
      <c r="D53" s="8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>
      <c r="A54" s="9"/>
      <c r="B54" s="8"/>
      <c r="C54" s="9"/>
      <c r="D54" s="8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>
      <c r="A55" s="9"/>
      <c r="B55" s="8"/>
      <c r="C55" s="9"/>
      <c r="D55" s="8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>
      <c r="A56" s="9"/>
      <c r="B56" s="8"/>
      <c r="C56" s="9"/>
      <c r="D56" s="8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>
      <c r="A57" s="9"/>
      <c r="B57" s="8"/>
      <c r="C57" s="9"/>
      <c r="D57" s="8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>
      <c r="A58" s="9"/>
      <c r="B58" s="8"/>
      <c r="C58" s="9"/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>
      <c r="A59" s="9"/>
      <c r="B59" s="8"/>
      <c r="C59" s="9"/>
      <c r="D59" s="8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>
      <c r="A60" s="9"/>
      <c r="B60" s="8"/>
      <c r="C60" s="9"/>
      <c r="D60" s="8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>
      <c r="A61" s="9"/>
      <c r="B61" s="8"/>
      <c r="C61" s="9"/>
      <c r="D61" s="8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>
      <c r="A62" s="9"/>
      <c r="B62" s="8"/>
      <c r="C62" s="9"/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>
      <c r="A63" s="9"/>
      <c r="B63" s="8"/>
      <c r="C63" s="9"/>
      <c r="D63" s="8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>
      <c r="A64" s="9"/>
      <c r="B64" s="8"/>
      <c r="C64" s="9"/>
      <c r="D64" s="8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>
      <c r="A65" s="9"/>
      <c r="B65" s="8"/>
      <c r="C65" s="9"/>
      <c r="D65" s="8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>
      <c r="A66" s="9"/>
      <c r="B66" s="8"/>
      <c r="C66" s="9"/>
      <c r="D66" s="8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>
      <c r="A67" s="9"/>
      <c r="B67" s="8"/>
      <c r="C67" s="9"/>
      <c r="D67" s="8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>
      <c r="A68" s="9"/>
      <c r="B68" s="8"/>
      <c r="C68" s="9"/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>
      <c r="A69" s="9"/>
      <c r="B69" s="8"/>
      <c r="C69" s="9"/>
      <c r="D69" s="8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>
      <c r="A70" s="9"/>
      <c r="B70" s="8"/>
      <c r="C70" s="9"/>
      <c r="D70" s="8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>
      <c r="A71" s="9"/>
      <c r="B71" s="8"/>
      <c r="C71" s="9"/>
      <c r="D71" s="8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>
      <c r="A72" s="9"/>
      <c r="B72" s="8"/>
      <c r="C72" s="9"/>
      <c r="D72" s="8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>
      <c r="A73" s="9"/>
      <c r="B73" s="8"/>
      <c r="C73" s="9"/>
      <c r="D73" s="8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>
      <c r="A74" s="9"/>
      <c r="B74" s="8"/>
      <c r="C74" s="9"/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>
      <c r="A75" s="9"/>
      <c r="B75" s="8"/>
      <c r="C75" s="9"/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>
      <c r="A76" s="9"/>
      <c r="B76" s="8"/>
      <c r="C76" s="9"/>
      <c r="D76" s="8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>
      <c r="A77" s="9"/>
      <c r="B77" s="8"/>
      <c r="C77" s="9"/>
      <c r="D77" s="8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>
      <c r="A78" s="9"/>
      <c r="B78" s="8"/>
      <c r="C78" s="9"/>
      <c r="D78" s="8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>
      <c r="A79" s="9"/>
      <c r="B79" s="8"/>
      <c r="C79" s="9"/>
      <c r="D79" s="8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>
      <c r="A80" s="9"/>
      <c r="B80" s="8"/>
      <c r="C80" s="9"/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>
      <c r="A81" s="9"/>
      <c r="B81" s="8"/>
      <c r="C81" s="9"/>
      <c r="D81" s="8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>
      <c r="A82" s="9"/>
      <c r="B82" s="8"/>
      <c r="C82" s="9"/>
      <c r="D82" s="8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>
      <c r="A83" s="9"/>
      <c r="B83" s="8"/>
      <c r="C83" s="9"/>
      <c r="D83" s="8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>
      <c r="A84" s="9"/>
      <c r="B84" s="8"/>
      <c r="C84" s="9"/>
      <c r="D84" s="8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>
      <c r="A85" s="9"/>
      <c r="B85" s="8"/>
      <c r="C85" s="9"/>
      <c r="D85" s="8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>
      <c r="A86" s="9"/>
      <c r="B86" s="8"/>
      <c r="C86" s="9"/>
      <c r="D86" s="8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>
      <c r="A87" s="9"/>
      <c r="B87" s="8"/>
      <c r="C87" s="9"/>
      <c r="D87" s="8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>
      <c r="A88" s="9"/>
      <c r="B88" s="8"/>
      <c r="C88" s="9"/>
      <c r="D88" s="8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>
      <c r="A89" s="9"/>
      <c r="B89" s="8"/>
      <c r="C89" s="9"/>
      <c r="D89" s="8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>
      <c r="A90" s="9"/>
      <c r="B90" s="8"/>
      <c r="C90" s="9"/>
      <c r="D90" s="8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>
      <c r="A91" s="9"/>
      <c r="B91" s="8"/>
      <c r="C91" s="9"/>
      <c r="D91" s="8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>
      <c r="A92" s="9"/>
      <c r="B92" s="8"/>
      <c r="C92" s="9"/>
      <c r="D92" s="8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>
      <c r="A93" s="9"/>
      <c r="B93" s="8"/>
      <c r="C93" s="9"/>
      <c r="D93" s="8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>
      <c r="A94" s="9"/>
      <c r="B94" s="8"/>
      <c r="C94" s="9"/>
      <c r="D94" s="8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>
      <c r="A95" s="9"/>
      <c r="B95" s="8"/>
      <c r="C95" s="9"/>
      <c r="D95" s="8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>
      <c r="A96" s="9"/>
      <c r="B96" s="8"/>
      <c r="C96" s="9"/>
      <c r="D96" s="8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>
      <c r="A97" s="9"/>
      <c r="B97" s="8"/>
      <c r="C97" s="9"/>
      <c r="D97" s="8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>
      <c r="A98" s="9"/>
      <c r="B98" s="8"/>
      <c r="C98" s="9"/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>
      <c r="A99" s="9"/>
      <c r="B99" s="8"/>
      <c r="C99" s="9"/>
      <c r="D99" s="8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>
      <c r="A100" s="9"/>
      <c r="B100" s="8"/>
      <c r="C100" s="9"/>
      <c r="D100" s="8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>
      <c r="A101" s="9"/>
      <c r="B101" s="8"/>
      <c r="C101" s="9"/>
      <c r="D101" s="8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>
      <c r="A102" s="9"/>
      <c r="B102" s="8"/>
      <c r="C102" s="9"/>
      <c r="D102" s="8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>
      <c r="A103" s="9"/>
      <c r="B103" s="8"/>
      <c r="C103" s="9"/>
      <c r="D103" s="8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>
      <c r="A104" s="9"/>
      <c r="B104" s="8"/>
      <c r="C104" s="9"/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>
      <c r="A105" s="9"/>
      <c r="B105" s="8"/>
      <c r="C105" s="9"/>
      <c r="D105" s="8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>
      <c r="A106" s="9"/>
      <c r="B106" s="8"/>
      <c r="C106" s="9"/>
      <c r="D106" s="8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>
      <c r="A107" s="9"/>
      <c r="B107" s="8"/>
      <c r="C107" s="9"/>
      <c r="D107" s="8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>
      <c r="A108" s="9"/>
      <c r="B108" s="8"/>
      <c r="C108" s="9"/>
      <c r="D108" s="8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>
      <c r="A109" s="9"/>
      <c r="B109" s="8"/>
      <c r="C109" s="9"/>
      <c r="D109" s="8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>
      <c r="A110" s="9"/>
      <c r="B110" s="8"/>
      <c r="C110" s="9"/>
      <c r="D110" s="8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>
      <c r="A111" s="9"/>
      <c r="B111" s="8"/>
      <c r="C111" s="9"/>
      <c r="D111" s="8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>
      <c r="A112" s="9"/>
      <c r="B112" s="8"/>
      <c r="C112" s="9"/>
      <c r="D112" s="8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>
      <c r="A113" s="9"/>
      <c r="B113" s="8"/>
      <c r="C113" s="9"/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>
      <c r="A114" s="9"/>
      <c r="B114" s="8"/>
      <c r="C114" s="9"/>
      <c r="D114" s="8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>
      <c r="A115" s="9"/>
      <c r="B115" s="8"/>
      <c r="C115" s="9"/>
      <c r="D115" s="8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>
      <c r="A116" s="9"/>
      <c r="B116" s="8"/>
      <c r="C116" s="9"/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>
      <c r="A117" s="9"/>
      <c r="B117" s="8"/>
      <c r="C117" s="9"/>
      <c r="D117" s="8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>
      <c r="A118" s="9"/>
      <c r="B118" s="8"/>
      <c r="C118" s="9"/>
      <c r="D118" s="8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>
      <c r="A119" s="9"/>
      <c r="B119" s="8"/>
      <c r="C119" s="9"/>
      <c r="D119" s="8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>
      <c r="A120" s="9"/>
      <c r="B120" s="8"/>
      <c r="C120" s="9"/>
      <c r="D120" s="8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>
      <c r="A121" s="9"/>
      <c r="B121" s="8"/>
      <c r="C121" s="9"/>
      <c r="D121" s="8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>
      <c r="A122" s="9"/>
      <c r="B122" s="8"/>
      <c r="C122" s="9"/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>
      <c r="A123" s="9"/>
      <c r="B123" s="8"/>
      <c r="C123" s="9"/>
      <c r="D123" s="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>
      <c r="A124" s="9"/>
      <c r="B124" s="8"/>
      <c r="C124" s="9"/>
      <c r="D124" s="8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>
      <c r="A125" s="9"/>
      <c r="B125" s="8"/>
      <c r="C125" s="9"/>
      <c r="D125" s="8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>
      <c r="A126" s="9"/>
      <c r="B126" s="8"/>
      <c r="C126" s="9"/>
      <c r="D126" s="8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>
      <c r="A127" s="9"/>
      <c r="B127" s="8"/>
      <c r="C127" s="9"/>
      <c r="D127" s="8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>
      <c r="A128" s="9"/>
      <c r="B128" s="8"/>
      <c r="C128" s="9"/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>
      <c r="A129" s="9"/>
      <c r="B129" s="8"/>
      <c r="C129" s="9"/>
      <c r="D129" s="8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>
      <c r="A130" s="9"/>
      <c r="B130" s="8"/>
      <c r="C130" s="9"/>
      <c r="D130" s="8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>
      <c r="A131" s="9"/>
      <c r="B131" s="8"/>
      <c r="C131" s="9"/>
      <c r="D131" s="8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>
      <c r="A132" s="9"/>
      <c r="B132" s="8"/>
      <c r="C132" s="9"/>
      <c r="D132" s="8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>
      <c r="A133" s="9"/>
      <c r="B133" s="8"/>
      <c r="C133" s="9"/>
      <c r="D133" s="8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>
      <c r="A134" s="9"/>
      <c r="B134" s="8"/>
      <c r="C134" s="9"/>
      <c r="D134" s="8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>
      <c r="A135" s="9"/>
      <c r="B135" s="8"/>
      <c r="C135" s="9"/>
      <c r="D135" s="8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>
      <c r="A136" s="9"/>
      <c r="B136" s="8"/>
      <c r="C136" s="9"/>
      <c r="D136" s="8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>
      <c r="A137" s="9"/>
      <c r="B137" s="8"/>
      <c r="C137" s="9"/>
      <c r="D137" s="8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>
      <c r="A138" s="9"/>
      <c r="B138" s="8"/>
      <c r="C138" s="9"/>
      <c r="D138" s="8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>
      <c r="A139" s="9"/>
      <c r="B139" s="8"/>
      <c r="C139" s="9"/>
      <c r="D139" s="8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>
      <c r="A140" s="9"/>
      <c r="B140" s="8"/>
      <c r="C140" s="9"/>
      <c r="D140" s="8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>
      <c r="A141" s="9"/>
      <c r="B141" s="8"/>
      <c r="C141" s="9"/>
      <c r="D141" s="8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>
      <c r="A142" s="9"/>
      <c r="B142" s="8"/>
      <c r="C142" s="9"/>
      <c r="D142" s="8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>
      <c r="A143" s="9"/>
      <c r="B143" s="8"/>
      <c r="C143" s="9"/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>
      <c r="A144" s="9"/>
      <c r="B144" s="8"/>
      <c r="C144" s="9"/>
      <c r="D144" s="8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>
      <c r="A145" s="9"/>
      <c r="B145" s="8"/>
      <c r="C145" s="9"/>
      <c r="D145" s="8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>
      <c r="A146" s="9"/>
      <c r="B146" s="8"/>
      <c r="C146" s="9"/>
      <c r="D146" s="8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>
      <c r="A147" s="9"/>
      <c r="B147" s="8"/>
      <c r="C147" s="9"/>
      <c r="D147" s="8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>
      <c r="A148" s="9"/>
      <c r="B148" s="8"/>
      <c r="C148" s="9"/>
      <c r="D148" s="8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>
      <c r="A149" s="9"/>
      <c r="B149" s="8"/>
      <c r="C149" s="9"/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>
      <c r="A150" s="9"/>
      <c r="B150" s="8"/>
      <c r="C150" s="9"/>
      <c r="D150" s="8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>
      <c r="A151" s="9"/>
      <c r="B151" s="8"/>
      <c r="C151" s="9"/>
      <c r="D151" s="8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>
      <c r="A152" s="9"/>
      <c r="B152" s="8"/>
      <c r="C152" s="9"/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>
      <c r="A153" s="9"/>
      <c r="B153" s="8"/>
      <c r="C153" s="9"/>
      <c r="D153" s="8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>
      <c r="A154" s="9"/>
      <c r="B154" s="8"/>
      <c r="C154" s="9"/>
      <c r="D154" s="8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>
      <c r="A155" s="9"/>
      <c r="B155" s="8"/>
      <c r="C155" s="9"/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>
      <c r="A156" s="9"/>
      <c r="B156" s="8"/>
      <c r="C156" s="9"/>
      <c r="D156" s="8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>
      <c r="A157" s="9"/>
      <c r="B157" s="8"/>
      <c r="C157" s="9"/>
      <c r="D157" s="8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>
      <c r="A158" s="9"/>
      <c r="B158" s="8"/>
      <c r="C158" s="9"/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>
      <c r="A159" s="9"/>
      <c r="B159" s="8"/>
      <c r="C159" s="9"/>
      <c r="D159" s="8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>
      <c r="A160" s="9"/>
      <c r="B160" s="8"/>
      <c r="C160" s="9"/>
      <c r="D160" s="8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>
      <c r="A161" s="9"/>
      <c r="B161" s="8"/>
      <c r="C161" s="9"/>
      <c r="D161" s="8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>
      <c r="A162" s="9"/>
      <c r="B162" s="8"/>
      <c r="C162" s="9"/>
      <c r="D162" s="8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>
      <c r="A163" s="9"/>
      <c r="B163" s="8"/>
      <c r="C163" s="9"/>
      <c r="D163" s="8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>
      <c r="A164" s="9"/>
      <c r="B164" s="8"/>
      <c r="C164" s="9"/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>
      <c r="A165" s="9"/>
      <c r="B165" s="8"/>
      <c r="C165" s="9"/>
      <c r="D165" s="8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>
      <c r="A166" s="9"/>
      <c r="B166" s="8"/>
      <c r="C166" s="9"/>
      <c r="D166" s="8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>
      <c r="A167" s="9"/>
      <c r="B167" s="8"/>
      <c r="C167" s="9"/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>
      <c r="A168" s="9"/>
      <c r="B168" s="8"/>
      <c r="C168" s="9"/>
      <c r="D168" s="8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>
      <c r="A169" s="9"/>
      <c r="B169" s="8"/>
      <c r="C169" s="9"/>
      <c r="D169" s="8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>
      <c r="A170" s="9"/>
      <c r="B170" s="8"/>
      <c r="C170" s="9"/>
      <c r="D170" s="8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>
      <c r="A171" s="9"/>
      <c r="B171" s="8"/>
      <c r="C171" s="9"/>
      <c r="D171" s="8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>
      <c r="A172" s="9"/>
      <c r="B172" s="8"/>
      <c r="C172" s="9"/>
      <c r="D172" s="8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>
      <c r="A173" s="9"/>
      <c r="B173" s="8"/>
      <c r="C173" s="9"/>
      <c r="D173" s="8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>
      <c r="A174" s="9"/>
      <c r="B174" s="8"/>
      <c r="C174" s="9"/>
      <c r="D174" s="8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>
      <c r="A175" s="9"/>
      <c r="B175" s="8"/>
      <c r="C175" s="9"/>
      <c r="D175" s="8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>
      <c r="A176" s="9"/>
      <c r="B176" s="8"/>
      <c r="C176" s="9"/>
      <c r="D176" s="8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>
      <c r="A177" s="9"/>
      <c r="B177" s="8"/>
      <c r="C177" s="9"/>
      <c r="D177" s="8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>
      <c r="A178" s="9"/>
      <c r="B178" s="8"/>
      <c r="C178" s="9"/>
      <c r="D178" s="8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>
      <c r="A179" s="9"/>
      <c r="B179" s="8"/>
      <c r="C179" s="9"/>
      <c r="D179" s="8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>
      <c r="A180" s="9"/>
      <c r="B180" s="8"/>
      <c r="C180" s="9"/>
      <c r="D180" s="8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>
      <c r="A181" s="9"/>
      <c r="B181" s="8"/>
      <c r="C181" s="9"/>
      <c r="D181" s="8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>
      <c r="A182" s="9"/>
      <c r="B182" s="8"/>
      <c r="C182" s="9"/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>
      <c r="A183" s="9"/>
      <c r="B183" s="8"/>
      <c r="C183" s="9"/>
      <c r="D183" s="8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>
      <c r="A184" s="9"/>
      <c r="B184" s="8"/>
      <c r="C184" s="9"/>
      <c r="D184" s="8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>
      <c r="A185" s="9"/>
      <c r="B185" s="8"/>
      <c r="C185" s="9"/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>
      <c r="A186" s="9"/>
      <c r="B186" s="8"/>
      <c r="C186" s="9"/>
      <c r="D186" s="8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>
      <c r="A187" s="9"/>
      <c r="B187" s="8"/>
      <c r="C187" s="9"/>
      <c r="D187" s="8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>
      <c r="A188" s="9"/>
      <c r="B188" s="8"/>
      <c r="C188" s="9"/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>
      <c r="A189" s="9"/>
      <c r="B189" s="8"/>
      <c r="C189" s="9"/>
      <c r="D189" s="8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>
      <c r="A190" s="9"/>
      <c r="B190" s="8"/>
      <c r="C190" s="9"/>
      <c r="D190" s="8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>
      <c r="A191" s="9"/>
      <c r="B191" s="8"/>
      <c r="C191" s="9"/>
      <c r="D191" s="8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>
      <c r="A192" s="9"/>
      <c r="B192" s="8"/>
      <c r="C192" s="9"/>
      <c r="D192" s="8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>
      <c r="A193" s="9"/>
      <c r="B193" s="8"/>
      <c r="C193" s="9"/>
      <c r="D193" s="8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>
      <c r="A194" s="9"/>
      <c r="B194" s="8"/>
      <c r="C194" s="9"/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>
      <c r="A195" s="9"/>
      <c r="B195" s="8"/>
      <c r="C195" s="9"/>
      <c r="D195" s="8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>
      <c r="A196" s="9"/>
      <c r="B196" s="8"/>
      <c r="C196" s="9"/>
      <c r="D196" s="8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>
      <c r="A197" s="9"/>
      <c r="B197" s="8"/>
      <c r="C197" s="9"/>
      <c r="D197" s="8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>
      <c r="A198" s="9"/>
      <c r="B198" s="8"/>
      <c r="C198" s="9"/>
      <c r="D198" s="8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>
      <c r="A199" s="9"/>
      <c r="B199" s="8"/>
      <c r="C199" s="9"/>
      <c r="D199" s="8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>
      <c r="A200" s="9"/>
      <c r="B200" s="8"/>
      <c r="C200" s="9"/>
      <c r="D200" s="8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>
      <c r="A201" s="9"/>
      <c r="B201" s="8"/>
      <c r="C201" s="9"/>
      <c r="D201" s="8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>
      <c r="A202" s="9"/>
      <c r="B202" s="8"/>
      <c r="C202" s="9"/>
      <c r="D202" s="8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>
      <c r="A203" s="9"/>
      <c r="B203" s="8"/>
      <c r="C203" s="9"/>
      <c r="D203" s="8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>
      <c r="A204" s="9"/>
      <c r="B204" s="8"/>
      <c r="C204" s="9"/>
      <c r="D204" s="8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>
      <c r="A205" s="9"/>
      <c r="B205" s="8"/>
      <c r="C205" s="9"/>
      <c r="D205" s="8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>
      <c r="A206" s="9"/>
      <c r="B206" s="8"/>
      <c r="C206" s="9"/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>
      <c r="A207" s="9"/>
      <c r="B207" s="8"/>
      <c r="C207" s="9"/>
      <c r="D207" s="8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>
      <c r="A208" s="9"/>
      <c r="B208" s="8"/>
      <c r="C208" s="9"/>
      <c r="D208" s="8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>
      <c r="A209" s="9"/>
      <c r="B209" s="8"/>
      <c r="C209" s="9"/>
      <c r="D209" s="8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>
      <c r="A210" s="9"/>
      <c r="B210" s="8"/>
      <c r="C210" s="9"/>
      <c r="D210" s="8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>
      <c r="A211" s="9"/>
      <c r="B211" s="8"/>
      <c r="C211" s="9"/>
      <c r="D211" s="8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>
      <c r="A212" s="9"/>
      <c r="B212" s="8"/>
      <c r="C212" s="9"/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>
      <c r="A213" s="9"/>
      <c r="B213" s="8"/>
      <c r="C213" s="9"/>
      <c r="D213" s="8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>
      <c r="A214" s="9"/>
      <c r="B214" s="8"/>
      <c r="C214" s="9"/>
      <c r="D214" s="8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>
      <c r="A215" s="9"/>
      <c r="B215" s="8"/>
      <c r="C215" s="9"/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>
      <c r="A216" s="9"/>
      <c r="B216" s="8"/>
      <c r="C216" s="9"/>
      <c r="D216" s="8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>
      <c r="A217" s="9"/>
      <c r="B217" s="8"/>
      <c r="C217" s="9"/>
      <c r="D217" s="8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>
      <c r="A218" s="9"/>
      <c r="B218" s="8"/>
      <c r="C218" s="9"/>
      <c r="D218" s="8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>
      <c r="A219" s="9"/>
      <c r="B219" s="8"/>
      <c r="C219" s="9"/>
      <c r="D219" s="8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>
      <c r="A220" s="9"/>
      <c r="B220" s="8"/>
      <c r="C220" s="9"/>
      <c r="D220" s="8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>
      <c r="A221" s="9"/>
      <c r="B221" s="8"/>
      <c r="C221" s="9"/>
      <c r="D221" s="8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>
      <c r="A222" s="9"/>
      <c r="B222" s="8"/>
      <c r="C222" s="9"/>
      <c r="D222" s="8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>
      <c r="A223" s="9"/>
      <c r="B223" s="8"/>
      <c r="C223" s="9"/>
      <c r="D223" s="8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>
      <c r="A224" s="9"/>
      <c r="B224" s="8"/>
      <c r="C224" s="9"/>
      <c r="D224" s="8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>
      <c r="A225" s="9"/>
      <c r="B225" s="8"/>
      <c r="C225" s="9"/>
      <c r="D225" s="8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>
      <c r="A226" s="9"/>
      <c r="B226" s="8"/>
      <c r="C226" s="9"/>
      <c r="D226" s="8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>
      <c r="A227" s="9"/>
      <c r="B227" s="8"/>
      <c r="C227" s="9"/>
      <c r="D227" s="8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>
      <c r="A228" s="9"/>
      <c r="B228" s="8"/>
      <c r="C228" s="9"/>
      <c r="D228" s="8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>
      <c r="A229" s="9"/>
      <c r="B229" s="8"/>
      <c r="C229" s="9"/>
      <c r="D229" s="8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>
      <c r="A230" s="9"/>
      <c r="B230" s="8"/>
      <c r="C230" s="9"/>
      <c r="D230" s="8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>
      <c r="A231" s="9"/>
      <c r="B231" s="8"/>
      <c r="C231" s="9"/>
      <c r="D231" s="8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>
      <c r="A232" s="9"/>
      <c r="B232" s="8"/>
      <c r="C232" s="9"/>
      <c r="D232" s="8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>
      <c r="A233" s="9"/>
      <c r="B233" s="8"/>
      <c r="C233" s="9"/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>
      <c r="A234" s="9"/>
      <c r="B234" s="8"/>
      <c r="C234" s="9"/>
      <c r="D234" s="8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>
      <c r="A235" s="9"/>
      <c r="B235" s="8"/>
      <c r="C235" s="9"/>
      <c r="D235" s="8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>
      <c r="A236" s="9"/>
      <c r="B236" s="8"/>
      <c r="C236" s="9"/>
      <c r="D236" s="8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>
      <c r="A237" s="9"/>
      <c r="B237" s="8"/>
      <c r="C237" s="9"/>
      <c r="D237" s="8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>
      <c r="A238" s="9"/>
      <c r="B238" s="8"/>
      <c r="C238" s="9"/>
      <c r="D238" s="8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>
      <c r="A239" s="9"/>
      <c r="B239" s="8"/>
      <c r="C239" s="9"/>
      <c r="D239" s="8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>
      <c r="A240" s="9"/>
      <c r="B240" s="8"/>
      <c r="C240" s="9"/>
      <c r="D240" s="8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>
      <c r="A241" s="9"/>
      <c r="B241" s="8"/>
      <c r="C241" s="9"/>
      <c r="D241" s="8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>
      <c r="A242" s="9"/>
      <c r="B242" s="8"/>
      <c r="C242" s="9"/>
      <c r="D242" s="8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>
      <c r="A243" s="9"/>
      <c r="B243" s="8"/>
      <c r="C243" s="9"/>
      <c r="D243" s="8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>
      <c r="A244" s="9"/>
      <c r="B244" s="8"/>
      <c r="C244" s="9"/>
      <c r="D244" s="8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>
      <c r="A245" s="9"/>
      <c r="B245" s="8"/>
      <c r="C245" s="9"/>
      <c r="D245" s="8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>
      <c r="A246" s="9"/>
      <c r="B246" s="8"/>
      <c r="C246" s="9"/>
      <c r="D246" s="8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>
      <c r="A247" s="9"/>
      <c r="B247" s="8"/>
      <c r="C247" s="9"/>
      <c r="D247" s="8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>
      <c r="A248" s="9"/>
      <c r="B248" s="8"/>
      <c r="C248" s="9"/>
      <c r="D248" s="8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>
      <c r="A249" s="9"/>
      <c r="B249" s="8"/>
      <c r="C249" s="9"/>
      <c r="D249" s="8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>
      <c r="A250" s="9"/>
      <c r="B250" s="8"/>
      <c r="C250" s="9"/>
      <c r="D250" s="8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>
      <c r="A251" s="9"/>
      <c r="B251" s="8"/>
      <c r="C251" s="9"/>
      <c r="D251" s="8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>
      <c r="A252" s="9"/>
      <c r="B252" s="8"/>
      <c r="C252" s="9"/>
      <c r="D252" s="8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>
      <c r="A253" s="9"/>
      <c r="B253" s="8"/>
      <c r="C253" s="9"/>
      <c r="D253" s="8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>
      <c r="A254" s="9"/>
      <c r="B254" s="8"/>
      <c r="C254" s="9"/>
      <c r="D254" s="8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>
      <c r="A255" s="9"/>
      <c r="B255" s="8"/>
      <c r="C255" s="9"/>
      <c r="D255" s="8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>
      <c r="A256" s="9"/>
      <c r="B256" s="8"/>
      <c r="C256" s="9"/>
      <c r="D256" s="8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>
      <c r="A257" s="9"/>
      <c r="B257" s="8"/>
      <c r="C257" s="9"/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>
      <c r="A258" s="9"/>
      <c r="B258" s="8"/>
      <c r="C258" s="9"/>
      <c r="D258" s="8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>
      <c r="A259" s="9"/>
      <c r="B259" s="8"/>
      <c r="C259" s="9"/>
      <c r="D259" s="8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>
      <c r="A260" s="9"/>
      <c r="B260" s="8"/>
      <c r="C260" s="9"/>
      <c r="D260" s="8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>
      <c r="A261" s="9"/>
      <c r="B261" s="8"/>
      <c r="C261" s="9"/>
      <c r="D261" s="8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>
      <c r="A262" s="9"/>
      <c r="B262" s="8"/>
      <c r="C262" s="9"/>
      <c r="D262" s="8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>
      <c r="A263" s="9"/>
      <c r="B263" s="8"/>
      <c r="C263" s="9"/>
      <c r="D263" s="8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>
      <c r="A264" s="9"/>
      <c r="B264" s="8"/>
      <c r="C264" s="9"/>
      <c r="D264" s="8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>
      <c r="A265" s="9"/>
      <c r="B265" s="8"/>
      <c r="C265" s="9"/>
      <c r="D265" s="8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>
      <c r="A266" s="9"/>
      <c r="B266" s="8"/>
      <c r="C266" s="9"/>
      <c r="D266" s="8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>
      <c r="A267" s="9"/>
      <c r="B267" s="8"/>
      <c r="C267" s="9"/>
      <c r="D267" s="8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>
      <c r="A268" s="9"/>
      <c r="B268" s="8"/>
      <c r="C268" s="9"/>
      <c r="D268" s="8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>
      <c r="A269" s="9"/>
      <c r="B269" s="8"/>
      <c r="C269" s="9"/>
      <c r="D269" s="8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>
      <c r="A270" s="9"/>
      <c r="B270" s="8"/>
      <c r="C270" s="9"/>
      <c r="D270" s="8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>
      <c r="A271" s="9"/>
      <c r="B271" s="8"/>
      <c r="C271" s="9"/>
      <c r="D271" s="8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>
      <c r="A272" s="9"/>
      <c r="B272" s="8"/>
      <c r="C272" s="9"/>
      <c r="D272" s="8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>
      <c r="A273" s="9"/>
      <c r="B273" s="8"/>
      <c r="C273" s="9"/>
      <c r="D273" s="8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>
      <c r="A274" s="9"/>
      <c r="B274" s="8"/>
      <c r="C274" s="9"/>
      <c r="D274" s="8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>
      <c r="A275" s="9"/>
      <c r="B275" s="8"/>
      <c r="C275" s="9"/>
      <c r="D275" s="8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>
      <c r="A276" s="9"/>
      <c r="B276" s="8"/>
      <c r="C276" s="9"/>
      <c r="D276" s="8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>
      <c r="A277" s="9"/>
      <c r="B277" s="8"/>
      <c r="C277" s="9"/>
      <c r="D277" s="8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>
      <c r="A278" s="9"/>
      <c r="B278" s="8"/>
      <c r="C278" s="9"/>
      <c r="D278" s="8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>
      <c r="A279" s="9"/>
      <c r="B279" s="8"/>
      <c r="C279" s="9"/>
      <c r="D279" s="8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>
      <c r="A280" s="9"/>
      <c r="B280" s="8"/>
      <c r="C280" s="9"/>
      <c r="D280" s="8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>
      <c r="A281" s="9"/>
      <c r="B281" s="8"/>
      <c r="C281" s="9"/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>
      <c r="A282" s="9"/>
      <c r="B282" s="8"/>
      <c r="C282" s="9"/>
      <c r="D282" s="8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>
      <c r="A283" s="9"/>
      <c r="B283" s="8"/>
      <c r="C283" s="9"/>
      <c r="D283" s="8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>
      <c r="A284" s="9"/>
      <c r="B284" s="8"/>
      <c r="C284" s="9"/>
      <c r="D284" s="8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>
      <c r="A285" s="9"/>
      <c r="B285" s="8"/>
      <c r="C285" s="9"/>
      <c r="D285" s="8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>
      <c r="A286" s="9"/>
      <c r="B286" s="8"/>
      <c r="C286" s="9"/>
      <c r="D286" s="8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>
      <c r="A287" s="9"/>
      <c r="B287" s="8"/>
      <c r="C287" s="9"/>
      <c r="D287" s="8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>
      <c r="A288" s="9"/>
      <c r="B288" s="8"/>
      <c r="C288" s="9"/>
      <c r="D288" s="8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>
      <c r="A289" s="9"/>
      <c r="B289" s="8"/>
      <c r="C289" s="9"/>
      <c r="D289" s="8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>
      <c r="A290" s="9"/>
      <c r="B290" s="8"/>
      <c r="C290" s="9"/>
      <c r="D290" s="8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>
      <c r="A291" s="9"/>
      <c r="B291" s="8"/>
      <c r="C291" s="9"/>
      <c r="D291" s="8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>
      <c r="A292" s="9"/>
      <c r="B292" s="8"/>
      <c r="C292" s="9"/>
      <c r="D292" s="8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>
      <c r="A293" s="9"/>
      <c r="B293" s="8"/>
      <c r="C293" s="9"/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>
      <c r="A294" s="9"/>
      <c r="B294" s="8"/>
      <c r="C294" s="9"/>
      <c r="D294" s="8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>
      <c r="A295" s="9"/>
      <c r="B295" s="8"/>
      <c r="C295" s="9"/>
      <c r="D295" s="8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>
      <c r="A296" s="9"/>
      <c r="B296" s="8"/>
      <c r="C296" s="9"/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>
      <c r="A297" s="9"/>
      <c r="B297" s="8"/>
      <c r="C297" s="9"/>
      <c r="D297" s="8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>
      <c r="A298" s="9"/>
      <c r="B298" s="8"/>
      <c r="C298" s="9"/>
      <c r="D298" s="8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>
      <c r="A299" s="9"/>
      <c r="B299" s="8"/>
      <c r="C299" s="9"/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>
      <c r="A300" s="9"/>
      <c r="B300" s="8"/>
      <c r="C300" s="9"/>
      <c r="D300" s="8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>
      <c r="A301" s="9"/>
      <c r="B301" s="8"/>
      <c r="C301" s="9"/>
      <c r="D301" s="8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>
      <c r="A302" s="9"/>
      <c r="B302" s="8"/>
      <c r="C302" s="9"/>
      <c r="D302" s="8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>
      <c r="A303" s="9"/>
      <c r="B303" s="8"/>
      <c r="C303" s="9"/>
      <c r="D303" s="8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>
      <c r="A304" s="9"/>
      <c r="B304" s="8"/>
      <c r="C304" s="9"/>
      <c r="D304" s="8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>
      <c r="A305" s="9"/>
      <c r="B305" s="8"/>
      <c r="C305" s="9"/>
      <c r="D305" s="8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>
      <c r="A306" s="9"/>
      <c r="B306" s="8"/>
      <c r="C306" s="9"/>
      <c r="D306" s="8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>
      <c r="A307" s="9"/>
      <c r="B307" s="8"/>
      <c r="C307" s="9"/>
      <c r="D307" s="8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>
      <c r="A308" s="9"/>
      <c r="B308" s="8"/>
      <c r="C308" s="9"/>
      <c r="D308" s="8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>
      <c r="A309" s="9"/>
      <c r="B309" s="8"/>
      <c r="C309" s="9"/>
      <c r="D309" s="8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>
      <c r="A310" s="9"/>
      <c r="B310" s="8"/>
      <c r="C310" s="9"/>
      <c r="D310" s="8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>
      <c r="A311" s="9"/>
      <c r="B311" s="8"/>
      <c r="C311" s="9"/>
      <c r="D311" s="8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>
      <c r="A312" s="9"/>
      <c r="B312" s="8"/>
      <c r="C312" s="9"/>
      <c r="D312" s="8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>
      <c r="A313" s="9"/>
      <c r="B313" s="8"/>
      <c r="C313" s="9"/>
      <c r="D313" s="8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>
      <c r="A314" s="9"/>
      <c r="B314" s="8"/>
      <c r="C314" s="9"/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>
      <c r="A315" s="9"/>
      <c r="B315" s="8"/>
      <c r="C315" s="9"/>
      <c r="D315" s="8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>
      <c r="A316" s="9"/>
      <c r="B316" s="8"/>
      <c r="C316" s="9"/>
      <c r="D316" s="8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>
      <c r="A317" s="9"/>
      <c r="B317" s="8"/>
      <c r="C317" s="9"/>
      <c r="D317" s="8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>
      <c r="A318" s="9"/>
      <c r="B318" s="8"/>
      <c r="C318" s="9"/>
      <c r="D318" s="8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>
      <c r="A319" s="9"/>
      <c r="B319" s="8"/>
      <c r="C319" s="9"/>
      <c r="D319" s="8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>
      <c r="A320" s="9"/>
      <c r="B320" s="8"/>
      <c r="C320" s="9"/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>
      <c r="A321" s="9"/>
      <c r="B321" s="8"/>
      <c r="C321" s="9"/>
      <c r="D321" s="8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>
      <c r="A322" s="9"/>
      <c r="B322" s="8"/>
      <c r="C322" s="9"/>
      <c r="D322" s="8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>
      <c r="A323" s="9"/>
      <c r="B323" s="8"/>
      <c r="C323" s="9"/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>
      <c r="A324" s="9"/>
      <c r="B324" s="8"/>
      <c r="C324" s="9"/>
      <c r="D324" s="8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>
      <c r="A325" s="9"/>
      <c r="B325" s="8"/>
      <c r="C325" s="9"/>
      <c r="D325" s="8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>
      <c r="A326" s="9"/>
      <c r="B326" s="8"/>
      <c r="C326" s="9"/>
      <c r="D326" s="8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>
      <c r="A327" s="9"/>
      <c r="B327" s="8"/>
      <c r="C327" s="9"/>
      <c r="D327" s="8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>
      <c r="A328" s="9"/>
      <c r="B328" s="8"/>
      <c r="C328" s="9"/>
      <c r="D328" s="8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>
      <c r="A329" s="9"/>
      <c r="B329" s="8"/>
      <c r="C329" s="9"/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>
      <c r="A330" s="9"/>
      <c r="B330" s="8"/>
      <c r="C330" s="9"/>
      <c r="D330" s="8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>
      <c r="A331" s="9"/>
      <c r="B331" s="8"/>
      <c r="C331" s="9"/>
      <c r="D331" s="8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>
      <c r="A332" s="9"/>
      <c r="B332" s="8"/>
      <c r="C332" s="9"/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>
      <c r="A333" s="9"/>
      <c r="B333" s="8"/>
      <c r="C333" s="9"/>
      <c r="D333" s="8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>
      <c r="A334" s="9"/>
      <c r="B334" s="8"/>
      <c r="C334" s="9"/>
      <c r="D334" s="8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>
      <c r="A335" s="9"/>
      <c r="B335" s="8"/>
      <c r="C335" s="9"/>
      <c r="D335" s="8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>
      <c r="A336" s="9"/>
      <c r="B336" s="8"/>
      <c r="C336" s="9"/>
      <c r="D336" s="8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>
      <c r="A337" s="9"/>
      <c r="B337" s="8"/>
      <c r="C337" s="9"/>
      <c r="D337" s="8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>
      <c r="A338" s="9"/>
      <c r="B338" s="8"/>
      <c r="C338" s="9"/>
      <c r="D338" s="8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>
      <c r="A339" s="9"/>
      <c r="B339" s="8"/>
      <c r="C339" s="9"/>
      <c r="D339" s="8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>
      <c r="A340" s="9"/>
      <c r="B340" s="8"/>
      <c r="C340" s="9"/>
      <c r="D340" s="8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>
      <c r="A341" s="9"/>
      <c r="B341" s="8"/>
      <c r="C341" s="9"/>
      <c r="D341" s="8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>
      <c r="A342" s="9"/>
      <c r="B342" s="8"/>
      <c r="C342" s="9"/>
      <c r="D342" s="8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>
      <c r="A343" s="9"/>
      <c r="B343" s="8"/>
      <c r="C343" s="9"/>
      <c r="D343" s="8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>
      <c r="A344" s="9"/>
      <c r="B344" s="8"/>
      <c r="C344" s="9"/>
      <c r="D344" s="8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>
      <c r="A345" s="9"/>
      <c r="B345" s="8"/>
      <c r="C345" s="9"/>
      <c r="D345" s="8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>
      <c r="A346" s="9"/>
      <c r="B346" s="8"/>
      <c r="C346" s="9"/>
      <c r="D346" s="8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>
      <c r="A347" s="9"/>
      <c r="B347" s="8"/>
      <c r="C347" s="9"/>
      <c r="D347" s="8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>
      <c r="A348" s="9"/>
      <c r="B348" s="8"/>
      <c r="C348" s="9"/>
      <c r="D348" s="8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>
      <c r="A349" s="9"/>
      <c r="B349" s="8"/>
      <c r="C349" s="9"/>
      <c r="D349" s="8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>
      <c r="A350" s="9"/>
      <c r="B350" s="8"/>
      <c r="C350" s="9"/>
      <c r="D350" s="8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>
      <c r="A351" s="9"/>
      <c r="B351" s="8"/>
      <c r="C351" s="9"/>
      <c r="D351" s="8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>
      <c r="A352" s="9"/>
      <c r="B352" s="8"/>
      <c r="C352" s="9"/>
      <c r="D352" s="8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>
      <c r="A353" s="9"/>
      <c r="B353" s="8"/>
      <c r="C353" s="9"/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>
      <c r="A354" s="9"/>
      <c r="B354" s="8"/>
      <c r="C354" s="9"/>
      <c r="D354" s="8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>
      <c r="A355" s="9"/>
      <c r="B355" s="8"/>
      <c r="C355" s="9"/>
      <c r="D355" s="8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>
      <c r="A356" s="9"/>
      <c r="B356" s="8"/>
      <c r="C356" s="9"/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>
      <c r="A357" s="9"/>
      <c r="B357" s="8"/>
      <c r="C357" s="9"/>
      <c r="D357" s="8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>
      <c r="A358" s="9"/>
      <c r="B358" s="8"/>
      <c r="C358" s="9"/>
      <c r="D358" s="8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>
      <c r="A359" s="9"/>
      <c r="B359" s="8"/>
      <c r="C359" s="9"/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>
      <c r="A360" s="9"/>
      <c r="B360" s="8"/>
      <c r="C360" s="9"/>
      <c r="D360" s="8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>
      <c r="A361" s="9"/>
      <c r="B361" s="8"/>
      <c r="C361" s="9"/>
      <c r="D361" s="8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>
      <c r="A362" s="9"/>
      <c r="B362" s="8"/>
      <c r="C362" s="9"/>
      <c r="D362" s="8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>
      <c r="A363" s="9"/>
      <c r="B363" s="8"/>
      <c r="C363" s="9"/>
      <c r="D363" s="8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>
      <c r="A364" s="9"/>
      <c r="B364" s="8"/>
      <c r="C364" s="9"/>
      <c r="D364" s="8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>
      <c r="A365" s="9"/>
      <c r="B365" s="8"/>
      <c r="C365" s="9"/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>
      <c r="A366" s="9"/>
      <c r="B366" s="8"/>
      <c r="C366" s="9"/>
      <c r="D366" s="8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>
      <c r="A367" s="9"/>
      <c r="B367" s="8"/>
      <c r="C367" s="9"/>
      <c r="D367" s="8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>
      <c r="A368" s="9"/>
      <c r="B368" s="8"/>
      <c r="C368" s="9"/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>
      <c r="A369" s="9"/>
      <c r="B369" s="8"/>
      <c r="C369" s="9"/>
      <c r="D369" s="8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>
      <c r="A370" s="9"/>
      <c r="B370" s="8"/>
      <c r="C370" s="9"/>
      <c r="D370" s="8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>
      <c r="A371" s="9"/>
      <c r="B371" s="8"/>
      <c r="C371" s="9"/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>
      <c r="A372" s="9"/>
      <c r="B372" s="8"/>
      <c r="C372" s="9"/>
      <c r="D372" s="8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>
      <c r="A373" s="9"/>
      <c r="B373" s="8"/>
      <c r="C373" s="9"/>
      <c r="D373" s="8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>
      <c r="A374" s="9"/>
      <c r="B374" s="8"/>
      <c r="C374" s="9"/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>
      <c r="A375" s="9"/>
      <c r="B375" s="8"/>
      <c r="C375" s="9"/>
      <c r="D375" s="8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>
      <c r="A376" s="9"/>
      <c r="B376" s="8"/>
      <c r="C376" s="9"/>
      <c r="D376" s="8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>
      <c r="A377" s="9"/>
      <c r="B377" s="8"/>
      <c r="C377" s="9"/>
      <c r="D377" s="8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>
      <c r="A378" s="9"/>
      <c r="B378" s="8"/>
      <c r="C378" s="9"/>
      <c r="D378" s="8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>
      <c r="A379" s="9"/>
      <c r="B379" s="8"/>
      <c r="C379" s="9"/>
      <c r="D379" s="8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>
      <c r="A380" s="9"/>
      <c r="B380" s="8"/>
      <c r="C380" s="9"/>
      <c r="D380" s="8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>
      <c r="A381" s="9"/>
      <c r="B381" s="8"/>
      <c r="C381" s="9"/>
      <c r="D381" s="8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>
      <c r="A382" s="9"/>
      <c r="B382" s="8"/>
      <c r="C382" s="9"/>
      <c r="D382" s="8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>
      <c r="A383" s="9"/>
      <c r="B383" s="8"/>
      <c r="C383" s="9"/>
      <c r="D383" s="8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>
      <c r="A384" s="9"/>
      <c r="B384" s="8"/>
      <c r="C384" s="9"/>
      <c r="D384" s="8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>
      <c r="A385" s="9"/>
      <c r="B385" s="8"/>
      <c r="C385" s="9"/>
      <c r="D385" s="8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>
      <c r="A386" s="9"/>
      <c r="B386" s="8"/>
      <c r="C386" s="9"/>
      <c r="D386" s="8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>
      <c r="A387" s="9"/>
      <c r="B387" s="8"/>
      <c r="C387" s="9"/>
      <c r="D387" s="8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>
      <c r="A388" s="9"/>
      <c r="B388" s="8"/>
      <c r="C388" s="9"/>
      <c r="D388" s="8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>
      <c r="A389" s="9"/>
      <c r="B389" s="8"/>
      <c r="C389" s="9"/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>
      <c r="A390" s="9"/>
      <c r="B390" s="8"/>
      <c r="C390" s="9"/>
      <c r="D390" s="8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>
      <c r="A391" s="9"/>
      <c r="B391" s="8"/>
      <c r="C391" s="9"/>
      <c r="D391" s="8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>
      <c r="A392" s="9"/>
      <c r="B392" s="8"/>
      <c r="C392" s="9"/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>
      <c r="A393" s="9"/>
      <c r="B393" s="8"/>
      <c r="C393" s="9"/>
      <c r="D393" s="8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>
      <c r="A394" s="9"/>
      <c r="B394" s="8"/>
      <c r="C394" s="9"/>
      <c r="D394" s="8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>
      <c r="A395" s="9"/>
      <c r="B395" s="8"/>
      <c r="C395" s="9"/>
      <c r="D395" s="8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>
      <c r="A396" s="9"/>
      <c r="B396" s="8"/>
      <c r="C396" s="9"/>
      <c r="D396" s="8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>
      <c r="A397" s="9"/>
      <c r="B397" s="8"/>
      <c r="C397" s="9"/>
      <c r="D397" s="8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>
      <c r="A398" s="9"/>
      <c r="B398" s="8"/>
      <c r="C398" s="9"/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>
      <c r="A399" s="9"/>
      <c r="B399" s="8"/>
      <c r="C399" s="9"/>
      <c r="D399" s="8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>
      <c r="A400" s="9"/>
      <c r="B400" s="8"/>
      <c r="C400" s="9"/>
      <c r="D400" s="8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>
      <c r="A401" s="9"/>
      <c r="B401" s="8"/>
      <c r="C401" s="9"/>
      <c r="D401" s="8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>
      <c r="A402" s="9"/>
      <c r="B402" s="8"/>
      <c r="C402" s="9"/>
      <c r="D402" s="8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>
      <c r="A403" s="9"/>
      <c r="B403" s="8"/>
      <c r="C403" s="9"/>
      <c r="D403" s="8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>
      <c r="A404" s="9"/>
      <c r="B404" s="8"/>
      <c r="C404" s="9"/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>
      <c r="A405" s="9"/>
      <c r="B405" s="8"/>
      <c r="C405" s="9"/>
      <c r="D405" s="8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>
      <c r="A406" s="9"/>
      <c r="B406" s="8"/>
      <c r="C406" s="9"/>
      <c r="D406" s="8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>
      <c r="A407" s="9"/>
      <c r="B407" s="8"/>
      <c r="C407" s="9"/>
      <c r="D407" s="8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>
      <c r="A408" s="9"/>
      <c r="B408" s="8"/>
      <c r="C408" s="9"/>
      <c r="D408" s="8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>
      <c r="A409" s="9"/>
      <c r="B409" s="8"/>
      <c r="C409" s="9"/>
      <c r="D409" s="8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>
      <c r="A410" s="9"/>
      <c r="B410" s="8"/>
      <c r="C410" s="9"/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>
      <c r="A411" s="9"/>
      <c r="B411" s="8"/>
      <c r="C411" s="9"/>
      <c r="D411" s="8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>
      <c r="A412" s="9"/>
      <c r="B412" s="8"/>
      <c r="C412" s="9"/>
      <c r="D412" s="8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>
      <c r="A413" s="9"/>
      <c r="B413" s="8"/>
      <c r="C413" s="9"/>
      <c r="D413" s="8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>
      <c r="A414" s="9"/>
      <c r="B414" s="8"/>
      <c r="C414" s="9"/>
      <c r="D414" s="8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>
      <c r="A415" s="9"/>
      <c r="B415" s="8"/>
      <c r="C415" s="9"/>
      <c r="D415" s="8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>
      <c r="A416" s="9"/>
      <c r="B416" s="8"/>
      <c r="C416" s="9"/>
      <c r="D416" s="8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>
      <c r="A417" s="9"/>
      <c r="B417" s="8"/>
      <c r="C417" s="9"/>
      <c r="D417" s="8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>
      <c r="A418" s="9"/>
      <c r="B418" s="8"/>
      <c r="C418" s="9"/>
      <c r="D418" s="8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>
      <c r="A419" s="9"/>
      <c r="B419" s="8"/>
      <c r="C419" s="9"/>
      <c r="D419" s="8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>
      <c r="A420" s="9"/>
      <c r="B420" s="8"/>
      <c r="C420" s="9"/>
      <c r="D420" s="8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>
      <c r="A421" s="9"/>
      <c r="B421" s="8"/>
      <c r="C421" s="9"/>
      <c r="D421" s="8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>
      <c r="A422" s="9"/>
      <c r="B422" s="8"/>
      <c r="C422" s="9"/>
      <c r="D422" s="8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>
      <c r="A423" s="9"/>
      <c r="B423" s="8"/>
      <c r="C423" s="9"/>
      <c r="D423" s="8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>
      <c r="A424" s="9"/>
      <c r="B424" s="8"/>
      <c r="C424" s="9"/>
      <c r="D424" s="8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>
      <c r="A425" s="9"/>
      <c r="B425" s="8"/>
      <c r="C425" s="9"/>
      <c r="D425" s="8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>
      <c r="A426" s="9"/>
      <c r="B426" s="8"/>
      <c r="C426" s="9"/>
      <c r="D426" s="8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>
      <c r="A427" s="9"/>
      <c r="B427" s="8"/>
      <c r="C427" s="9"/>
      <c r="D427" s="8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>
      <c r="A428" s="9"/>
      <c r="B428" s="8"/>
      <c r="C428" s="9"/>
      <c r="D428" s="8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>
      <c r="A429" s="9"/>
      <c r="B429" s="8"/>
      <c r="C429" s="9"/>
      <c r="D429" s="8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>
      <c r="A430" s="9"/>
      <c r="B430" s="8"/>
      <c r="C430" s="9"/>
      <c r="D430" s="8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>
      <c r="A431" s="9"/>
      <c r="B431" s="8"/>
      <c r="C431" s="9"/>
      <c r="D431" s="8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>
      <c r="A432" s="9"/>
      <c r="B432" s="8"/>
      <c r="C432" s="9"/>
      <c r="D432" s="8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>
      <c r="A433" s="9"/>
      <c r="B433" s="8"/>
      <c r="C433" s="9"/>
      <c r="D433" s="8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>
      <c r="A434" s="9"/>
      <c r="B434" s="8"/>
      <c r="C434" s="9"/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>
      <c r="A435" s="9"/>
      <c r="B435" s="8"/>
      <c r="C435" s="9"/>
      <c r="D435" s="8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>
      <c r="A436" s="9"/>
      <c r="B436" s="8"/>
      <c r="C436" s="9"/>
      <c r="D436" s="8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>
      <c r="A437" s="9"/>
      <c r="B437" s="8"/>
      <c r="C437" s="9"/>
      <c r="D437" s="8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>
      <c r="A438" s="9"/>
      <c r="B438" s="8"/>
      <c r="C438" s="9"/>
      <c r="D438" s="8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>
      <c r="A439" s="9"/>
      <c r="B439" s="8"/>
      <c r="C439" s="9"/>
      <c r="D439" s="8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>
      <c r="A440" s="9"/>
      <c r="B440" s="8"/>
      <c r="C440" s="9"/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>
      <c r="A441" s="9"/>
      <c r="B441" s="8"/>
      <c r="C441" s="9"/>
      <c r="D441" s="8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>
      <c r="A442" s="9"/>
      <c r="B442" s="8"/>
      <c r="C442" s="9"/>
      <c r="D442" s="8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>
      <c r="A443" s="9"/>
      <c r="B443" s="8"/>
      <c r="C443" s="9"/>
      <c r="D443" s="8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>
      <c r="A444" s="9"/>
      <c r="B444" s="8"/>
      <c r="C444" s="9"/>
      <c r="D444" s="8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>
      <c r="A445" s="9"/>
      <c r="B445" s="8"/>
      <c r="C445" s="9"/>
      <c r="D445" s="8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>
      <c r="A446" s="9"/>
      <c r="B446" s="8"/>
      <c r="C446" s="9"/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>
      <c r="A447" s="9"/>
      <c r="B447" s="8"/>
      <c r="C447" s="9"/>
      <c r="D447" s="8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>
      <c r="A448" s="9"/>
      <c r="B448" s="8"/>
      <c r="C448" s="9"/>
      <c r="D448" s="8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>
      <c r="A449" s="9"/>
      <c r="B449" s="8"/>
      <c r="C449" s="9"/>
      <c r="D449" s="8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>
      <c r="A450" s="9"/>
      <c r="B450" s="8"/>
      <c r="C450" s="9"/>
      <c r="D450" s="8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>
      <c r="A451" s="9"/>
      <c r="B451" s="8"/>
      <c r="C451" s="9"/>
      <c r="D451" s="8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>
      <c r="A452" s="9"/>
      <c r="B452" s="8"/>
      <c r="C452" s="9"/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>
      <c r="A453" s="9"/>
      <c r="B453" s="8"/>
      <c r="C453" s="9"/>
      <c r="D453" s="8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>
      <c r="A454" s="9"/>
      <c r="B454" s="8"/>
      <c r="C454" s="9"/>
      <c r="D454" s="8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>
      <c r="A455" s="9"/>
      <c r="B455" s="8"/>
      <c r="C455" s="9"/>
      <c r="D455" s="8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>
      <c r="A456" s="9"/>
      <c r="B456" s="8"/>
      <c r="C456" s="9"/>
      <c r="D456" s="8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>
      <c r="A457" s="9"/>
      <c r="B457" s="8"/>
      <c r="C457" s="9"/>
      <c r="D457" s="8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>
      <c r="A458" s="9"/>
      <c r="B458" s="8"/>
      <c r="C458" s="9"/>
      <c r="D458" s="8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>
      <c r="A459" s="9"/>
      <c r="B459" s="8"/>
      <c r="C459" s="9"/>
      <c r="D459" s="8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>
      <c r="A460" s="9"/>
      <c r="B460" s="8"/>
      <c r="C460" s="9"/>
      <c r="D460" s="8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>
      <c r="A461" s="9"/>
      <c r="B461" s="8"/>
      <c r="C461" s="9"/>
      <c r="D461" s="8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>
      <c r="A462" s="9"/>
      <c r="B462" s="8"/>
      <c r="C462" s="9"/>
      <c r="D462" s="8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>
      <c r="A463" s="9"/>
      <c r="B463" s="8"/>
      <c r="C463" s="9"/>
      <c r="D463" s="8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>
      <c r="A464" s="9"/>
      <c r="B464" s="8"/>
      <c r="C464" s="9"/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>
      <c r="A465" s="9"/>
      <c r="B465" s="8"/>
      <c r="C465" s="9"/>
      <c r="D465" s="8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>
      <c r="A466" s="9"/>
      <c r="B466" s="8"/>
      <c r="C466" s="9"/>
      <c r="D466" s="8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>
      <c r="A467" s="9"/>
      <c r="B467" s="8"/>
      <c r="C467" s="9"/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>
      <c r="A468" s="9"/>
      <c r="B468" s="8"/>
      <c r="C468" s="9"/>
      <c r="D468" s="8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>
      <c r="A469" s="9"/>
      <c r="B469" s="8"/>
      <c r="C469" s="9"/>
      <c r="D469" s="8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>
      <c r="A470" s="9"/>
      <c r="B470" s="8"/>
      <c r="C470" s="9"/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>
      <c r="A471" s="9"/>
      <c r="B471" s="8"/>
      <c r="C471" s="9"/>
      <c r="D471" s="8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>
      <c r="A472" s="9"/>
      <c r="B472" s="8"/>
      <c r="C472" s="9"/>
      <c r="D472" s="8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>
      <c r="A473" s="9"/>
      <c r="B473" s="8"/>
      <c r="C473" s="9"/>
      <c r="D473" s="8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>
      <c r="A474" s="9"/>
      <c r="B474" s="8"/>
      <c r="C474" s="9"/>
      <c r="D474" s="8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>
      <c r="A475" s="9"/>
      <c r="B475" s="8"/>
      <c r="C475" s="9"/>
      <c r="D475" s="8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>
      <c r="A476" s="9"/>
      <c r="B476" s="8"/>
      <c r="C476" s="9"/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>
      <c r="A477" s="9"/>
      <c r="B477" s="8"/>
      <c r="C477" s="9"/>
      <c r="D477" s="8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>
      <c r="A478" s="9"/>
      <c r="B478" s="8"/>
      <c r="C478" s="9"/>
      <c r="D478" s="8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>
      <c r="A479" s="9"/>
      <c r="B479" s="8"/>
      <c r="C479" s="9"/>
      <c r="D479" s="8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>
      <c r="A480" s="9"/>
      <c r="B480" s="8"/>
      <c r="C480" s="9"/>
      <c r="D480" s="8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>
      <c r="A481" s="9"/>
      <c r="B481" s="8"/>
      <c r="C481" s="9"/>
      <c r="D481" s="8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>
      <c r="A482" s="9"/>
      <c r="B482" s="8"/>
      <c r="C482" s="9"/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>
      <c r="A483" s="9"/>
      <c r="B483" s="8"/>
      <c r="C483" s="9"/>
      <c r="D483" s="8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>
      <c r="A484" s="9"/>
      <c r="B484" s="8"/>
      <c r="C484" s="9"/>
      <c r="D484" s="8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>
      <c r="A485" s="9"/>
      <c r="B485" s="8"/>
      <c r="C485" s="9"/>
      <c r="D485" s="8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>
      <c r="A486" s="9"/>
      <c r="B486" s="8"/>
      <c r="C486" s="9"/>
      <c r="D486" s="8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>
      <c r="A487" s="9"/>
      <c r="B487" s="8"/>
      <c r="C487" s="9"/>
      <c r="D487" s="8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>
      <c r="A488" s="9"/>
      <c r="B488" s="8"/>
      <c r="C488" s="9"/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>
      <c r="A489" s="9"/>
      <c r="B489" s="8"/>
      <c r="C489" s="9"/>
      <c r="D489" s="8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>
      <c r="A490" s="9"/>
      <c r="B490" s="8"/>
      <c r="C490" s="9"/>
      <c r="D490" s="8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>
      <c r="A491" s="9"/>
      <c r="B491" s="8"/>
      <c r="C491" s="9"/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>
      <c r="A492" s="9"/>
      <c r="B492" s="8"/>
      <c r="C492" s="9"/>
      <c r="D492" s="8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>
      <c r="A493" s="9"/>
      <c r="B493" s="8"/>
      <c r="C493" s="9"/>
      <c r="D493" s="8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>
      <c r="A494" s="9"/>
      <c r="B494" s="8"/>
      <c r="C494" s="9"/>
      <c r="D494" s="8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>
      <c r="A495" s="9"/>
      <c r="B495" s="8"/>
      <c r="C495" s="9"/>
      <c r="D495" s="8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>
      <c r="A496" s="9"/>
      <c r="B496" s="8"/>
      <c r="C496" s="9"/>
      <c r="D496" s="8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>
      <c r="A497" s="9"/>
      <c r="B497" s="8"/>
      <c r="C497" s="9"/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>
      <c r="A498" s="9"/>
      <c r="B498" s="8"/>
      <c r="C498" s="9"/>
      <c r="D498" s="8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>
      <c r="A499" s="9"/>
      <c r="B499" s="8"/>
      <c r="C499" s="9"/>
      <c r="D499" s="8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>
      <c r="A500" s="9"/>
      <c r="B500" s="8"/>
      <c r="C500" s="9"/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>
      <c r="A501" s="9"/>
      <c r="B501" s="8"/>
      <c r="C501" s="9"/>
      <c r="D501" s="8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>
      <c r="A502" s="9"/>
      <c r="B502" s="8"/>
      <c r="C502" s="9"/>
      <c r="D502" s="8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>
      <c r="A503" s="9"/>
      <c r="B503" s="8"/>
      <c r="C503" s="9"/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>
      <c r="A504" s="9"/>
      <c r="B504" s="8"/>
      <c r="C504" s="9"/>
      <c r="D504" s="8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>
      <c r="A505" s="9"/>
      <c r="B505" s="8"/>
      <c r="C505" s="9"/>
      <c r="D505" s="8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>
      <c r="A506" s="9"/>
      <c r="B506" s="8"/>
      <c r="C506" s="9"/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>
      <c r="A507" s="9"/>
      <c r="B507" s="8"/>
      <c r="C507" s="9"/>
      <c r="D507" s="8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>
      <c r="A508" s="9"/>
      <c r="B508" s="8"/>
      <c r="C508" s="9"/>
      <c r="D508" s="8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>
      <c r="A509" s="9"/>
      <c r="B509" s="8"/>
      <c r="C509" s="9"/>
      <c r="D509" s="8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>
      <c r="A510" s="9"/>
      <c r="B510" s="8"/>
      <c r="C510" s="9"/>
      <c r="D510" s="8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>
      <c r="A511" s="9"/>
      <c r="B511" s="8"/>
      <c r="C511" s="9"/>
      <c r="D511" s="8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>
      <c r="A512" s="9"/>
      <c r="B512" s="8"/>
      <c r="C512" s="9"/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>
      <c r="A513" s="9"/>
      <c r="B513" s="8"/>
      <c r="C513" s="9"/>
      <c r="D513" s="8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>
      <c r="A514" s="9"/>
      <c r="B514" s="8"/>
      <c r="C514" s="9"/>
      <c r="D514" s="8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>
      <c r="A515" s="9"/>
      <c r="B515" s="8"/>
      <c r="C515" s="9"/>
      <c r="D515" s="8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>
      <c r="A516" s="9"/>
      <c r="B516" s="8"/>
      <c r="C516" s="9"/>
      <c r="D516" s="8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>
      <c r="A517" s="9"/>
      <c r="B517" s="8"/>
      <c r="C517" s="9"/>
      <c r="D517" s="8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>
      <c r="A518" s="9"/>
      <c r="B518" s="8"/>
      <c r="C518" s="9"/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>
      <c r="A519" s="9"/>
      <c r="B519" s="8"/>
      <c r="C519" s="9"/>
      <c r="D519" s="8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>
      <c r="A520" s="9"/>
      <c r="B520" s="8"/>
      <c r="C520" s="9"/>
      <c r="D520" s="8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>
      <c r="A521" s="9"/>
      <c r="B521" s="8"/>
      <c r="C521" s="9"/>
      <c r="D521" s="8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>
      <c r="A522" s="9"/>
      <c r="B522" s="8"/>
      <c r="C522" s="9"/>
      <c r="D522" s="8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>
      <c r="A523" s="9"/>
      <c r="B523" s="8"/>
      <c r="C523" s="9"/>
      <c r="D523" s="8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>
      <c r="A524" s="9"/>
      <c r="B524" s="8"/>
      <c r="C524" s="9"/>
      <c r="D524" s="8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>
      <c r="A525" s="9"/>
      <c r="B525" s="8"/>
      <c r="C525" s="9"/>
      <c r="D525" s="8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>
      <c r="A526" s="9"/>
      <c r="B526" s="8"/>
      <c r="C526" s="9"/>
      <c r="D526" s="8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>
      <c r="A527" s="9"/>
      <c r="B527" s="8"/>
      <c r="C527" s="9"/>
      <c r="D527" s="8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>
      <c r="A528" s="9"/>
      <c r="B528" s="8"/>
      <c r="C528" s="9"/>
      <c r="D528" s="8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>
      <c r="A529" s="9"/>
      <c r="B529" s="8"/>
      <c r="C529" s="9"/>
      <c r="D529" s="8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>
      <c r="A530" s="9"/>
      <c r="B530" s="8"/>
      <c r="C530" s="9"/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>
      <c r="A531" s="9"/>
      <c r="B531" s="8"/>
      <c r="C531" s="9"/>
      <c r="D531" s="8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>
      <c r="A532" s="9"/>
      <c r="B532" s="8"/>
      <c r="C532" s="9"/>
      <c r="D532" s="8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>
      <c r="A533" s="9"/>
      <c r="B533" s="8"/>
      <c r="C533" s="9"/>
      <c r="D533" s="8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>
      <c r="A534" s="9"/>
      <c r="B534" s="8"/>
      <c r="C534" s="9"/>
      <c r="D534" s="8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>
      <c r="A535" s="9"/>
      <c r="B535" s="8"/>
      <c r="C535" s="9"/>
      <c r="D535" s="8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>
      <c r="A536" s="9"/>
      <c r="B536" s="8"/>
      <c r="C536" s="9"/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>
      <c r="A537" s="9"/>
      <c r="B537" s="8"/>
      <c r="C537" s="9"/>
      <c r="D537" s="8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>
      <c r="A538" s="9"/>
      <c r="B538" s="8"/>
      <c r="C538" s="9"/>
      <c r="D538" s="8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>
      <c r="A539" s="9"/>
      <c r="B539" s="8"/>
      <c r="C539" s="9"/>
      <c r="D539" s="8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>
      <c r="A540" s="9"/>
      <c r="B540" s="8"/>
      <c r="C540" s="9"/>
      <c r="D540" s="8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>
      <c r="A541" s="9"/>
      <c r="B541" s="8"/>
      <c r="C541" s="9"/>
      <c r="D541" s="8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>
      <c r="A542" s="9"/>
      <c r="B542" s="8"/>
      <c r="C542" s="9"/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>
      <c r="A543" s="9"/>
      <c r="B543" s="8"/>
      <c r="C543" s="9"/>
      <c r="D543" s="8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>
      <c r="A544" s="9"/>
      <c r="B544" s="8"/>
      <c r="C544" s="9"/>
      <c r="D544" s="8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>
      <c r="A545" s="9"/>
      <c r="B545" s="8"/>
      <c r="C545" s="9"/>
      <c r="D545" s="8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>
      <c r="A546" s="9"/>
      <c r="B546" s="8"/>
      <c r="C546" s="9"/>
      <c r="D546" s="8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>
      <c r="A547" s="9"/>
      <c r="B547" s="8"/>
      <c r="C547" s="9"/>
      <c r="D547" s="8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>
      <c r="A548" s="9"/>
      <c r="B548" s="8"/>
      <c r="C548" s="9"/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>
      <c r="A549" s="9"/>
      <c r="B549" s="8"/>
      <c r="C549" s="9"/>
      <c r="D549" s="8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>
      <c r="A550" s="9"/>
      <c r="B550" s="8"/>
      <c r="C550" s="9"/>
      <c r="D550" s="8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>
      <c r="A551" s="9"/>
      <c r="B551" s="8"/>
      <c r="C551" s="9"/>
      <c r="D551" s="8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>
      <c r="A552" s="9"/>
      <c r="B552" s="8"/>
      <c r="C552" s="9"/>
      <c r="D552" s="8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>
      <c r="A553" s="9"/>
      <c r="B553" s="8"/>
      <c r="C553" s="9"/>
      <c r="D553" s="8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>
      <c r="A554" s="9"/>
      <c r="B554" s="8"/>
      <c r="C554" s="9"/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>
      <c r="A555" s="9"/>
      <c r="B555" s="8"/>
      <c r="C555" s="9"/>
      <c r="D555" s="8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>
      <c r="A556" s="9"/>
      <c r="B556" s="8"/>
      <c r="C556" s="9"/>
      <c r="D556" s="8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>
      <c r="A557" s="9"/>
      <c r="B557" s="8"/>
      <c r="C557" s="9"/>
      <c r="D557" s="8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>
      <c r="A558" s="9"/>
      <c r="B558" s="8"/>
      <c r="C558" s="9"/>
      <c r="D558" s="8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>
      <c r="A559" s="9"/>
      <c r="B559" s="8"/>
      <c r="C559" s="9"/>
      <c r="D559" s="8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>
      <c r="A560" s="9"/>
      <c r="B560" s="8"/>
      <c r="C560" s="9"/>
      <c r="D560" s="8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>
      <c r="A561" s="9"/>
      <c r="B561" s="8"/>
      <c r="C561" s="9"/>
      <c r="D561" s="8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>
      <c r="A562" s="9"/>
      <c r="B562" s="8"/>
      <c r="C562" s="9"/>
      <c r="D562" s="8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>
      <c r="A563" s="9"/>
      <c r="B563" s="8"/>
      <c r="C563" s="9"/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>
      <c r="A564" s="9"/>
      <c r="B564" s="8"/>
      <c r="C564" s="9"/>
      <c r="D564" s="8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>
      <c r="A565" s="9"/>
      <c r="B565" s="8"/>
      <c r="C565" s="9"/>
      <c r="D565" s="8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>
      <c r="A566" s="9"/>
      <c r="B566" s="8"/>
      <c r="C566" s="9"/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>
      <c r="A567" s="9"/>
      <c r="B567" s="8"/>
      <c r="C567" s="9"/>
      <c r="D567" s="8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>
      <c r="A568" s="9"/>
      <c r="B568" s="8"/>
      <c r="C568" s="9"/>
      <c r="D568" s="8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>
      <c r="A569" s="9"/>
      <c r="B569" s="8"/>
      <c r="C569" s="9"/>
      <c r="D569" s="8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>
      <c r="A570" s="9"/>
      <c r="B570" s="8"/>
      <c r="C570" s="9"/>
      <c r="D570" s="8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>
      <c r="A571" s="9"/>
      <c r="B571" s="8"/>
      <c r="C571" s="9"/>
      <c r="D571" s="8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>
      <c r="A572" s="9"/>
      <c r="B572" s="8"/>
      <c r="C572" s="9"/>
      <c r="D572" s="8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>
      <c r="A573" s="9"/>
      <c r="B573" s="8"/>
      <c r="C573" s="9"/>
      <c r="D573" s="8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>
      <c r="A574" s="9"/>
      <c r="B574" s="8"/>
      <c r="C574" s="9"/>
      <c r="D574" s="8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>
      <c r="A575" s="9"/>
      <c r="B575" s="8"/>
      <c r="C575" s="9"/>
      <c r="D575" s="8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>
      <c r="A576" s="9"/>
      <c r="B576" s="8"/>
      <c r="C576" s="9"/>
      <c r="D576" s="8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>
      <c r="A577" s="9"/>
      <c r="B577" s="8"/>
      <c r="C577" s="9"/>
      <c r="D577" s="8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>
      <c r="A578" s="9"/>
      <c r="B578" s="8"/>
      <c r="C578" s="9"/>
      <c r="D578" s="8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>
      <c r="A579" s="9"/>
      <c r="B579" s="8"/>
      <c r="C579" s="9"/>
      <c r="D579" s="8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>
      <c r="A580" s="9"/>
      <c r="B580" s="8"/>
      <c r="C580" s="9"/>
      <c r="D580" s="8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>
      <c r="A581" s="9"/>
      <c r="B581" s="8"/>
      <c r="C581" s="9"/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>
      <c r="A582" s="9"/>
      <c r="B582" s="8"/>
      <c r="C582" s="9"/>
      <c r="D582" s="8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>
      <c r="A583" s="9"/>
      <c r="B583" s="8"/>
      <c r="C583" s="9"/>
      <c r="D583" s="8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>
      <c r="A584" s="9"/>
      <c r="B584" s="8"/>
      <c r="C584" s="9"/>
      <c r="D584" s="8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>
      <c r="A585" s="9"/>
      <c r="B585" s="8"/>
      <c r="C585" s="9"/>
      <c r="D585" s="8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>
      <c r="A586" s="9"/>
      <c r="B586" s="8"/>
      <c r="C586" s="9"/>
      <c r="D586" s="8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>
      <c r="A587" s="9"/>
      <c r="B587" s="8"/>
      <c r="C587" s="9"/>
      <c r="D587" s="8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>
      <c r="A588" s="9"/>
      <c r="B588" s="8"/>
      <c r="C588" s="9"/>
      <c r="D588" s="8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>
      <c r="A589" s="9"/>
      <c r="B589" s="8"/>
      <c r="C589" s="9"/>
      <c r="D589" s="8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>
      <c r="A590" s="9"/>
      <c r="B590" s="8"/>
      <c r="C590" s="9"/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>
      <c r="A591" s="9"/>
      <c r="B591" s="8"/>
      <c r="C591" s="9"/>
      <c r="D591" s="8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>
      <c r="A592" s="9"/>
      <c r="B592" s="8"/>
      <c r="C592" s="9"/>
      <c r="D592" s="8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>
      <c r="A593" s="9"/>
      <c r="B593" s="8"/>
      <c r="C593" s="9"/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>
      <c r="A594" s="9"/>
      <c r="B594" s="8"/>
      <c r="C594" s="9"/>
      <c r="D594" s="8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>
      <c r="A595" s="9"/>
      <c r="B595" s="8"/>
      <c r="C595" s="9"/>
      <c r="D595" s="8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>
      <c r="A596" s="9"/>
      <c r="B596" s="8"/>
      <c r="C596" s="9"/>
      <c r="D596" s="8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>
      <c r="A597" s="9"/>
      <c r="B597" s="8"/>
      <c r="C597" s="9"/>
      <c r="D597" s="8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>
      <c r="A598" s="9"/>
      <c r="B598" s="8"/>
      <c r="C598" s="9"/>
      <c r="D598" s="8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>
      <c r="A599" s="9"/>
      <c r="B599" s="8"/>
      <c r="C599" s="9"/>
      <c r="D599" s="8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>
      <c r="A600" s="9"/>
      <c r="B600" s="8"/>
      <c r="C600" s="9"/>
      <c r="D600" s="8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>
      <c r="A601" s="9"/>
      <c r="B601" s="8"/>
      <c r="C601" s="9"/>
      <c r="D601" s="8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>
      <c r="A602" s="9"/>
      <c r="B602" s="8"/>
      <c r="C602" s="9"/>
      <c r="D602" s="8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>
      <c r="A603" s="9"/>
      <c r="B603" s="8"/>
      <c r="C603" s="9"/>
      <c r="D603" s="8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>
      <c r="A604" s="9"/>
      <c r="B604" s="8"/>
      <c r="C604" s="9"/>
      <c r="D604" s="8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>
      <c r="A605" s="9"/>
      <c r="B605" s="8"/>
      <c r="C605" s="9"/>
      <c r="D605" s="8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>
      <c r="A606" s="9"/>
      <c r="B606" s="8"/>
      <c r="C606" s="9"/>
      <c r="D606" s="8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>
      <c r="A607" s="9"/>
      <c r="B607" s="8"/>
      <c r="C607" s="9"/>
      <c r="D607" s="8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>
      <c r="A608" s="9"/>
      <c r="B608" s="8"/>
      <c r="C608" s="9"/>
      <c r="D608" s="8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>
      <c r="A609" s="9"/>
      <c r="B609" s="8"/>
      <c r="C609" s="9"/>
      <c r="D609" s="8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>
      <c r="A610" s="9"/>
      <c r="B610" s="8"/>
      <c r="C610" s="9"/>
      <c r="D610" s="8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>
      <c r="A611" s="9"/>
      <c r="B611" s="8"/>
      <c r="C611" s="9"/>
      <c r="D611" s="8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>
      <c r="A612" s="9"/>
      <c r="B612" s="8"/>
      <c r="C612" s="9"/>
      <c r="D612" s="8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>
      <c r="A613" s="9"/>
      <c r="B613" s="8"/>
      <c r="C613" s="9"/>
      <c r="D613" s="8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>
      <c r="A614" s="9"/>
      <c r="B614" s="8"/>
      <c r="C614" s="9"/>
      <c r="D614" s="8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>
      <c r="A615" s="9"/>
      <c r="B615" s="8"/>
      <c r="C615" s="9"/>
      <c r="D615" s="8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>
      <c r="A616" s="9"/>
      <c r="B616" s="8"/>
      <c r="C616" s="9"/>
      <c r="D616" s="8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>
      <c r="A617" s="9"/>
      <c r="B617" s="8"/>
      <c r="C617" s="9"/>
      <c r="D617" s="8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>
      <c r="A618" s="9"/>
      <c r="B618" s="8"/>
      <c r="C618" s="9"/>
      <c r="D618" s="8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>
      <c r="A619" s="9"/>
      <c r="B619" s="8"/>
      <c r="C619" s="9"/>
      <c r="D619" s="8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>
      <c r="A620" s="9"/>
      <c r="B620" s="8"/>
      <c r="C620" s="9"/>
      <c r="D620" s="8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>
      <c r="A621" s="9"/>
      <c r="B621" s="8"/>
      <c r="C621" s="9"/>
      <c r="D621" s="8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>
      <c r="A622" s="9"/>
      <c r="B622" s="8"/>
      <c r="C622" s="9"/>
      <c r="D622" s="8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>
      <c r="A623" s="9"/>
      <c r="B623" s="8"/>
      <c r="C623" s="9"/>
      <c r="D623" s="8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>
      <c r="A624" s="9"/>
      <c r="B624" s="8"/>
      <c r="C624" s="9"/>
      <c r="D624" s="8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>
      <c r="A625" s="9"/>
      <c r="B625" s="8"/>
      <c r="C625" s="9"/>
      <c r="D625" s="8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>
      <c r="A626" s="9"/>
      <c r="B626" s="8"/>
      <c r="C626" s="9"/>
      <c r="D626" s="8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>
      <c r="A627" s="9"/>
      <c r="B627" s="8"/>
      <c r="C627" s="9"/>
      <c r="D627" s="8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>
      <c r="A628" s="9"/>
      <c r="B628" s="8"/>
      <c r="C628" s="9"/>
      <c r="D628" s="8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>
      <c r="A629" s="9"/>
      <c r="B629" s="8"/>
      <c r="C629" s="9"/>
      <c r="D629" s="8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>
      <c r="A630" s="9"/>
      <c r="B630" s="8"/>
      <c r="C630" s="9"/>
      <c r="D630" s="8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>
      <c r="A631" s="9"/>
      <c r="B631" s="8"/>
      <c r="C631" s="9"/>
      <c r="D631" s="8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>
      <c r="A632" s="9"/>
      <c r="B632" s="8"/>
      <c r="C632" s="9"/>
      <c r="D632" s="8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>
      <c r="A633" s="9"/>
      <c r="B633" s="8"/>
      <c r="C633" s="9"/>
      <c r="D633" s="8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>
      <c r="A634" s="9"/>
      <c r="B634" s="8"/>
      <c r="C634" s="9"/>
      <c r="D634" s="8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>
      <c r="A635" s="9"/>
      <c r="B635" s="8"/>
      <c r="C635" s="9"/>
      <c r="D635" s="8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>
      <c r="A636" s="9"/>
      <c r="B636" s="8"/>
      <c r="C636" s="9"/>
      <c r="D636" s="8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>
      <c r="A637" s="9"/>
      <c r="B637" s="8"/>
      <c r="C637" s="9"/>
      <c r="D637" s="8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>
      <c r="A638" s="9"/>
      <c r="B638" s="8"/>
      <c r="C638" s="9"/>
      <c r="D638" s="8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>
      <c r="A639" s="9"/>
      <c r="B639" s="8"/>
      <c r="C639" s="9"/>
      <c r="D639" s="8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>
      <c r="A640" s="9"/>
      <c r="B640" s="8"/>
      <c r="C640" s="9"/>
      <c r="D640" s="8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>
      <c r="A641" s="9"/>
      <c r="B641" s="8"/>
      <c r="C641" s="9"/>
      <c r="D641" s="8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>
      <c r="A642" s="9"/>
      <c r="B642" s="8"/>
      <c r="C642" s="9"/>
      <c r="D642" s="8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>
      <c r="A643" s="9"/>
      <c r="B643" s="8"/>
      <c r="C643" s="9"/>
      <c r="D643" s="8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>
      <c r="A644" s="9"/>
      <c r="B644" s="8"/>
      <c r="C644" s="9"/>
      <c r="D644" s="8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>
      <c r="A645" s="9"/>
      <c r="B645" s="8"/>
      <c r="C645" s="9"/>
      <c r="D645" s="8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>
      <c r="A646" s="9"/>
      <c r="B646" s="8"/>
      <c r="C646" s="9"/>
      <c r="D646" s="8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>
      <c r="A647" s="9"/>
      <c r="B647" s="8"/>
      <c r="C647" s="9"/>
      <c r="D647" s="8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>
      <c r="A648" s="9"/>
      <c r="B648" s="8"/>
      <c r="C648" s="9"/>
      <c r="D648" s="8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>
      <c r="A649" s="9"/>
      <c r="B649" s="8"/>
      <c r="C649" s="9"/>
      <c r="D649" s="8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>
      <c r="A650" s="9"/>
      <c r="B650" s="8"/>
      <c r="C650" s="9"/>
      <c r="D650" s="8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>
      <c r="A651" s="9"/>
      <c r="B651" s="8"/>
      <c r="C651" s="9"/>
      <c r="D651" s="8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>
      <c r="A652" s="9"/>
      <c r="B652" s="8"/>
      <c r="C652" s="9"/>
      <c r="D652" s="8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>
      <c r="A653" s="9"/>
      <c r="B653" s="8"/>
      <c r="C653" s="9"/>
      <c r="D653" s="8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>
      <c r="A654" s="9"/>
      <c r="B654" s="8"/>
      <c r="C654" s="9"/>
      <c r="D654" s="8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>
      <c r="A655" s="9"/>
      <c r="B655" s="8"/>
      <c r="C655" s="9"/>
      <c r="D655" s="8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>
      <c r="A656" s="9"/>
      <c r="B656" s="8"/>
      <c r="C656" s="9"/>
      <c r="D656" s="8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>
      <c r="A657" s="9"/>
      <c r="B657" s="8"/>
      <c r="C657" s="9"/>
      <c r="D657" s="8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>
      <c r="A658" s="9"/>
      <c r="B658" s="8"/>
      <c r="C658" s="9"/>
      <c r="D658" s="8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>
      <c r="A659" s="9"/>
      <c r="B659" s="8"/>
      <c r="C659" s="9"/>
      <c r="D659" s="8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>
      <c r="A660" s="9"/>
      <c r="B660" s="8"/>
      <c r="C660" s="9"/>
      <c r="D660" s="8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>
      <c r="A661" s="9"/>
      <c r="B661" s="8"/>
      <c r="C661" s="9"/>
      <c r="D661" s="8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>
      <c r="A662" s="9"/>
      <c r="B662" s="8"/>
      <c r="C662" s="9"/>
      <c r="D662" s="8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>
      <c r="A663" s="9"/>
      <c r="B663" s="8"/>
      <c r="C663" s="9"/>
      <c r="D663" s="8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>
      <c r="A664" s="9"/>
      <c r="B664" s="8"/>
      <c r="C664" s="9"/>
      <c r="D664" s="8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>
      <c r="A665" s="9"/>
      <c r="B665" s="8"/>
      <c r="C665" s="9"/>
      <c r="D665" s="8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>
      <c r="A666" s="9"/>
      <c r="B666" s="8"/>
      <c r="C666" s="9"/>
      <c r="D666" s="8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>
      <c r="A667" s="9"/>
      <c r="B667" s="8"/>
      <c r="C667" s="9"/>
      <c r="D667" s="8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>
      <c r="A668" s="9"/>
      <c r="B668" s="8"/>
      <c r="C668" s="9"/>
      <c r="D668" s="8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>
      <c r="A669" s="9"/>
      <c r="B669" s="8"/>
      <c r="C669" s="9"/>
      <c r="D669" s="8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>
      <c r="A670" s="9"/>
      <c r="B670" s="8"/>
      <c r="C670" s="9"/>
      <c r="D670" s="8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>
      <c r="A671" s="9"/>
      <c r="B671" s="8"/>
      <c r="C671" s="9"/>
      <c r="D671" s="8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>
      <c r="A672" s="9"/>
      <c r="B672" s="8"/>
      <c r="C672" s="9"/>
      <c r="D672" s="8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>
      <c r="A673" s="9"/>
      <c r="B673" s="8"/>
      <c r="C673" s="9"/>
      <c r="D673" s="8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>
      <c r="A674" s="9"/>
      <c r="B674" s="8"/>
      <c r="C674" s="9"/>
      <c r="D674" s="8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>
      <c r="A675" s="9"/>
      <c r="B675" s="8"/>
      <c r="C675" s="9"/>
      <c r="D675" s="8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>
      <c r="A676" s="9"/>
      <c r="B676" s="8"/>
      <c r="C676" s="9"/>
      <c r="D676" s="8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>
      <c r="A677" s="9"/>
      <c r="B677" s="8"/>
      <c r="C677" s="9"/>
      <c r="D677" s="8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>
      <c r="A678" s="9"/>
      <c r="B678" s="8"/>
      <c r="C678" s="9"/>
      <c r="D678" s="8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>
      <c r="A679" s="9"/>
      <c r="B679" s="8"/>
      <c r="C679" s="9"/>
      <c r="D679" s="8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>
      <c r="A680" s="9"/>
      <c r="B680" s="8"/>
      <c r="C680" s="9"/>
      <c r="D680" s="8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>
      <c r="A681" s="9"/>
      <c r="B681" s="8"/>
      <c r="C681" s="9"/>
      <c r="D681" s="8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>
      <c r="A682" s="9"/>
      <c r="B682" s="8"/>
      <c r="C682" s="9"/>
      <c r="D682" s="8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>
      <c r="A683" s="9"/>
      <c r="B683" s="8"/>
      <c r="C683" s="9"/>
      <c r="D683" s="8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>
      <c r="A684" s="9"/>
      <c r="B684" s="8"/>
      <c r="C684" s="9"/>
      <c r="D684" s="8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>
      <c r="A685" s="9"/>
      <c r="B685" s="8"/>
      <c r="C685" s="9"/>
      <c r="D685" s="8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>
      <c r="A686" s="9"/>
      <c r="B686" s="8"/>
      <c r="C686" s="9"/>
      <c r="D686" s="8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>
      <c r="A687" s="9"/>
      <c r="B687" s="8"/>
      <c r="C687" s="9"/>
      <c r="D687" s="8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>
      <c r="A688" s="9"/>
      <c r="B688" s="8"/>
      <c r="C688" s="9"/>
      <c r="D688" s="8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>
      <c r="A689" s="9"/>
      <c r="B689" s="8"/>
      <c r="C689" s="9"/>
      <c r="D689" s="8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>
      <c r="A690" s="9"/>
      <c r="B690" s="8"/>
      <c r="C690" s="9"/>
      <c r="D690" s="8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>
      <c r="A691" s="9"/>
      <c r="B691" s="8"/>
      <c r="C691" s="9"/>
      <c r="D691" s="8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>
      <c r="A692" s="9"/>
      <c r="B692" s="8"/>
      <c r="C692" s="9"/>
      <c r="D692" s="8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>
      <c r="A693" s="9"/>
      <c r="B693" s="8"/>
      <c r="C693" s="9"/>
      <c r="D693" s="8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>
      <c r="A694" s="9"/>
      <c r="B694" s="8"/>
      <c r="C694" s="9"/>
      <c r="D694" s="8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>
      <c r="A695" s="9"/>
      <c r="B695" s="8"/>
      <c r="C695" s="9"/>
      <c r="D695" s="8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>
      <c r="A696" s="9"/>
      <c r="B696" s="8"/>
      <c r="C696" s="9"/>
      <c r="D696" s="8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>
      <c r="A697" s="9"/>
      <c r="B697" s="8"/>
      <c r="C697" s="9"/>
      <c r="D697" s="8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>
      <c r="A698" s="9"/>
      <c r="B698" s="8"/>
      <c r="C698" s="9"/>
      <c r="D698" s="8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>
      <c r="A699" s="9"/>
      <c r="B699" s="8"/>
      <c r="C699" s="9"/>
      <c r="D699" s="8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>
      <c r="A700" s="9"/>
      <c r="B700" s="8"/>
      <c r="C700" s="9"/>
      <c r="D700" s="8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>
      <c r="A701" s="9"/>
      <c r="B701" s="8"/>
      <c r="C701" s="9"/>
      <c r="D701" s="8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>
      <c r="A702" s="9"/>
      <c r="B702" s="8"/>
      <c r="C702" s="9"/>
      <c r="D702" s="8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>
      <c r="A703" s="9"/>
      <c r="B703" s="8"/>
      <c r="C703" s="9"/>
      <c r="D703" s="8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>
      <c r="A704" s="9"/>
      <c r="B704" s="8"/>
      <c r="C704" s="9"/>
      <c r="D704" s="8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>
      <c r="A705" s="9"/>
      <c r="B705" s="8"/>
      <c r="C705" s="9"/>
      <c r="D705" s="8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>
      <c r="A706" s="9"/>
      <c r="B706" s="8"/>
      <c r="C706" s="9"/>
      <c r="D706" s="8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>
      <c r="A707" s="9"/>
      <c r="B707" s="8"/>
      <c r="C707" s="9"/>
      <c r="D707" s="8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>
      <c r="A708" s="9"/>
      <c r="B708" s="8"/>
      <c r="C708" s="9"/>
      <c r="D708" s="8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>
      <c r="A709" s="9"/>
      <c r="B709" s="8"/>
      <c r="C709" s="9"/>
      <c r="D709" s="8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>
      <c r="A710" s="9"/>
      <c r="B710" s="8"/>
      <c r="C710" s="9"/>
      <c r="D710" s="8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>
      <c r="A711" s="9"/>
      <c r="B711" s="8"/>
      <c r="C711" s="9"/>
      <c r="D711" s="8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>
      <c r="A712" s="9"/>
      <c r="B712" s="8"/>
      <c r="C712" s="9"/>
      <c r="D712" s="8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>
      <c r="A713" s="9"/>
      <c r="B713" s="8"/>
      <c r="C713" s="9"/>
      <c r="D713" s="8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>
      <c r="A714" s="9"/>
      <c r="B714" s="8"/>
      <c r="C714" s="9"/>
      <c r="D714" s="8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>
      <c r="A715" s="9"/>
      <c r="B715" s="8"/>
      <c r="C715" s="9"/>
      <c r="D715" s="8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>
      <c r="A716" s="9"/>
      <c r="B716" s="8"/>
      <c r="C716" s="9"/>
      <c r="D716" s="8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>
      <c r="A717" s="9"/>
      <c r="B717" s="8"/>
      <c r="C717" s="9"/>
      <c r="D717" s="8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>
      <c r="A718" s="9"/>
      <c r="B718" s="8"/>
      <c r="C718" s="9"/>
      <c r="D718" s="8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>
      <c r="A719" s="9"/>
      <c r="B719" s="8"/>
      <c r="C719" s="9"/>
      <c r="D719" s="8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>
      <c r="A720" s="9"/>
      <c r="B720" s="8"/>
      <c r="C720" s="9"/>
      <c r="D720" s="8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>
      <c r="A721" s="9"/>
      <c r="B721" s="8"/>
      <c r="C721" s="9"/>
      <c r="D721" s="8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>
      <c r="A722" s="9"/>
      <c r="B722" s="8"/>
      <c r="C722" s="9"/>
      <c r="D722" s="8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>
      <c r="A723" s="9"/>
      <c r="B723" s="8"/>
      <c r="C723" s="9"/>
      <c r="D723" s="8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>
      <c r="A724" s="9"/>
      <c r="B724" s="8"/>
      <c r="C724" s="9"/>
      <c r="D724" s="8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>
      <c r="A725" s="9"/>
      <c r="B725" s="8"/>
      <c r="C725" s="9"/>
      <c r="D725" s="8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>
      <c r="A726" s="9"/>
      <c r="B726" s="8"/>
      <c r="C726" s="9"/>
      <c r="D726" s="8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>
      <c r="A727" s="9"/>
      <c r="B727" s="8"/>
      <c r="C727" s="9"/>
      <c r="D727" s="8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>
      <c r="A728" s="9"/>
      <c r="B728" s="8"/>
      <c r="C728" s="9"/>
      <c r="D728" s="8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>
      <c r="A729" s="9"/>
      <c r="B729" s="8"/>
      <c r="C729" s="9"/>
      <c r="D729" s="8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>
      <c r="A730" s="9"/>
      <c r="B730" s="8"/>
      <c r="C730" s="9"/>
      <c r="D730" s="8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>
      <c r="A731" s="9"/>
      <c r="B731" s="8"/>
      <c r="C731" s="9"/>
      <c r="D731" s="8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>
      <c r="A732" s="9"/>
      <c r="B732" s="8"/>
      <c r="C732" s="9"/>
      <c r="D732" s="8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>
      <c r="A733" s="9"/>
      <c r="B733" s="8"/>
      <c r="C733" s="9"/>
      <c r="D733" s="8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>
      <c r="A734" s="9"/>
      <c r="B734" s="8"/>
      <c r="C734" s="9"/>
      <c r="D734" s="8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>
      <c r="A735" s="9"/>
      <c r="B735" s="8"/>
      <c r="C735" s="9"/>
      <c r="D735" s="8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>
      <c r="A736" s="9"/>
      <c r="B736" s="8"/>
      <c r="C736" s="9"/>
      <c r="D736" s="8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>
      <c r="A737" s="9"/>
      <c r="B737" s="8"/>
      <c r="C737" s="9"/>
      <c r="D737" s="8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>
      <c r="A738" s="9"/>
      <c r="B738" s="8"/>
      <c r="C738" s="9"/>
      <c r="D738" s="8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>
      <c r="A739" s="9"/>
      <c r="B739" s="8"/>
      <c r="C739" s="9"/>
      <c r="D739" s="8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>
      <c r="A740" s="9"/>
      <c r="B740" s="8"/>
      <c r="C740" s="9"/>
      <c r="D740" s="8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>
      <c r="A741" s="9"/>
      <c r="B741" s="8"/>
      <c r="C741" s="9"/>
      <c r="D741" s="8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>
      <c r="A742" s="9"/>
      <c r="B742" s="8"/>
      <c r="C742" s="9"/>
      <c r="D742" s="8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>
      <c r="A743" s="9"/>
      <c r="B743" s="8"/>
      <c r="C743" s="9"/>
      <c r="D743" s="8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>
      <c r="A744" s="9"/>
      <c r="B744" s="8"/>
      <c r="C744" s="9"/>
      <c r="D744" s="8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>
      <c r="A745" s="9"/>
      <c r="B745" s="8"/>
      <c r="C745" s="9"/>
      <c r="D745" s="8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>
      <c r="A746" s="9"/>
      <c r="B746" s="8"/>
      <c r="C746" s="9"/>
      <c r="D746" s="8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>
      <c r="A747" s="9"/>
      <c r="B747" s="8"/>
      <c r="C747" s="9"/>
      <c r="D747" s="8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>
      <c r="A748" s="9"/>
      <c r="B748" s="8"/>
      <c r="C748" s="9"/>
      <c r="D748" s="8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>
      <c r="A749" s="9"/>
      <c r="B749" s="8"/>
      <c r="C749" s="9"/>
      <c r="D749" s="8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>
      <c r="A750" s="9"/>
      <c r="B750" s="8"/>
      <c r="C750" s="9"/>
      <c r="D750" s="8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>
      <c r="A751" s="9"/>
      <c r="B751" s="8"/>
      <c r="C751" s="9"/>
      <c r="D751" s="8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>
      <c r="A752" s="9"/>
      <c r="B752" s="8"/>
      <c r="C752" s="9"/>
      <c r="D752" s="8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>
      <c r="A753" s="9"/>
      <c r="B753" s="8"/>
      <c r="C753" s="9"/>
      <c r="D753" s="8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>
      <c r="A754" s="9"/>
      <c r="B754" s="8"/>
      <c r="C754" s="9"/>
      <c r="D754" s="8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>
      <c r="A755" s="9"/>
      <c r="B755" s="8"/>
      <c r="C755" s="9"/>
      <c r="D755" s="8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>
      <c r="A756" s="9"/>
      <c r="B756" s="8"/>
      <c r="C756" s="9"/>
      <c r="D756" s="8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>
      <c r="A757" s="9"/>
      <c r="B757" s="8"/>
      <c r="C757" s="9"/>
      <c r="D757" s="8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>
      <c r="A758" s="9"/>
      <c r="B758" s="8"/>
      <c r="C758" s="9"/>
      <c r="D758" s="8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>
      <c r="A759" s="9"/>
      <c r="B759" s="8"/>
      <c r="C759" s="9"/>
      <c r="D759" s="8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>
      <c r="A760" s="9"/>
      <c r="B760" s="8"/>
      <c r="C760" s="9"/>
      <c r="D760" s="8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>
      <c r="A761" s="9"/>
      <c r="B761" s="8"/>
      <c r="C761" s="9"/>
      <c r="D761" s="8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>
      <c r="A762" s="9"/>
      <c r="B762" s="8"/>
      <c r="C762" s="9"/>
      <c r="D762" s="8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>
      <c r="A763" s="9"/>
      <c r="B763" s="8"/>
      <c r="C763" s="9"/>
      <c r="D763" s="8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>
      <c r="A764" s="9"/>
      <c r="B764" s="8"/>
      <c r="C764" s="9"/>
      <c r="D764" s="8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>
      <c r="A765" s="9"/>
      <c r="B765" s="8"/>
      <c r="C765" s="9"/>
      <c r="D765" s="8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>
      <c r="A766" s="9"/>
      <c r="B766" s="8"/>
      <c r="C766" s="9"/>
      <c r="D766" s="8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>
      <c r="A767" s="9"/>
      <c r="B767" s="8"/>
      <c r="C767" s="9"/>
      <c r="D767" s="8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>
      <c r="A768" s="9"/>
      <c r="B768" s="8"/>
      <c r="C768" s="9"/>
      <c r="D768" s="8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>
      <c r="A769" s="9"/>
      <c r="B769" s="8"/>
      <c r="C769" s="9"/>
      <c r="D769" s="8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>
      <c r="A770" s="9"/>
      <c r="B770" s="8"/>
      <c r="C770" s="9"/>
      <c r="D770" s="8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>
      <c r="A771" s="9"/>
      <c r="B771" s="8"/>
      <c r="C771" s="9"/>
      <c r="D771" s="8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>
      <c r="A772" s="9"/>
      <c r="B772" s="8"/>
      <c r="C772" s="9"/>
      <c r="D772" s="8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>
      <c r="A773" s="9"/>
      <c r="B773" s="8"/>
      <c r="C773" s="9"/>
      <c r="D773" s="8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>
      <c r="A774" s="9"/>
      <c r="B774" s="8"/>
      <c r="C774" s="9"/>
      <c r="D774" s="8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>
      <c r="A775" s="9"/>
      <c r="B775" s="8"/>
      <c r="C775" s="9"/>
      <c r="D775" s="8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>
      <c r="A776" s="9"/>
      <c r="B776" s="8"/>
      <c r="C776" s="9"/>
      <c r="D776" s="8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>
      <c r="A777" s="9"/>
      <c r="B777" s="8"/>
      <c r="C777" s="9"/>
      <c r="D777" s="8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>
      <c r="A778" s="9"/>
      <c r="B778" s="8"/>
      <c r="C778" s="9"/>
      <c r="D778" s="8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>
      <c r="A779" s="9"/>
      <c r="B779" s="8"/>
      <c r="C779" s="9"/>
      <c r="D779" s="8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>
      <c r="A780" s="9"/>
      <c r="B780" s="8"/>
      <c r="C780" s="9"/>
      <c r="D780" s="8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>
      <c r="A781" s="9"/>
      <c r="B781" s="8"/>
      <c r="C781" s="9"/>
      <c r="D781" s="8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>
      <c r="A782" s="9"/>
      <c r="B782" s="8"/>
      <c r="C782" s="9"/>
      <c r="D782" s="8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>
      <c r="A783" s="9"/>
      <c r="B783" s="8"/>
      <c r="C783" s="9"/>
      <c r="D783" s="8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>
      <c r="A784" s="9"/>
      <c r="B784" s="8"/>
      <c r="C784" s="9"/>
      <c r="D784" s="8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>
      <c r="A785" s="9"/>
      <c r="B785" s="8"/>
      <c r="C785" s="9"/>
      <c r="D785" s="8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>
      <c r="A786" s="9"/>
      <c r="B786" s="8"/>
      <c r="C786" s="9"/>
      <c r="D786" s="8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>
      <c r="A787" s="9"/>
      <c r="B787" s="8"/>
      <c r="C787" s="9"/>
      <c r="D787" s="8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>
      <c r="A788" s="9"/>
      <c r="B788" s="8"/>
      <c r="C788" s="9"/>
      <c r="D788" s="8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>
      <c r="A789" s="9"/>
      <c r="B789" s="8"/>
      <c r="C789" s="9"/>
      <c r="D789" s="8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>
      <c r="A790" s="9"/>
      <c r="B790" s="8"/>
      <c r="C790" s="9"/>
      <c r="D790" s="8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>
      <c r="A791" s="9"/>
      <c r="B791" s="8"/>
      <c r="C791" s="9"/>
      <c r="D791" s="8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>
      <c r="A792" s="9"/>
      <c r="B792" s="8"/>
      <c r="C792" s="9"/>
      <c r="D792" s="8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>
      <c r="A793" s="9"/>
      <c r="B793" s="8"/>
      <c r="C793" s="9"/>
      <c r="D793" s="8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>
      <c r="A794" s="9"/>
      <c r="B794" s="8"/>
      <c r="C794" s="9"/>
      <c r="D794" s="8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>
      <c r="A795" s="9"/>
      <c r="B795" s="8"/>
      <c r="C795" s="9"/>
      <c r="D795" s="8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>
      <c r="A796" s="9"/>
      <c r="B796" s="8"/>
      <c r="C796" s="9"/>
      <c r="D796" s="8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>
      <c r="A797" s="9"/>
      <c r="B797" s="8"/>
      <c r="C797" s="9"/>
      <c r="D797" s="8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>
      <c r="A798" s="9"/>
      <c r="B798" s="8"/>
      <c r="C798" s="9"/>
      <c r="D798" s="8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>
      <c r="A799" s="9"/>
      <c r="B799" s="8"/>
      <c r="C799" s="9"/>
      <c r="D799" s="8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>
      <c r="A800" s="9"/>
      <c r="B800" s="8"/>
      <c r="C800" s="9"/>
      <c r="D800" s="8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>
      <c r="A801" s="9"/>
      <c r="B801" s="8"/>
      <c r="C801" s="9"/>
      <c r="D801" s="8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>
      <c r="A802" s="9"/>
      <c r="B802" s="8"/>
      <c r="C802" s="9"/>
      <c r="D802" s="8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>
      <c r="A803" s="9"/>
      <c r="B803" s="8"/>
      <c r="C803" s="9"/>
      <c r="D803" s="8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>
      <c r="A804" s="9"/>
      <c r="B804" s="8"/>
      <c r="C804" s="9"/>
      <c r="D804" s="8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>
      <c r="A805" s="9"/>
      <c r="B805" s="8"/>
      <c r="C805" s="9"/>
      <c r="D805" s="8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>
      <c r="A806" s="9"/>
      <c r="B806" s="8"/>
      <c r="C806" s="9"/>
      <c r="D806" s="8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>
      <c r="A807" s="9"/>
      <c r="B807" s="8"/>
      <c r="C807" s="9"/>
      <c r="D807" s="8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>
      <c r="A808" s="9"/>
      <c r="B808" s="8"/>
      <c r="C808" s="9"/>
      <c r="D808" s="8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>
      <c r="A809" s="9"/>
      <c r="B809" s="8"/>
      <c r="C809" s="9"/>
      <c r="D809" s="8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>
      <c r="A810" s="9"/>
      <c r="B810" s="8"/>
      <c r="C810" s="9"/>
      <c r="D810" s="8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>
      <c r="A811" s="9"/>
      <c r="B811" s="8"/>
      <c r="C811" s="9"/>
      <c r="D811" s="8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>
      <c r="A812" s="9"/>
      <c r="B812" s="8"/>
      <c r="C812" s="9"/>
      <c r="D812" s="8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>
      <c r="A813" s="9"/>
      <c r="B813" s="8"/>
      <c r="C813" s="9"/>
      <c r="D813" s="8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>
      <c r="A814" s="9"/>
      <c r="B814" s="8"/>
      <c r="C814" s="9"/>
      <c r="D814" s="8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>
      <c r="A815" s="9"/>
      <c r="B815" s="8"/>
      <c r="C815" s="9"/>
      <c r="D815" s="8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>
      <c r="A816" s="9"/>
      <c r="B816" s="8"/>
      <c r="C816" s="9"/>
      <c r="D816" s="8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>
      <c r="A817" s="9"/>
      <c r="B817" s="8"/>
      <c r="C817" s="9"/>
      <c r="D817" s="8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>
      <c r="A818" s="9"/>
      <c r="B818" s="8"/>
      <c r="C818" s="9"/>
      <c r="D818" s="8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>
      <c r="A819" s="9"/>
      <c r="B819" s="8"/>
      <c r="C819" s="9"/>
      <c r="D819" s="8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>
      <c r="A820" s="9"/>
      <c r="B820" s="8"/>
      <c r="C820" s="9"/>
      <c r="D820" s="8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>
      <c r="A821" s="9"/>
      <c r="B821" s="8"/>
      <c r="C821" s="9"/>
      <c r="D821" s="8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>
      <c r="A822" s="9"/>
      <c r="B822" s="8"/>
      <c r="C822" s="9"/>
      <c r="D822" s="8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>
      <c r="A823" s="9"/>
      <c r="B823" s="8"/>
      <c r="C823" s="9"/>
      <c r="D823" s="8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>
      <c r="A824" s="9"/>
      <c r="B824" s="8"/>
      <c r="C824" s="9"/>
      <c r="D824" s="8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>
      <c r="A825" s="9"/>
      <c r="B825" s="8"/>
      <c r="C825" s="9"/>
      <c r="D825" s="8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>
      <c r="A826" s="9"/>
      <c r="B826" s="8"/>
      <c r="C826" s="9"/>
      <c r="D826" s="8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>
      <c r="A827" s="9"/>
      <c r="B827" s="8"/>
      <c r="C827" s="9"/>
      <c r="D827" s="8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>
      <c r="A828" s="9"/>
      <c r="B828" s="8"/>
      <c r="C828" s="9"/>
      <c r="D828" s="8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>
      <c r="A829" s="9"/>
      <c r="B829" s="8"/>
      <c r="C829" s="9"/>
      <c r="D829" s="8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>
      <c r="A830" s="9"/>
      <c r="B830" s="8"/>
      <c r="C830" s="9"/>
      <c r="D830" s="8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>
      <c r="A831" s="9"/>
      <c r="B831" s="8"/>
      <c r="C831" s="9"/>
      <c r="D831" s="8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>
      <c r="A832" s="9"/>
      <c r="B832" s="8"/>
      <c r="C832" s="9"/>
      <c r="D832" s="8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>
      <c r="A833" s="9"/>
      <c r="B833" s="8"/>
      <c r="C833" s="9"/>
      <c r="D833" s="8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>
      <c r="A834" s="9"/>
      <c r="B834" s="8"/>
      <c r="C834" s="9"/>
      <c r="D834" s="8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>
      <c r="A835" s="9"/>
      <c r="B835" s="8"/>
      <c r="C835" s="9"/>
      <c r="D835" s="8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>
      <c r="A836" s="9"/>
      <c r="B836" s="8"/>
      <c r="C836" s="9"/>
      <c r="D836" s="8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>
      <c r="A837" s="9"/>
      <c r="B837" s="8"/>
      <c r="C837" s="9"/>
      <c r="D837" s="8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>
      <c r="A838" s="9"/>
      <c r="B838" s="8"/>
      <c r="C838" s="9"/>
      <c r="D838" s="8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>
      <c r="A839" s="9"/>
      <c r="B839" s="8"/>
      <c r="C839" s="9"/>
      <c r="D839" s="8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>
      <c r="A840" s="9"/>
      <c r="B840" s="8"/>
      <c r="C840" s="9"/>
      <c r="D840" s="8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>
      <c r="A841" s="9"/>
      <c r="B841" s="8"/>
      <c r="C841" s="9"/>
      <c r="D841" s="8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>
      <c r="A842" s="9"/>
      <c r="B842" s="8"/>
      <c r="C842" s="9"/>
      <c r="D842" s="8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>
      <c r="A843" s="9"/>
      <c r="B843" s="8"/>
      <c r="C843" s="9"/>
      <c r="D843" s="8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>
      <c r="A844" s="9"/>
      <c r="B844" s="8"/>
      <c r="C844" s="9"/>
      <c r="D844" s="8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>
      <c r="A845" s="9"/>
      <c r="B845" s="8"/>
      <c r="C845" s="9"/>
      <c r="D845" s="8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>
      <c r="A846" s="9"/>
      <c r="B846" s="8"/>
      <c r="C846" s="9"/>
      <c r="D846" s="8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>
      <c r="A847" s="9"/>
      <c r="B847" s="8"/>
      <c r="C847" s="9"/>
      <c r="D847" s="8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>
      <c r="A848" s="9"/>
      <c r="B848" s="8"/>
      <c r="C848" s="9"/>
      <c r="D848" s="8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>
      <c r="A849" s="9"/>
      <c r="B849" s="8"/>
      <c r="C849" s="9"/>
      <c r="D849" s="8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>
      <c r="A850" s="9"/>
      <c r="B850" s="8"/>
      <c r="C850" s="9"/>
      <c r="D850" s="8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>
      <c r="A851" s="9"/>
      <c r="B851" s="8"/>
      <c r="C851" s="9"/>
      <c r="D851" s="8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>
      <c r="A852" s="9"/>
      <c r="B852" s="8"/>
      <c r="C852" s="9"/>
      <c r="D852" s="8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>
      <c r="A853" s="9"/>
      <c r="B853" s="8"/>
      <c r="C853" s="9"/>
      <c r="D853" s="8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>
      <c r="A854" s="9"/>
      <c r="B854" s="8"/>
      <c r="C854" s="9"/>
      <c r="D854" s="8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>
      <c r="A855" s="9"/>
      <c r="B855" s="8"/>
      <c r="C855" s="9"/>
      <c r="D855" s="8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>
      <c r="A856" s="9"/>
      <c r="B856" s="8"/>
      <c r="C856" s="9"/>
      <c r="D856" s="8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>
      <c r="A857" s="9"/>
      <c r="B857" s="8"/>
      <c r="C857" s="9"/>
      <c r="D857" s="8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>
      <c r="A858" s="9"/>
      <c r="B858" s="8"/>
      <c r="C858" s="9"/>
      <c r="D858" s="8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>
      <c r="A859" s="9"/>
      <c r="B859" s="8"/>
      <c r="C859" s="9"/>
      <c r="D859" s="8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>
      <c r="A860" s="9"/>
      <c r="B860" s="8"/>
      <c r="C860" s="9"/>
      <c r="D860" s="8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>
      <c r="A861" s="9"/>
      <c r="B861" s="8"/>
      <c r="C861" s="9"/>
      <c r="D861" s="8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>
      <c r="A862" s="9"/>
      <c r="B862" s="8"/>
      <c r="C862" s="9"/>
      <c r="D862" s="8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>
      <c r="A863" s="9"/>
      <c r="B863" s="8"/>
      <c r="C863" s="9"/>
      <c r="D863" s="8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>
      <c r="A864" s="9"/>
      <c r="B864" s="8"/>
      <c r="C864" s="9"/>
      <c r="D864" s="8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>
      <c r="A865" s="9"/>
      <c r="B865" s="8"/>
      <c r="C865" s="9"/>
      <c r="D865" s="8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>
      <c r="A866" s="9"/>
      <c r="B866" s="8"/>
      <c r="C866" s="9"/>
      <c r="D866" s="8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>
      <c r="A867" s="9"/>
      <c r="B867" s="8"/>
      <c r="C867" s="9"/>
      <c r="D867" s="8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>
      <c r="A868" s="9"/>
      <c r="B868" s="8"/>
      <c r="C868" s="9"/>
      <c r="D868" s="8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>
      <c r="A869" s="9"/>
      <c r="B869" s="8"/>
      <c r="C869" s="9"/>
      <c r="D869" s="8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>
      <c r="A870" s="9"/>
      <c r="B870" s="8"/>
      <c r="C870" s="9"/>
      <c r="D870" s="8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>
      <c r="A871" s="9"/>
      <c r="B871" s="8"/>
      <c r="C871" s="9"/>
      <c r="D871" s="8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>
      <c r="A872" s="9"/>
      <c r="B872" s="8"/>
      <c r="C872" s="9"/>
      <c r="D872" s="8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>
      <c r="A873" s="9"/>
      <c r="B873" s="8"/>
      <c r="C873" s="9"/>
      <c r="D873" s="8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>
      <c r="A874" s="9"/>
      <c r="B874" s="8"/>
      <c r="C874" s="9"/>
      <c r="D874" s="8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>
      <c r="A875" s="9"/>
      <c r="B875" s="8"/>
      <c r="C875" s="9"/>
      <c r="D875" s="8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>
      <c r="A876" s="9"/>
      <c r="B876" s="8"/>
      <c r="C876" s="9"/>
      <c r="D876" s="8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>
      <c r="A877" s="9"/>
      <c r="B877" s="8"/>
      <c r="C877" s="9"/>
      <c r="D877" s="8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>
      <c r="A878" s="9"/>
      <c r="B878" s="8"/>
      <c r="C878" s="9"/>
      <c r="D878" s="8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>
      <c r="A879" s="9"/>
      <c r="B879" s="8"/>
      <c r="C879" s="9"/>
      <c r="D879" s="8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>
      <c r="A880" s="9"/>
      <c r="B880" s="8"/>
      <c r="C880" s="9"/>
      <c r="D880" s="8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>
      <c r="A881" s="9"/>
      <c r="B881" s="8"/>
      <c r="C881" s="9"/>
      <c r="D881" s="8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>
      <c r="A882" s="9"/>
      <c r="B882" s="8"/>
      <c r="C882" s="9"/>
      <c r="D882" s="8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>
      <c r="A883" s="9"/>
      <c r="B883" s="8"/>
      <c r="C883" s="9"/>
      <c r="D883" s="8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>
      <c r="A884" s="9"/>
      <c r="B884" s="8"/>
      <c r="C884" s="9"/>
      <c r="D884" s="8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>
      <c r="A885" s="9"/>
      <c r="B885" s="8"/>
      <c r="C885" s="9"/>
      <c r="D885" s="8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>
      <c r="A886" s="9"/>
      <c r="B886" s="8"/>
      <c r="C886" s="9"/>
      <c r="D886" s="8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>
      <c r="A887" s="9"/>
      <c r="B887" s="8"/>
      <c r="C887" s="9"/>
      <c r="D887" s="8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>
      <c r="A888" s="9"/>
      <c r="B888" s="8"/>
      <c r="C888" s="9"/>
      <c r="D888" s="8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>
      <c r="A889" s="9"/>
      <c r="B889" s="8"/>
      <c r="C889" s="9"/>
      <c r="D889" s="8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>
      <c r="A890" s="9"/>
      <c r="B890" s="8"/>
      <c r="C890" s="9"/>
      <c r="D890" s="8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>
      <c r="A891" s="9"/>
      <c r="B891" s="8"/>
      <c r="C891" s="9"/>
      <c r="D891" s="8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>
      <c r="A892" s="9"/>
      <c r="B892" s="8"/>
      <c r="C892" s="9"/>
      <c r="D892" s="8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>
      <c r="A893" s="9"/>
      <c r="B893" s="8"/>
      <c r="C893" s="9"/>
      <c r="D893" s="8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>
      <c r="A894" s="9"/>
      <c r="B894" s="8"/>
      <c r="C894" s="9"/>
      <c r="D894" s="8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>
      <c r="A895" s="9"/>
      <c r="B895" s="8"/>
      <c r="C895" s="9"/>
      <c r="D895" s="8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>
      <c r="A896" s="9"/>
      <c r="B896" s="8"/>
      <c r="C896" s="9"/>
      <c r="D896" s="8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>
      <c r="A897" s="9"/>
      <c r="B897" s="8"/>
      <c r="C897" s="9"/>
      <c r="D897" s="8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>
      <c r="A898" s="9"/>
      <c r="B898" s="8"/>
      <c r="C898" s="9"/>
      <c r="D898" s="8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>
      <c r="A899" s="9"/>
      <c r="B899" s="8"/>
      <c r="C899" s="9"/>
      <c r="D899" s="8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>
      <c r="A900" s="9"/>
      <c r="B900" s="8"/>
      <c r="C900" s="9"/>
      <c r="D900" s="8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>
      <c r="A901" s="9"/>
      <c r="B901" s="8"/>
      <c r="C901" s="9"/>
      <c r="D901" s="8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>
      <c r="A902" s="9"/>
      <c r="B902" s="8"/>
      <c r="C902" s="9"/>
      <c r="D902" s="8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>
      <c r="A903" s="9"/>
      <c r="B903" s="8"/>
      <c r="C903" s="9"/>
      <c r="D903" s="8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>
      <c r="A904" s="9"/>
      <c r="B904" s="8"/>
      <c r="C904" s="9"/>
      <c r="D904" s="8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>
      <c r="A905" s="9"/>
      <c r="B905" s="8"/>
      <c r="C905" s="9"/>
      <c r="D905" s="8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>
      <c r="A906" s="9"/>
      <c r="B906" s="8"/>
      <c r="C906" s="9"/>
      <c r="D906" s="8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>
      <c r="A907" s="9"/>
      <c r="B907" s="8"/>
      <c r="C907" s="9"/>
      <c r="D907" s="8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>
      <c r="A908" s="9"/>
      <c r="B908" s="8"/>
      <c r="C908" s="9"/>
      <c r="D908" s="8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>
      <c r="A909" s="9"/>
      <c r="B909" s="8"/>
      <c r="C909" s="9"/>
      <c r="D909" s="8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>
      <c r="A910" s="9"/>
      <c r="B910" s="8"/>
      <c r="C910" s="9"/>
      <c r="D910" s="8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>
      <c r="A911" s="9"/>
      <c r="B911" s="8"/>
      <c r="C911" s="9"/>
      <c r="D911" s="8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>
      <c r="A912" s="9"/>
      <c r="B912" s="8"/>
      <c r="C912" s="9"/>
      <c r="D912" s="8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>
      <c r="A913" s="9"/>
      <c r="B913" s="8"/>
      <c r="C913" s="9"/>
      <c r="D913" s="8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>
      <c r="A914" s="9"/>
      <c r="B914" s="8"/>
      <c r="C914" s="9"/>
      <c r="D914" s="8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>
      <c r="A915" s="9"/>
      <c r="B915" s="8"/>
      <c r="C915" s="9"/>
      <c r="D915" s="8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>
      <c r="A916" s="9"/>
      <c r="B916" s="8"/>
      <c r="C916" s="9"/>
      <c r="D916" s="8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>
      <c r="A917" s="9"/>
      <c r="B917" s="8"/>
      <c r="C917" s="9"/>
      <c r="D917" s="8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>
      <c r="A918" s="9"/>
      <c r="B918" s="8"/>
      <c r="C918" s="9"/>
      <c r="D918" s="8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>
      <c r="A919" s="9"/>
      <c r="B919" s="8"/>
      <c r="C919" s="9"/>
      <c r="D919" s="8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>
      <c r="A920" s="9"/>
      <c r="B920" s="8"/>
      <c r="C920" s="9"/>
      <c r="D920" s="8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>
      <c r="A921" s="9"/>
      <c r="B921" s="8"/>
      <c r="C921" s="9"/>
      <c r="D921" s="8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>
      <c r="A922" s="9"/>
      <c r="B922" s="8"/>
      <c r="C922" s="9"/>
      <c r="D922" s="8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>
      <c r="A923" s="9"/>
      <c r="B923" s="8"/>
      <c r="C923" s="9"/>
      <c r="D923" s="8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>
      <c r="A924" s="9"/>
      <c r="B924" s="8"/>
      <c r="C924" s="9"/>
      <c r="D924" s="8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>
      <c r="A925" s="9"/>
      <c r="B925" s="8"/>
      <c r="C925" s="9"/>
      <c r="D925" s="8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>
      <c r="A926" s="9"/>
      <c r="B926" s="8"/>
      <c r="C926" s="9"/>
      <c r="D926" s="8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>
      <c r="A927" s="9"/>
      <c r="B927" s="8"/>
      <c r="C927" s="9"/>
      <c r="D927" s="8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>
      <c r="A928" s="9"/>
      <c r="B928" s="8"/>
      <c r="C928" s="9"/>
      <c r="D928" s="8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>
      <c r="A929" s="9"/>
      <c r="B929" s="8"/>
      <c r="C929" s="9"/>
      <c r="D929" s="8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>
      <c r="A930" s="9"/>
      <c r="B930" s="8"/>
      <c r="C930" s="9"/>
      <c r="D930" s="8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>
      <c r="A931" s="9"/>
      <c r="B931" s="8"/>
      <c r="C931" s="9"/>
      <c r="D931" s="8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>
      <c r="A932" s="9"/>
      <c r="B932" s="8"/>
      <c r="C932" s="9"/>
      <c r="D932" s="8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>
      <c r="A933" s="9"/>
      <c r="B933" s="8"/>
      <c r="C933" s="9"/>
      <c r="D933" s="8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>
      <c r="A934" s="9"/>
      <c r="B934" s="8"/>
      <c r="C934" s="9"/>
      <c r="D934" s="8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>
      <c r="A935" s="9"/>
      <c r="B935" s="8"/>
      <c r="C935" s="9"/>
      <c r="D935" s="8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>
      <c r="A936" s="9"/>
      <c r="B936" s="8"/>
      <c r="C936" s="9"/>
      <c r="D936" s="8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>
      <c r="A937" s="9"/>
      <c r="B937" s="8"/>
      <c r="C937" s="9"/>
      <c r="D937" s="8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>
      <c r="A938" s="9"/>
      <c r="B938" s="8"/>
      <c r="C938" s="9"/>
      <c r="D938" s="8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>
      <c r="A939" s="9"/>
      <c r="B939" s="8"/>
      <c r="C939" s="9"/>
      <c r="D939" s="8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>
      <c r="A940" s="9"/>
      <c r="B940" s="8"/>
      <c r="C940" s="9"/>
      <c r="D940" s="8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>
      <c r="A941" s="9"/>
      <c r="B941" s="8"/>
      <c r="C941" s="9"/>
      <c r="D941" s="8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>
      <c r="A942" s="9"/>
      <c r="B942" s="8"/>
      <c r="C942" s="9"/>
      <c r="D942" s="8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>
      <c r="A943" s="9"/>
      <c r="B943" s="8"/>
      <c r="C943" s="9"/>
      <c r="D943" s="8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>
      <c r="A944" s="9"/>
      <c r="B944" s="8"/>
      <c r="C944" s="9"/>
      <c r="D944" s="8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>
      <c r="A945" s="9"/>
      <c r="B945" s="8"/>
      <c r="C945" s="9"/>
      <c r="D945" s="8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>
      <c r="A946" s="9"/>
      <c r="B946" s="8"/>
      <c r="C946" s="9"/>
      <c r="D946" s="8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>
      <c r="A947" s="9"/>
      <c r="B947" s="8"/>
      <c r="C947" s="9"/>
      <c r="D947" s="8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>
      <c r="A948" s="9"/>
      <c r="B948" s="8"/>
      <c r="C948" s="9"/>
      <c r="D948" s="8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>
      <c r="A949" s="9"/>
      <c r="B949" s="8"/>
      <c r="C949" s="9"/>
      <c r="D949" s="8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>
      <c r="A950" s="9"/>
      <c r="B950" s="8"/>
      <c r="C950" s="9"/>
      <c r="D950" s="8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>
      <c r="A951" s="9"/>
      <c r="B951" s="8"/>
      <c r="C951" s="9"/>
      <c r="D951" s="8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>
      <c r="A952" s="9"/>
      <c r="B952" s="8"/>
      <c r="C952" s="9"/>
      <c r="D952" s="8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>
      <c r="A953" s="9"/>
      <c r="B953" s="8"/>
      <c r="C953" s="9"/>
      <c r="D953" s="8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>
      <c r="A954" s="9"/>
      <c r="B954" s="8"/>
      <c r="C954" s="9"/>
      <c r="D954" s="8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>
      <c r="A955" s="9"/>
      <c r="B955" s="8"/>
      <c r="C955" s="9"/>
      <c r="D955" s="8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>
      <c r="A956" s="9"/>
      <c r="B956" s="8"/>
      <c r="C956" s="9"/>
      <c r="D956" s="8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>
      <c r="A957" s="9"/>
      <c r="B957" s="8"/>
      <c r="C957" s="9"/>
      <c r="D957" s="8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>
      <c r="A958" s="9"/>
      <c r="B958" s="8"/>
      <c r="C958" s="9"/>
      <c r="D958" s="8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>
      <c r="A959" s="9"/>
      <c r="B959" s="8"/>
      <c r="C959" s="9"/>
      <c r="D959" s="8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>
      <c r="A960" s="9"/>
      <c r="B960" s="8"/>
      <c r="C960" s="9"/>
      <c r="D960" s="8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>
      <c r="A961" s="9"/>
      <c r="B961" s="8"/>
      <c r="C961" s="9"/>
      <c r="D961" s="8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>
      <c r="A962" s="9"/>
      <c r="B962" s="8"/>
      <c r="C962" s="9"/>
      <c r="D962" s="8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>
      <c r="A963" s="9"/>
      <c r="B963" s="8"/>
      <c r="C963" s="9"/>
      <c r="D963" s="8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>
      <c r="A964" s="9"/>
      <c r="B964" s="8"/>
      <c r="C964" s="9"/>
      <c r="D964" s="8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>
      <c r="A965" s="9"/>
      <c r="B965" s="8"/>
      <c r="C965" s="9"/>
      <c r="D965" s="8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>
      <c r="A966" s="9"/>
      <c r="B966" s="8"/>
      <c r="C966" s="9"/>
      <c r="D966" s="8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>
      <c r="A967" s="9"/>
      <c r="B967" s="8"/>
      <c r="C967" s="9"/>
      <c r="D967" s="8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>
      <c r="A968" s="9"/>
      <c r="B968" s="8"/>
      <c r="C968" s="9"/>
      <c r="D968" s="8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>
      <c r="A969" s="9"/>
      <c r="B969" s="8"/>
      <c r="C969" s="9"/>
      <c r="D969" s="8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>
      <c r="A970" s="9"/>
      <c r="B970" s="8"/>
      <c r="C970" s="9"/>
      <c r="D970" s="8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>
      <c r="A971" s="9"/>
      <c r="B971" s="8"/>
      <c r="C971" s="9"/>
      <c r="D971" s="8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>
      <c r="A972" s="9"/>
      <c r="B972" s="8"/>
      <c r="C972" s="9"/>
      <c r="D972" s="8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>
      <c r="A973" s="9"/>
      <c r="B973" s="8"/>
      <c r="C973" s="9"/>
      <c r="D973" s="8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>
      <c r="A974" s="9"/>
      <c r="B974" s="8"/>
      <c r="C974" s="9"/>
      <c r="D974" s="8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>
      <c r="A975" s="9"/>
      <c r="B975" s="8"/>
      <c r="C975" s="9"/>
      <c r="D975" s="8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>
      <c r="A976" s="9"/>
      <c r="B976" s="8"/>
      <c r="C976" s="9"/>
      <c r="D976" s="8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>
      <c r="A977" s="9"/>
      <c r="B977" s="8"/>
      <c r="C977" s="9"/>
      <c r="D977" s="8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>
      <c r="A978" s="9"/>
      <c r="B978" s="8"/>
      <c r="C978" s="9"/>
      <c r="D978" s="8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>
      <c r="A979" s="9"/>
      <c r="B979" s="8"/>
      <c r="C979" s="9"/>
      <c r="D979" s="8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>
      <c r="A980" s="9"/>
      <c r="B980" s="8"/>
      <c r="C980" s="9"/>
      <c r="D980" s="8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>
      <c r="A981" s="9"/>
      <c r="B981" s="8"/>
      <c r="C981" s="9"/>
      <c r="D981" s="8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>
      <c r="A982" s="9"/>
      <c r="B982" s="8"/>
      <c r="C982" s="9"/>
      <c r="D982" s="8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>
      <c r="A983" s="9"/>
      <c r="B983" s="8"/>
      <c r="C983" s="9"/>
      <c r="D983" s="8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>
      <c r="A984" s="9"/>
      <c r="B984" s="8"/>
      <c r="C984" s="9"/>
      <c r="D984" s="8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>
      <c r="A985" s="9"/>
      <c r="B985" s="8"/>
      <c r="C985" s="9"/>
      <c r="D985" s="8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>
      <c r="A986" s="9"/>
      <c r="B986" s="8"/>
      <c r="C986" s="9"/>
      <c r="D986" s="8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>
      <c r="A987" s="9"/>
      <c r="B987" s="8"/>
      <c r="C987" s="9"/>
      <c r="D987" s="8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>
      <c r="A988" s="9"/>
      <c r="B988" s="8"/>
      <c r="C988" s="9"/>
      <c r="D988" s="8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>
      <c r="A989" s="9"/>
      <c r="B989" s="8"/>
      <c r="C989" s="9"/>
      <c r="D989" s="8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>
      <c r="A990" s="9"/>
      <c r="B990" s="8"/>
      <c r="C990" s="9"/>
      <c r="D990" s="8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>
      <c r="A991" s="9"/>
      <c r="B991" s="8"/>
      <c r="C991" s="9"/>
      <c r="D991" s="8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>
      <c r="A992" s="9"/>
      <c r="B992" s="8"/>
      <c r="C992" s="9"/>
      <c r="D992" s="8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>
      <c r="A993" s="9"/>
      <c r="B993" s="8"/>
      <c r="C993" s="9"/>
      <c r="D993" s="8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>
      <c r="A994" s="9"/>
      <c r="B994" s="8"/>
      <c r="C994" s="9"/>
      <c r="D994" s="8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>
      <c r="A995" s="9"/>
      <c r="B995" s="8"/>
      <c r="C995" s="9"/>
      <c r="D995" s="8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>
      <c r="A996" s="9"/>
      <c r="B996" s="8"/>
      <c r="C996" s="9"/>
      <c r="D996" s="8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>
      <c r="A997" s="9"/>
      <c r="B997" s="8"/>
      <c r="C997" s="9"/>
      <c r="D997" s="8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  <row r="998">
      <c r="A998" s="9"/>
      <c r="B998" s="8"/>
      <c r="C998" s="9"/>
      <c r="D998" s="8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</row>
    <row r="999">
      <c r="A999" s="9"/>
      <c r="B999" s="8"/>
      <c r="C999" s="9"/>
      <c r="D999" s="8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</row>
    <row r="1000">
      <c r="A1000" s="9"/>
      <c r="B1000" s="8"/>
      <c r="C1000" s="9"/>
      <c r="D1000" s="8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</row>
    <row r="1001">
      <c r="A1001" s="9"/>
      <c r="B1001" s="8"/>
      <c r="C1001" s="9"/>
      <c r="D1001" s="8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</row>
    <row r="1002">
      <c r="A1002" s="9"/>
      <c r="B1002" s="8"/>
      <c r="C1002" s="9"/>
      <c r="D1002" s="8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3" width="3.43"/>
    <col customWidth="1" min="4" max="4" width="4.29"/>
    <col customWidth="1" min="5" max="5" width="8.0"/>
    <col customWidth="1" min="6" max="6" width="7.43"/>
    <col customWidth="1" min="7" max="8" width="4.57"/>
    <col customWidth="1" min="9" max="9" width="4.29"/>
    <col customWidth="1" min="10" max="10" width="18.14"/>
    <col customWidth="1" min="11" max="11" width="8.71"/>
    <col customWidth="1" min="12" max="12" width="5.57"/>
    <col customWidth="1" min="13" max="13" width="7.29"/>
    <col customWidth="1" min="14" max="14" width="4.86"/>
    <col customWidth="1" min="15" max="15" width="7.0"/>
    <col customWidth="1" min="16" max="16" width="8.57"/>
    <col customWidth="1" min="17" max="17" width="15.29"/>
    <col customWidth="1" min="18" max="34" width="18.14"/>
  </cols>
  <sheetData>
    <row r="1">
      <c r="A1" s="18" t="s">
        <v>39</v>
      </c>
      <c r="B1" s="18" t="s">
        <v>61</v>
      </c>
      <c r="C1" s="18" t="s">
        <v>62</v>
      </c>
      <c r="D1" s="19" t="s">
        <v>63</v>
      </c>
      <c r="E1" s="19" t="s">
        <v>64</v>
      </c>
      <c r="F1" s="20" t="s">
        <v>65</v>
      </c>
      <c r="G1" s="18" t="s">
        <v>66</v>
      </c>
      <c r="H1" s="18" t="s">
        <v>67</v>
      </c>
      <c r="I1" s="18" t="s">
        <v>68</v>
      </c>
      <c r="J1" s="18" t="s">
        <v>69</v>
      </c>
      <c r="K1" s="18" t="s">
        <v>70</v>
      </c>
      <c r="L1" s="18" t="s">
        <v>71</v>
      </c>
      <c r="M1" s="21" t="s">
        <v>72</v>
      </c>
      <c r="N1" s="18" t="s">
        <v>73</v>
      </c>
      <c r="O1" s="22" t="s">
        <v>74</v>
      </c>
      <c r="P1" s="22" t="s">
        <v>75</v>
      </c>
      <c r="Q1" s="18" t="s">
        <v>76</v>
      </c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</row>
    <row r="2">
      <c r="A2" s="23" t="str">
        <f>Schedule!A3</f>
        <v>Johnny</v>
      </c>
      <c r="B2" s="18">
        <v>21.0</v>
      </c>
      <c r="C2" s="18">
        <v>10.0</v>
      </c>
      <c r="D2" s="19" t="str">
        <f t="shared" ref="D2:D9" si="1">ifs(C2-$C$2=0, "--", C2-$C$2&lt;&gt;0, C2-$C$2)</f>
        <v>--</v>
      </c>
      <c r="E2" s="19" t="str">
        <f t="shared" ref="E2:E9" si="2">ifs(C2-$C$5&lt;=0, "--", C2-$C$5&gt;0, C2-$C$5)</f>
        <v>--</v>
      </c>
      <c r="F2" s="24">
        <f t="shared" ref="F2:F9" si="3">B2/(B2+C2)</f>
        <v>0.6774193548</v>
      </c>
      <c r="G2" s="18">
        <f>13+10+15+16+8+11+6+9+11+13+11+15+7+13+8+17+13+10+8+21+10+14+10+10+14+9+12+7+10+14+10</f>
        <v>355</v>
      </c>
      <c r="H2" s="18">
        <f>11+16+1+12+15+12+4+2+9+9+2+8+11+7+12+9+5+7+14+13+13+4+8+9+9+18+10+16+16+10+6</f>
        <v>298</v>
      </c>
      <c r="I2" s="23">
        <f t="shared" ref="I2:I9" si="4">G2-H2</f>
        <v>57</v>
      </c>
      <c r="J2" s="23">
        <f t="shared" ref="J2:J9" si="5">134-(B2+C2)</f>
        <v>103</v>
      </c>
      <c r="K2" s="23">
        <f>J2+1-B2-C3</f>
        <v>71</v>
      </c>
      <c r="L2" s="25">
        <f t="shared" ref="L2:L9" si="6">G2/(B2+C2)</f>
        <v>11.4516129</v>
      </c>
      <c r="M2" s="25">
        <f t="shared" ref="M2:M9" si="7">H2/(B2+C2)</f>
        <v>9.612903226</v>
      </c>
      <c r="N2" s="25">
        <f t="shared" ref="N2:N9" si="8">L2-M2</f>
        <v>1.838709677</v>
      </c>
      <c r="O2" s="26">
        <f t="shared" ref="O2:O9" si="9">((G2^2)/((G2^2)+(H2^2)))*(B2+C2)</f>
        <v>18.18551034</v>
      </c>
      <c r="P2" s="26">
        <f t="shared" ref="P2:P9" si="10">(B2+C2)-O2</f>
        <v>12.81448966</v>
      </c>
      <c r="Q2" s="18">
        <v>2.0</v>
      </c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</row>
    <row r="3">
      <c r="A3" s="23" t="str">
        <f>Schedule!A8</f>
        <v>Kevin D.</v>
      </c>
      <c r="B3" s="18">
        <v>19.0</v>
      </c>
      <c r="C3" s="18">
        <v>12.0</v>
      </c>
      <c r="D3" s="19">
        <f t="shared" si="1"/>
        <v>2</v>
      </c>
      <c r="E3" s="19" t="str">
        <f t="shared" si="2"/>
        <v>--</v>
      </c>
      <c r="F3" s="24">
        <f t="shared" si="3"/>
        <v>0.6129032258</v>
      </c>
      <c r="G3" s="18">
        <f>5+13+8+9+14+6+11+16+6+8+12+9+11+7+12+11+9+7+11+11+11+12+12+3+14+17+11+9+7+14+9</f>
        <v>315</v>
      </c>
      <c r="H3" s="18">
        <f>6+14+7+15+5+15+9+8+12+16+11+18+7+13+8+7+8+4+7+18+13+6+6+15+11+5+9+8+5+10+13</f>
        <v>309</v>
      </c>
      <c r="I3" s="23">
        <f t="shared" si="4"/>
        <v>6</v>
      </c>
      <c r="J3" s="23">
        <f t="shared" si="5"/>
        <v>103</v>
      </c>
      <c r="K3" s="23"/>
      <c r="L3" s="25">
        <f t="shared" si="6"/>
        <v>10.16129032</v>
      </c>
      <c r="M3" s="25">
        <f t="shared" si="7"/>
        <v>9.967741935</v>
      </c>
      <c r="N3" s="25">
        <f t="shared" si="8"/>
        <v>0.1935483871</v>
      </c>
      <c r="O3" s="26">
        <f t="shared" si="9"/>
        <v>15.79804937</v>
      </c>
      <c r="P3" s="26">
        <f t="shared" si="10"/>
        <v>15.20195063</v>
      </c>
      <c r="Q3" s="18">
        <v>6.0</v>
      </c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</row>
    <row r="4">
      <c r="A4" s="23" t="str">
        <f>Schedule!A6</f>
        <v>TG</v>
      </c>
      <c r="B4" s="18">
        <v>18.0</v>
      </c>
      <c r="C4" s="18">
        <v>13.0</v>
      </c>
      <c r="D4" s="19">
        <f t="shared" si="1"/>
        <v>3</v>
      </c>
      <c r="E4" s="19" t="str">
        <f t="shared" si="2"/>
        <v>--</v>
      </c>
      <c r="F4" s="24">
        <f t="shared" si="3"/>
        <v>0.5806451613</v>
      </c>
      <c r="G4" s="18">
        <f>10+8+9+15+13+10+4+2+9+16+11+18+3+13+17+13+14+8+17+16+9+10+15+9+11+19+16+16+16+10+13</f>
        <v>370</v>
      </c>
      <c r="H4" s="18">
        <f>2+3+7+13+12+14+6+9+11+8+12+9+7+9+9+2+11+11+8+14+13+15+17+10+0+9+19+7+10+14+9</f>
        <v>300</v>
      </c>
      <c r="I4" s="23">
        <f t="shared" si="4"/>
        <v>70</v>
      </c>
      <c r="J4" s="23">
        <f t="shared" si="5"/>
        <v>103</v>
      </c>
      <c r="K4" s="23"/>
      <c r="L4" s="25">
        <f t="shared" si="6"/>
        <v>11.93548387</v>
      </c>
      <c r="M4" s="25">
        <f t="shared" si="7"/>
        <v>9.677419355</v>
      </c>
      <c r="N4" s="25">
        <f t="shared" si="8"/>
        <v>2.258064516</v>
      </c>
      <c r="O4" s="26">
        <f t="shared" si="9"/>
        <v>18.70383429</v>
      </c>
      <c r="P4" s="26">
        <f t="shared" si="10"/>
        <v>12.29616571</v>
      </c>
      <c r="Q4" s="18">
        <v>1.0</v>
      </c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</row>
    <row r="5">
      <c r="A5" s="23" t="str">
        <f>Schedule!A5</f>
        <v>Matt</v>
      </c>
      <c r="B5" s="18">
        <v>16.0</v>
      </c>
      <c r="C5" s="18">
        <v>15.0</v>
      </c>
      <c r="D5" s="19">
        <f t="shared" si="1"/>
        <v>5</v>
      </c>
      <c r="E5" s="19" t="str">
        <f t="shared" si="2"/>
        <v>--</v>
      </c>
      <c r="F5" s="24">
        <f t="shared" si="3"/>
        <v>0.5161290323</v>
      </c>
      <c r="G5" s="18">
        <f>2+3+7+12+15+12+4+7+5+6+11+19+11+13+11+8+8+6+7+18+13+15+17+10+9+18+10+14+3+3+14</f>
        <v>311</v>
      </c>
      <c r="H5" s="18">
        <f>8+10+9+16+8+11+11+12+4+10+6+10+10+5+9+7+10+8+11+11+11+10+15+9+14+9+12+15+4+16+9</f>
        <v>310</v>
      </c>
      <c r="I5" s="23">
        <f t="shared" si="4"/>
        <v>1</v>
      </c>
      <c r="J5" s="23">
        <f t="shared" si="5"/>
        <v>103</v>
      </c>
      <c r="K5" s="23"/>
      <c r="L5" s="25">
        <f t="shared" si="6"/>
        <v>10.03225806</v>
      </c>
      <c r="M5" s="25">
        <f t="shared" si="7"/>
        <v>10</v>
      </c>
      <c r="N5" s="25">
        <f t="shared" si="8"/>
        <v>0.03225806452</v>
      </c>
      <c r="O5" s="26">
        <f t="shared" si="9"/>
        <v>15.54991936</v>
      </c>
      <c r="P5" s="26">
        <f t="shared" si="10"/>
        <v>15.45008064</v>
      </c>
      <c r="Q5" s="18">
        <v>7.0</v>
      </c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</row>
    <row r="6">
      <c r="A6" s="23" t="str">
        <f>Schedule!A4</f>
        <v>Mikey</v>
      </c>
      <c r="B6" s="18">
        <v>14.0</v>
      </c>
      <c r="C6" s="18">
        <v>17.0</v>
      </c>
      <c r="D6" s="19">
        <f t="shared" si="1"/>
        <v>7</v>
      </c>
      <c r="E6" s="19">
        <f t="shared" si="2"/>
        <v>2</v>
      </c>
      <c r="F6" s="24">
        <f t="shared" si="3"/>
        <v>0.4516129032</v>
      </c>
      <c r="G6" s="18">
        <f>11+16+1+13+12+14+11+12+4+11+13+9+12+19+13+7+8+4+9+11+9+4+8+9+0+9+19+15+4+16+5</f>
        <v>308</v>
      </c>
      <c r="H6" s="18">
        <f>13+10+15+15+13+10+4+7+5+12+8+6+6+9+7+11+9+7+8+14+13+14+10+10+11+19+16+14+3+3+6</f>
        <v>308</v>
      </c>
      <c r="I6" s="23">
        <f t="shared" si="4"/>
        <v>0</v>
      </c>
      <c r="J6" s="23">
        <f t="shared" si="5"/>
        <v>103</v>
      </c>
      <c r="K6" s="23"/>
      <c r="L6" s="25">
        <f t="shared" si="6"/>
        <v>9.935483871</v>
      </c>
      <c r="M6" s="25">
        <f t="shared" si="7"/>
        <v>9.935483871</v>
      </c>
      <c r="N6" s="25">
        <f t="shared" si="8"/>
        <v>0</v>
      </c>
      <c r="O6" s="26">
        <f t="shared" si="9"/>
        <v>15.5</v>
      </c>
      <c r="P6" s="26">
        <f t="shared" si="10"/>
        <v>15.5</v>
      </c>
      <c r="Q6" s="18">
        <v>9.0</v>
      </c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</row>
    <row r="7">
      <c r="A7" s="23" t="str">
        <f>Schedule!A7</f>
        <v>Wayne</v>
      </c>
      <c r="B7" s="18">
        <v>14.0</v>
      </c>
      <c r="C7" s="18">
        <v>17.0</v>
      </c>
      <c r="D7" s="19">
        <f t="shared" si="1"/>
        <v>7</v>
      </c>
      <c r="E7" s="19">
        <f t="shared" si="2"/>
        <v>2</v>
      </c>
      <c r="F7" s="24">
        <f t="shared" si="3"/>
        <v>0.4516129032</v>
      </c>
      <c r="G7" s="18">
        <f>14+6+7+17+5+13+8+9+3+9+2+8+7+9+9+7+10+8+8+14+13+6+6+15+13+9+8+9+11+7+6</f>
        <v>276</v>
      </c>
      <c r="H7" s="18">
        <f>5+13+8+14+11+12+7+8+12+13+11+15+3+13+17+8+8+6+9+11+9+12+12+3+8+10+15+16+9+9+10</f>
        <v>317</v>
      </c>
      <c r="I7" s="23">
        <f t="shared" si="4"/>
        <v>-41</v>
      </c>
      <c r="J7" s="23">
        <f t="shared" si="5"/>
        <v>103</v>
      </c>
      <c r="K7" s="23"/>
      <c r="L7" s="25">
        <f t="shared" si="6"/>
        <v>8.903225806</v>
      </c>
      <c r="M7" s="25">
        <f t="shared" si="7"/>
        <v>10.22580645</v>
      </c>
      <c r="N7" s="25">
        <f t="shared" si="8"/>
        <v>-1.322580645</v>
      </c>
      <c r="O7" s="26">
        <f t="shared" si="9"/>
        <v>13.36685818</v>
      </c>
      <c r="P7" s="26">
        <f t="shared" si="10"/>
        <v>17.63314182</v>
      </c>
      <c r="Q7" s="18">
        <v>13.0</v>
      </c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</row>
    <row r="8">
      <c r="A8" s="23" t="str">
        <f>Schedule!A10</f>
        <v>Anthony</v>
      </c>
      <c r="B8" s="18">
        <v>13.0</v>
      </c>
      <c r="C8" s="18">
        <v>18.0</v>
      </c>
      <c r="D8" s="19">
        <f t="shared" si="1"/>
        <v>8</v>
      </c>
      <c r="E8" s="19">
        <f t="shared" si="2"/>
        <v>3</v>
      </c>
      <c r="F8" s="24">
        <f t="shared" si="3"/>
        <v>0.4193548387</v>
      </c>
      <c r="G8" s="18">
        <f>11+6+6+15+5+15+7+8+12+12+8+6+10+5+9+2+11+11+14+13+13+11+11+13+11+5+9+16+9+9+6</f>
        <v>299</v>
      </c>
      <c r="H8" s="18">
        <f>4+5+11+9+14+6+8+9+3+11+13+9+11+13+11+13+14+8+8+21+10+8+15+18+14+17+11+9+11+7+5</f>
        <v>326</v>
      </c>
      <c r="I8" s="23">
        <f t="shared" si="4"/>
        <v>-27</v>
      </c>
      <c r="J8" s="23">
        <f t="shared" si="5"/>
        <v>103</v>
      </c>
      <c r="K8" s="23"/>
      <c r="L8" s="25">
        <f t="shared" si="6"/>
        <v>9.64516129</v>
      </c>
      <c r="M8" s="25">
        <f t="shared" si="7"/>
        <v>10.51612903</v>
      </c>
      <c r="N8" s="25">
        <f t="shared" si="8"/>
        <v>-0.8709677419</v>
      </c>
      <c r="O8" s="26">
        <f t="shared" si="9"/>
        <v>14.16329461</v>
      </c>
      <c r="P8" s="26">
        <f t="shared" si="10"/>
        <v>16.83670539</v>
      </c>
      <c r="Q8" s="18">
        <v>12.0</v>
      </c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</row>
    <row r="9">
      <c r="A9" s="23" t="str">
        <f>Schedule!A9</f>
        <v>Levitsky</v>
      </c>
      <c r="B9" s="18">
        <v>9.0</v>
      </c>
      <c r="C9" s="18">
        <v>22.0</v>
      </c>
      <c r="D9" s="19">
        <f t="shared" si="1"/>
        <v>12</v>
      </c>
      <c r="E9" s="19">
        <f t="shared" si="2"/>
        <v>7</v>
      </c>
      <c r="F9" s="24">
        <f t="shared" si="3"/>
        <v>0.2903225806</v>
      </c>
      <c r="G9" s="18">
        <f>4+5+11+14+11+12+9+8+12+10+6+10+6+9+7+9+5+7+8+14+13+8+15+18+8+10+15+8+5+10+9</f>
        <v>296</v>
      </c>
      <c r="H9" s="18">
        <f>11+6+6+17+5+13+11+16+6+6+11+19+12+19+13+17+13+10+17+16+9+11+11+13+13+9+8+9+7+14+14</f>
        <v>362</v>
      </c>
      <c r="I9" s="23">
        <f t="shared" si="4"/>
        <v>-66</v>
      </c>
      <c r="J9" s="23">
        <f t="shared" si="5"/>
        <v>103</v>
      </c>
      <c r="K9" s="23"/>
      <c r="L9" s="25">
        <f t="shared" si="6"/>
        <v>9.548387097</v>
      </c>
      <c r="M9" s="25">
        <f t="shared" si="7"/>
        <v>11.67741935</v>
      </c>
      <c r="N9" s="25">
        <f t="shared" si="8"/>
        <v>-2.129032258</v>
      </c>
      <c r="O9" s="26">
        <f t="shared" si="9"/>
        <v>12.42154944</v>
      </c>
      <c r="P9" s="26">
        <f t="shared" si="10"/>
        <v>18.57845056</v>
      </c>
      <c r="Q9" s="18">
        <v>16.0</v>
      </c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</row>
    <row r="10">
      <c r="A10" s="23"/>
      <c r="B10" s="23"/>
      <c r="C10" s="23"/>
      <c r="D10" s="27"/>
      <c r="E10" s="27"/>
      <c r="F10" s="24"/>
      <c r="G10" s="23"/>
      <c r="H10" s="23"/>
      <c r="I10" s="23"/>
      <c r="J10" s="23"/>
      <c r="K10" s="23"/>
      <c r="L10" s="23"/>
      <c r="M10" s="25"/>
      <c r="N10" s="23"/>
      <c r="O10" s="26"/>
      <c r="P10" s="26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</row>
    <row r="11">
      <c r="A11" s="23"/>
      <c r="B11" s="23"/>
      <c r="C11" s="23"/>
      <c r="D11" s="27"/>
      <c r="E11" s="27"/>
      <c r="F11" s="24"/>
      <c r="G11" s="23"/>
      <c r="H11" s="23"/>
      <c r="I11" s="23"/>
      <c r="J11" s="23"/>
      <c r="K11" s="23"/>
      <c r="L11" s="23"/>
      <c r="M11" s="25"/>
      <c r="N11" s="23"/>
      <c r="O11" s="26"/>
      <c r="P11" s="26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</row>
    <row r="12">
      <c r="A12" s="23"/>
      <c r="B12" s="23"/>
      <c r="C12" s="23"/>
      <c r="D12" s="27"/>
      <c r="E12" s="27"/>
      <c r="F12" s="24"/>
      <c r="G12" s="23"/>
      <c r="H12" s="23"/>
      <c r="I12" s="23"/>
      <c r="J12" s="23"/>
      <c r="K12" s="23"/>
      <c r="L12" s="23"/>
      <c r="M12" s="25"/>
      <c r="N12" s="23"/>
      <c r="O12" s="26"/>
      <c r="P12" s="26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</row>
    <row r="13">
      <c r="A13" s="23"/>
      <c r="B13" s="23"/>
      <c r="C13" s="23"/>
      <c r="D13" s="27"/>
      <c r="E13" s="27"/>
      <c r="F13" s="24"/>
      <c r="G13" s="23"/>
      <c r="H13" s="23"/>
      <c r="I13" s="23"/>
      <c r="J13" s="23"/>
      <c r="K13" s="23"/>
      <c r="L13" s="23"/>
      <c r="M13" s="25"/>
      <c r="N13" s="23"/>
      <c r="O13" s="26"/>
      <c r="P13" s="26"/>
      <c r="Q13" s="23"/>
      <c r="R13" s="23"/>
      <c r="S13" s="18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</row>
    <row r="14">
      <c r="A14" s="23"/>
      <c r="B14" s="23"/>
      <c r="C14" s="23"/>
      <c r="D14" s="27"/>
      <c r="E14" s="27"/>
      <c r="F14" s="24"/>
      <c r="G14" s="23"/>
      <c r="H14" s="23"/>
      <c r="I14" s="23"/>
      <c r="J14" s="28"/>
      <c r="K14" s="23"/>
      <c r="L14" s="23"/>
      <c r="M14" s="25"/>
      <c r="N14" s="23"/>
      <c r="O14" s="26"/>
      <c r="P14" s="26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</row>
    <row r="15">
      <c r="A15" s="23"/>
      <c r="B15" s="23"/>
      <c r="C15" s="23"/>
      <c r="D15" s="27"/>
      <c r="E15" s="27"/>
      <c r="F15" s="24"/>
      <c r="G15" s="23"/>
      <c r="H15" s="23"/>
      <c r="I15" s="23"/>
      <c r="J15" s="23"/>
      <c r="K15" s="23"/>
      <c r="L15" s="23"/>
      <c r="M15" s="25"/>
      <c r="N15" s="23"/>
      <c r="O15" s="26"/>
      <c r="P15" s="26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</row>
    <row r="16">
      <c r="A16" s="23"/>
      <c r="B16" s="23"/>
      <c r="C16" s="23"/>
      <c r="D16" s="27"/>
      <c r="E16" s="27"/>
      <c r="F16" s="24"/>
      <c r="G16" s="23"/>
      <c r="H16" s="23"/>
      <c r="I16" s="23"/>
      <c r="J16" s="18"/>
      <c r="K16" s="23"/>
      <c r="L16" s="23"/>
      <c r="M16" s="25"/>
      <c r="N16" s="23"/>
      <c r="O16" s="26"/>
      <c r="P16" s="26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</row>
    <row r="17">
      <c r="A17" s="23"/>
      <c r="B17" s="23"/>
      <c r="C17" s="23"/>
      <c r="D17" s="27"/>
      <c r="E17" s="27"/>
      <c r="F17" s="24"/>
      <c r="G17" s="23"/>
      <c r="H17" s="23"/>
      <c r="I17" s="23"/>
      <c r="J17" s="23"/>
      <c r="K17" s="23"/>
      <c r="L17" s="23"/>
      <c r="M17" s="25"/>
      <c r="N17" s="23"/>
      <c r="O17" s="26"/>
      <c r="P17" s="26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</row>
    <row r="18">
      <c r="A18" s="23"/>
      <c r="B18" s="23"/>
      <c r="C18" s="23"/>
      <c r="D18" s="27"/>
      <c r="E18" s="27"/>
      <c r="F18" s="24"/>
      <c r="G18" s="23"/>
      <c r="H18" s="23"/>
      <c r="I18" s="23"/>
      <c r="J18" s="23"/>
      <c r="K18" s="23"/>
      <c r="L18" s="23"/>
      <c r="M18" s="25"/>
      <c r="N18" s="23"/>
      <c r="O18" s="26"/>
      <c r="P18" s="26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</row>
    <row r="19">
      <c r="A19" s="23"/>
      <c r="B19" s="23"/>
      <c r="C19" s="23"/>
      <c r="D19" s="27"/>
      <c r="E19" s="27"/>
      <c r="F19" s="24"/>
      <c r="G19" s="23"/>
      <c r="H19" s="23"/>
      <c r="I19" s="23"/>
      <c r="J19" s="23"/>
      <c r="K19" s="23"/>
      <c r="L19" s="23"/>
      <c r="M19" s="25"/>
      <c r="N19" s="23"/>
      <c r="O19" s="26"/>
      <c r="P19" s="26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</row>
    <row r="20">
      <c r="A20" s="23"/>
      <c r="B20" s="23"/>
      <c r="C20" s="23"/>
      <c r="D20" s="27"/>
      <c r="E20" s="27"/>
      <c r="F20" s="24"/>
      <c r="G20" s="23"/>
      <c r="H20" s="23"/>
      <c r="I20" s="23"/>
      <c r="J20" s="23"/>
      <c r="K20" s="23"/>
      <c r="L20" s="23"/>
      <c r="M20" s="25"/>
      <c r="N20" s="23"/>
      <c r="O20" s="26"/>
      <c r="P20" s="26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</row>
    <row r="21">
      <c r="A21" s="23"/>
      <c r="B21" s="23"/>
      <c r="C21" s="23"/>
      <c r="D21" s="27"/>
      <c r="E21" s="27"/>
      <c r="F21" s="24"/>
      <c r="G21" s="23"/>
      <c r="H21" s="23"/>
      <c r="I21" s="23"/>
      <c r="J21" s="23"/>
      <c r="K21" s="23"/>
      <c r="L21" s="23"/>
      <c r="M21" s="25"/>
      <c r="N21" s="23"/>
      <c r="O21" s="26"/>
      <c r="P21" s="26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</row>
    <row r="22">
      <c r="A22" s="23"/>
      <c r="B22" s="23"/>
      <c r="C22" s="23"/>
      <c r="D22" s="27"/>
      <c r="E22" s="27"/>
      <c r="F22" s="24"/>
      <c r="G22" s="23"/>
      <c r="H22" s="23"/>
      <c r="I22" s="23"/>
      <c r="J22" s="23"/>
      <c r="K22" s="23"/>
      <c r="L22" s="23"/>
      <c r="M22" s="25"/>
      <c r="N22" s="23"/>
      <c r="O22" s="26"/>
      <c r="P22" s="26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>
      <c r="A23" s="23"/>
      <c r="B23" s="23"/>
      <c r="C23" s="23"/>
      <c r="D23" s="27"/>
      <c r="E23" s="27"/>
      <c r="F23" s="24"/>
      <c r="G23" s="23"/>
      <c r="H23" s="23"/>
      <c r="I23" s="23"/>
      <c r="J23" s="23"/>
      <c r="K23" s="23"/>
      <c r="L23" s="23"/>
      <c r="M23" s="25"/>
      <c r="N23" s="23"/>
      <c r="O23" s="26"/>
      <c r="P23" s="26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</row>
    <row r="24">
      <c r="A24" s="23"/>
      <c r="B24" s="23"/>
      <c r="C24" s="23"/>
      <c r="D24" s="27"/>
      <c r="E24" s="27"/>
      <c r="F24" s="24"/>
      <c r="G24" s="23"/>
      <c r="H24" s="23"/>
      <c r="I24" s="23"/>
      <c r="J24" s="23"/>
      <c r="K24" s="23"/>
      <c r="L24" s="23"/>
      <c r="M24" s="25"/>
      <c r="N24" s="23"/>
      <c r="O24" s="26"/>
      <c r="P24" s="26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</row>
    <row r="25">
      <c r="A25" s="23"/>
      <c r="B25" s="23"/>
      <c r="C25" s="23"/>
      <c r="D25" s="27"/>
      <c r="E25" s="27"/>
      <c r="F25" s="24"/>
      <c r="G25" s="23"/>
      <c r="H25" s="23"/>
      <c r="I25" s="23"/>
      <c r="J25" s="23"/>
      <c r="K25" s="23"/>
      <c r="L25" s="23"/>
      <c r="M25" s="25"/>
      <c r="N25" s="23"/>
      <c r="O25" s="26"/>
      <c r="P25" s="26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</row>
    <row r="26">
      <c r="A26" s="23"/>
      <c r="B26" s="23"/>
      <c r="C26" s="23"/>
      <c r="D26" s="27"/>
      <c r="E26" s="27"/>
      <c r="F26" s="24"/>
      <c r="G26" s="23"/>
      <c r="H26" s="23"/>
      <c r="I26" s="23"/>
      <c r="J26" s="23"/>
      <c r="K26" s="23"/>
      <c r="L26" s="23"/>
      <c r="M26" s="25"/>
      <c r="N26" s="23"/>
      <c r="O26" s="26"/>
      <c r="P26" s="26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</row>
    <row r="27">
      <c r="A27" s="23"/>
      <c r="B27" s="23"/>
      <c r="C27" s="23"/>
      <c r="D27" s="27"/>
      <c r="E27" s="27"/>
      <c r="F27" s="24"/>
      <c r="G27" s="23"/>
      <c r="H27" s="23"/>
      <c r="I27" s="23"/>
      <c r="J27" s="23"/>
      <c r="K27" s="23"/>
      <c r="L27" s="23"/>
      <c r="M27" s="25"/>
      <c r="N27" s="23"/>
      <c r="O27" s="26"/>
      <c r="P27" s="26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</row>
    <row r="28">
      <c r="A28" s="23"/>
      <c r="B28" s="23"/>
      <c r="C28" s="23"/>
      <c r="D28" s="27"/>
      <c r="E28" s="27"/>
      <c r="F28" s="24"/>
      <c r="G28" s="23"/>
      <c r="H28" s="23"/>
      <c r="I28" s="23"/>
      <c r="J28" s="23"/>
      <c r="K28" s="23"/>
      <c r="L28" s="23"/>
      <c r="M28" s="25"/>
      <c r="N28" s="23"/>
      <c r="O28" s="26"/>
      <c r="P28" s="26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</row>
    <row r="29">
      <c r="A29" s="23"/>
      <c r="B29" s="23"/>
      <c r="C29" s="23"/>
      <c r="D29" s="27"/>
      <c r="E29" s="27"/>
      <c r="F29" s="24"/>
      <c r="G29" s="23"/>
      <c r="H29" s="23"/>
      <c r="I29" s="23"/>
      <c r="J29" s="23"/>
      <c r="K29" s="23"/>
      <c r="L29" s="23"/>
      <c r="M29" s="25"/>
      <c r="N29" s="23"/>
      <c r="O29" s="26"/>
      <c r="P29" s="26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</row>
    <row r="30">
      <c r="A30" s="23"/>
      <c r="B30" s="23"/>
      <c r="C30" s="23"/>
      <c r="D30" s="27"/>
      <c r="E30" s="27"/>
      <c r="F30" s="24"/>
      <c r="G30" s="23"/>
      <c r="H30" s="23"/>
      <c r="I30" s="23"/>
      <c r="J30" s="23"/>
      <c r="K30" s="23"/>
      <c r="L30" s="23"/>
      <c r="M30" s="25"/>
      <c r="N30" s="23"/>
      <c r="O30" s="26"/>
      <c r="P30" s="26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</row>
    <row r="31">
      <c r="A31" s="23"/>
      <c r="B31" s="23"/>
      <c r="C31" s="23"/>
      <c r="D31" s="27"/>
      <c r="E31" s="27"/>
      <c r="F31" s="24"/>
      <c r="G31" s="23"/>
      <c r="H31" s="23"/>
      <c r="I31" s="23"/>
      <c r="J31" s="23"/>
      <c r="K31" s="23"/>
      <c r="L31" s="23"/>
      <c r="M31" s="25"/>
      <c r="N31" s="23"/>
      <c r="O31" s="26"/>
      <c r="P31" s="26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</row>
    <row r="32">
      <c r="A32" s="23"/>
      <c r="B32" s="23"/>
      <c r="C32" s="23"/>
      <c r="D32" s="27"/>
      <c r="E32" s="27"/>
      <c r="F32" s="24"/>
      <c r="G32" s="23"/>
      <c r="H32" s="23"/>
      <c r="I32" s="23"/>
      <c r="J32" s="23"/>
      <c r="K32" s="23"/>
      <c r="L32" s="23"/>
      <c r="M32" s="25"/>
      <c r="N32" s="23"/>
      <c r="O32" s="26"/>
      <c r="P32" s="26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</row>
    <row r="33">
      <c r="A33" s="23"/>
      <c r="B33" s="23"/>
      <c r="C33" s="23"/>
      <c r="D33" s="27"/>
      <c r="E33" s="27"/>
      <c r="F33" s="24"/>
      <c r="G33" s="23"/>
      <c r="H33" s="23"/>
      <c r="I33" s="23"/>
      <c r="J33" s="23"/>
      <c r="K33" s="23"/>
      <c r="L33" s="23"/>
      <c r="M33" s="25"/>
      <c r="N33" s="23"/>
      <c r="O33" s="26"/>
      <c r="P33" s="26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</row>
    <row r="34">
      <c r="A34" s="23"/>
      <c r="B34" s="23"/>
      <c r="C34" s="23"/>
      <c r="D34" s="27"/>
      <c r="E34" s="27"/>
      <c r="F34" s="24"/>
      <c r="G34" s="23"/>
      <c r="H34" s="23"/>
      <c r="I34" s="23"/>
      <c r="J34" s="23"/>
      <c r="K34" s="23"/>
      <c r="L34" s="23"/>
      <c r="M34" s="25"/>
      <c r="N34" s="23"/>
      <c r="O34" s="26"/>
      <c r="P34" s="26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</row>
    <row r="35">
      <c r="A35" s="23"/>
      <c r="B35" s="23"/>
      <c r="C35" s="23"/>
      <c r="D35" s="27"/>
      <c r="E35" s="27"/>
      <c r="F35" s="24"/>
      <c r="G35" s="23"/>
      <c r="H35" s="23"/>
      <c r="I35" s="23"/>
      <c r="J35" s="23"/>
      <c r="K35" s="23"/>
      <c r="L35" s="23"/>
      <c r="M35" s="25"/>
      <c r="N35" s="23"/>
      <c r="O35" s="26"/>
      <c r="P35" s="26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</row>
    <row r="36">
      <c r="A36" s="23"/>
      <c r="B36" s="23"/>
      <c r="C36" s="23"/>
      <c r="D36" s="27"/>
      <c r="E36" s="27"/>
      <c r="F36" s="24"/>
      <c r="G36" s="23"/>
      <c r="H36" s="23"/>
      <c r="I36" s="23"/>
      <c r="J36" s="23"/>
      <c r="K36" s="23"/>
      <c r="L36" s="23"/>
      <c r="M36" s="25"/>
      <c r="N36" s="23"/>
      <c r="O36" s="26"/>
      <c r="P36" s="26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</row>
    <row r="37">
      <c r="A37" s="23"/>
      <c r="B37" s="23"/>
      <c r="C37" s="23"/>
      <c r="D37" s="27"/>
      <c r="E37" s="27"/>
      <c r="F37" s="24"/>
      <c r="G37" s="23"/>
      <c r="H37" s="23"/>
      <c r="I37" s="23"/>
      <c r="J37" s="23"/>
      <c r="K37" s="23"/>
      <c r="L37" s="23"/>
      <c r="M37" s="25"/>
      <c r="N37" s="23"/>
      <c r="O37" s="26"/>
      <c r="P37" s="26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</row>
    <row r="38">
      <c r="A38" s="23"/>
      <c r="B38" s="23"/>
      <c r="C38" s="23"/>
      <c r="D38" s="27"/>
      <c r="E38" s="27"/>
      <c r="F38" s="24"/>
      <c r="G38" s="23"/>
      <c r="H38" s="23"/>
      <c r="I38" s="23"/>
      <c r="J38" s="23"/>
      <c r="K38" s="23"/>
      <c r="L38" s="23"/>
      <c r="M38" s="25"/>
      <c r="N38" s="23"/>
      <c r="O38" s="26"/>
      <c r="P38" s="26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</row>
    <row r="39">
      <c r="A39" s="23"/>
      <c r="B39" s="23"/>
      <c r="C39" s="23"/>
      <c r="D39" s="27"/>
      <c r="E39" s="27"/>
      <c r="F39" s="24"/>
      <c r="G39" s="23"/>
      <c r="H39" s="23"/>
      <c r="I39" s="23"/>
      <c r="J39" s="23"/>
      <c r="K39" s="23"/>
      <c r="L39" s="23"/>
      <c r="M39" s="25"/>
      <c r="N39" s="23"/>
      <c r="O39" s="26"/>
      <c r="P39" s="26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</row>
    <row r="40">
      <c r="A40" s="23"/>
      <c r="B40" s="23"/>
      <c r="C40" s="23"/>
      <c r="D40" s="27"/>
      <c r="E40" s="27"/>
      <c r="F40" s="24"/>
      <c r="G40" s="23"/>
      <c r="H40" s="23"/>
      <c r="I40" s="23"/>
      <c r="J40" s="23"/>
      <c r="K40" s="23"/>
      <c r="L40" s="23"/>
      <c r="M40" s="25"/>
      <c r="N40" s="23"/>
      <c r="O40" s="26"/>
      <c r="P40" s="26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</row>
    <row r="41">
      <c r="A41" s="23"/>
      <c r="B41" s="23"/>
      <c r="C41" s="23"/>
      <c r="D41" s="27"/>
      <c r="E41" s="27"/>
      <c r="F41" s="24"/>
      <c r="G41" s="23"/>
      <c r="H41" s="23"/>
      <c r="I41" s="23"/>
      <c r="J41" s="23"/>
      <c r="K41" s="23"/>
      <c r="L41" s="23"/>
      <c r="M41" s="25"/>
      <c r="N41" s="23"/>
      <c r="O41" s="26"/>
      <c r="P41" s="26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</row>
    <row r="42">
      <c r="A42" s="23"/>
      <c r="B42" s="23"/>
      <c r="C42" s="23"/>
      <c r="D42" s="27"/>
      <c r="E42" s="27"/>
      <c r="F42" s="24"/>
      <c r="G42" s="23"/>
      <c r="H42" s="23"/>
      <c r="I42" s="23"/>
      <c r="J42" s="23"/>
      <c r="K42" s="23"/>
      <c r="L42" s="23"/>
      <c r="M42" s="25"/>
      <c r="N42" s="23"/>
      <c r="O42" s="26"/>
      <c r="P42" s="26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</row>
    <row r="43">
      <c r="A43" s="23"/>
      <c r="B43" s="23"/>
      <c r="C43" s="23"/>
      <c r="D43" s="27"/>
      <c r="E43" s="27"/>
      <c r="F43" s="24"/>
      <c r="G43" s="23"/>
      <c r="H43" s="23"/>
      <c r="I43" s="23"/>
      <c r="J43" s="23"/>
      <c r="K43" s="23"/>
      <c r="L43" s="23"/>
      <c r="M43" s="25"/>
      <c r="N43" s="23"/>
      <c r="O43" s="26"/>
      <c r="P43" s="26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</row>
    <row r="44">
      <c r="A44" s="23"/>
      <c r="B44" s="23"/>
      <c r="C44" s="23"/>
      <c r="D44" s="27"/>
      <c r="E44" s="27"/>
      <c r="F44" s="24"/>
      <c r="G44" s="23"/>
      <c r="H44" s="23"/>
      <c r="I44" s="23"/>
      <c r="J44" s="23"/>
      <c r="K44" s="23"/>
      <c r="L44" s="23"/>
      <c r="M44" s="25"/>
      <c r="N44" s="23"/>
      <c r="O44" s="26"/>
      <c r="P44" s="26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</row>
    <row r="45">
      <c r="A45" s="23"/>
      <c r="B45" s="23"/>
      <c r="C45" s="23"/>
      <c r="D45" s="27"/>
      <c r="E45" s="27"/>
      <c r="F45" s="24"/>
      <c r="G45" s="23"/>
      <c r="H45" s="23"/>
      <c r="I45" s="23"/>
      <c r="J45" s="23"/>
      <c r="K45" s="23"/>
      <c r="L45" s="23"/>
      <c r="M45" s="25"/>
      <c r="N45" s="23"/>
      <c r="O45" s="26"/>
      <c r="P45" s="26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</row>
    <row r="46">
      <c r="A46" s="23"/>
      <c r="B46" s="23"/>
      <c r="C46" s="23"/>
      <c r="D46" s="27"/>
      <c r="E46" s="27"/>
      <c r="F46" s="24"/>
      <c r="G46" s="23"/>
      <c r="H46" s="23"/>
      <c r="I46" s="23"/>
      <c r="J46" s="23"/>
      <c r="K46" s="23"/>
      <c r="L46" s="23"/>
      <c r="M46" s="25"/>
      <c r="N46" s="23"/>
      <c r="O46" s="26"/>
      <c r="P46" s="26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</row>
    <row r="47">
      <c r="A47" s="23"/>
      <c r="B47" s="23"/>
      <c r="C47" s="23"/>
      <c r="D47" s="27"/>
      <c r="E47" s="27"/>
      <c r="F47" s="24"/>
      <c r="G47" s="23"/>
      <c r="H47" s="23"/>
      <c r="I47" s="23"/>
      <c r="J47" s="23"/>
      <c r="K47" s="23"/>
      <c r="L47" s="23"/>
      <c r="M47" s="25"/>
      <c r="N47" s="23"/>
      <c r="O47" s="26"/>
      <c r="P47" s="26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</row>
    <row r="48">
      <c r="A48" s="23"/>
      <c r="B48" s="23"/>
      <c r="C48" s="23"/>
      <c r="D48" s="27"/>
      <c r="E48" s="27"/>
      <c r="F48" s="24"/>
      <c r="G48" s="23"/>
      <c r="H48" s="23"/>
      <c r="I48" s="23"/>
      <c r="J48" s="23"/>
      <c r="K48" s="23"/>
      <c r="L48" s="23"/>
      <c r="M48" s="25"/>
      <c r="N48" s="23"/>
      <c r="O48" s="26"/>
      <c r="P48" s="26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</row>
    <row r="49">
      <c r="A49" s="23"/>
      <c r="B49" s="23"/>
      <c r="C49" s="23"/>
      <c r="D49" s="27"/>
      <c r="E49" s="27"/>
      <c r="F49" s="24"/>
      <c r="G49" s="23"/>
      <c r="H49" s="23"/>
      <c r="I49" s="23"/>
      <c r="J49" s="23"/>
      <c r="K49" s="23"/>
      <c r="L49" s="23"/>
      <c r="M49" s="25"/>
      <c r="N49" s="23"/>
      <c r="O49" s="26"/>
      <c r="P49" s="26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</row>
    <row r="50">
      <c r="A50" s="23"/>
      <c r="B50" s="23"/>
      <c r="C50" s="23"/>
      <c r="D50" s="27"/>
      <c r="E50" s="27"/>
      <c r="F50" s="24"/>
      <c r="G50" s="23"/>
      <c r="H50" s="23"/>
      <c r="I50" s="23"/>
      <c r="J50" s="23"/>
      <c r="K50" s="23"/>
      <c r="L50" s="23"/>
      <c r="M50" s="25"/>
      <c r="N50" s="23"/>
      <c r="O50" s="26"/>
      <c r="P50" s="26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</row>
    <row r="51">
      <c r="A51" s="23"/>
      <c r="B51" s="23"/>
      <c r="C51" s="23"/>
      <c r="D51" s="27"/>
      <c r="E51" s="27"/>
      <c r="F51" s="24"/>
      <c r="G51" s="23"/>
      <c r="H51" s="23"/>
      <c r="I51" s="23"/>
      <c r="J51" s="23"/>
      <c r="K51" s="23"/>
      <c r="L51" s="23"/>
      <c r="M51" s="25"/>
      <c r="N51" s="23"/>
      <c r="O51" s="26"/>
      <c r="P51" s="26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</row>
    <row r="52">
      <c r="A52" s="23"/>
      <c r="B52" s="23"/>
      <c r="C52" s="23"/>
      <c r="D52" s="27"/>
      <c r="E52" s="27"/>
      <c r="F52" s="24"/>
      <c r="G52" s="23"/>
      <c r="H52" s="23"/>
      <c r="I52" s="23"/>
      <c r="J52" s="23"/>
      <c r="K52" s="23"/>
      <c r="L52" s="23"/>
      <c r="M52" s="25"/>
      <c r="N52" s="23"/>
      <c r="O52" s="26"/>
      <c r="P52" s="26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</row>
    <row r="53">
      <c r="A53" s="23"/>
      <c r="B53" s="23"/>
      <c r="C53" s="23"/>
      <c r="D53" s="27"/>
      <c r="E53" s="27"/>
      <c r="F53" s="24"/>
      <c r="G53" s="23"/>
      <c r="H53" s="23"/>
      <c r="I53" s="23"/>
      <c r="J53" s="23"/>
      <c r="K53" s="23"/>
      <c r="L53" s="23"/>
      <c r="M53" s="25"/>
      <c r="N53" s="23"/>
      <c r="O53" s="26"/>
      <c r="P53" s="26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</row>
    <row r="54">
      <c r="A54" s="23"/>
      <c r="B54" s="23"/>
      <c r="C54" s="23"/>
      <c r="D54" s="27"/>
      <c r="E54" s="27"/>
      <c r="F54" s="24"/>
      <c r="G54" s="23"/>
      <c r="H54" s="23"/>
      <c r="I54" s="23"/>
      <c r="J54" s="23"/>
      <c r="K54" s="23"/>
      <c r="L54" s="23"/>
      <c r="M54" s="25"/>
      <c r="N54" s="23"/>
      <c r="O54" s="26"/>
      <c r="P54" s="26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</row>
    <row r="55">
      <c r="A55" s="23"/>
      <c r="B55" s="23"/>
      <c r="C55" s="23"/>
      <c r="D55" s="27"/>
      <c r="E55" s="27"/>
      <c r="F55" s="24"/>
      <c r="G55" s="23"/>
      <c r="H55" s="23"/>
      <c r="I55" s="23"/>
      <c r="J55" s="23"/>
      <c r="K55" s="23"/>
      <c r="L55" s="23"/>
      <c r="M55" s="25"/>
      <c r="N55" s="23"/>
      <c r="O55" s="26"/>
      <c r="P55" s="26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>
      <c r="A56" s="23"/>
      <c r="B56" s="23"/>
      <c r="C56" s="23"/>
      <c r="D56" s="27"/>
      <c r="E56" s="27"/>
      <c r="F56" s="24"/>
      <c r="G56" s="23"/>
      <c r="H56" s="23"/>
      <c r="I56" s="23"/>
      <c r="J56" s="23"/>
      <c r="K56" s="23"/>
      <c r="L56" s="23"/>
      <c r="M56" s="25"/>
      <c r="N56" s="23"/>
      <c r="O56" s="26"/>
      <c r="P56" s="26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</row>
    <row r="57">
      <c r="A57" s="23"/>
      <c r="B57" s="23"/>
      <c r="C57" s="23"/>
      <c r="D57" s="27"/>
      <c r="E57" s="27"/>
      <c r="F57" s="24"/>
      <c r="G57" s="23"/>
      <c r="H57" s="23"/>
      <c r="I57" s="23"/>
      <c r="J57" s="23"/>
      <c r="K57" s="23"/>
      <c r="L57" s="23"/>
      <c r="M57" s="25"/>
      <c r="N57" s="23"/>
      <c r="O57" s="26"/>
      <c r="P57" s="26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</row>
    <row r="58">
      <c r="A58" s="23"/>
      <c r="B58" s="23"/>
      <c r="C58" s="23"/>
      <c r="D58" s="27"/>
      <c r="E58" s="27"/>
      <c r="F58" s="24"/>
      <c r="G58" s="23"/>
      <c r="H58" s="23"/>
      <c r="I58" s="23"/>
      <c r="J58" s="23"/>
      <c r="K58" s="23"/>
      <c r="L58" s="23"/>
      <c r="M58" s="25"/>
      <c r="N58" s="23"/>
      <c r="O58" s="26"/>
      <c r="P58" s="26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</row>
    <row r="59">
      <c r="A59" s="23"/>
      <c r="B59" s="23"/>
      <c r="C59" s="23"/>
      <c r="D59" s="27"/>
      <c r="E59" s="27"/>
      <c r="F59" s="24"/>
      <c r="G59" s="23"/>
      <c r="H59" s="23"/>
      <c r="I59" s="23"/>
      <c r="J59" s="23"/>
      <c r="K59" s="23"/>
      <c r="L59" s="23"/>
      <c r="M59" s="25"/>
      <c r="N59" s="23"/>
      <c r="O59" s="26"/>
      <c r="P59" s="26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</row>
    <row r="60">
      <c r="A60" s="23"/>
      <c r="B60" s="23"/>
      <c r="C60" s="23"/>
      <c r="D60" s="27"/>
      <c r="E60" s="27"/>
      <c r="F60" s="24"/>
      <c r="G60" s="23"/>
      <c r="H60" s="23"/>
      <c r="I60" s="23"/>
      <c r="J60" s="23"/>
      <c r="K60" s="23"/>
      <c r="L60" s="23"/>
      <c r="M60" s="25"/>
      <c r="N60" s="23"/>
      <c r="O60" s="26"/>
      <c r="P60" s="26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</row>
    <row r="61">
      <c r="A61" s="23"/>
      <c r="B61" s="23"/>
      <c r="C61" s="23"/>
      <c r="D61" s="27"/>
      <c r="E61" s="27"/>
      <c r="F61" s="24"/>
      <c r="G61" s="23"/>
      <c r="H61" s="23"/>
      <c r="I61" s="23"/>
      <c r="J61" s="23"/>
      <c r="K61" s="23"/>
      <c r="L61" s="23"/>
      <c r="M61" s="25"/>
      <c r="N61" s="23"/>
      <c r="O61" s="26"/>
      <c r="P61" s="26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</row>
    <row r="62">
      <c r="A62" s="23"/>
      <c r="B62" s="23"/>
      <c r="C62" s="23"/>
      <c r="D62" s="27"/>
      <c r="E62" s="27"/>
      <c r="F62" s="24"/>
      <c r="G62" s="23"/>
      <c r="H62" s="23"/>
      <c r="I62" s="23"/>
      <c r="J62" s="23"/>
      <c r="K62" s="23"/>
      <c r="L62" s="23"/>
      <c r="M62" s="25"/>
      <c r="N62" s="23"/>
      <c r="O62" s="26"/>
      <c r="P62" s="26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</row>
    <row r="63">
      <c r="A63" s="23"/>
      <c r="B63" s="23"/>
      <c r="C63" s="23"/>
      <c r="D63" s="27"/>
      <c r="E63" s="27"/>
      <c r="F63" s="24"/>
      <c r="G63" s="23"/>
      <c r="H63" s="23"/>
      <c r="I63" s="23"/>
      <c r="J63" s="23"/>
      <c r="K63" s="23"/>
      <c r="L63" s="23"/>
      <c r="M63" s="25"/>
      <c r="N63" s="23"/>
      <c r="O63" s="26"/>
      <c r="P63" s="26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</row>
    <row r="64">
      <c r="A64" s="23"/>
      <c r="B64" s="23"/>
      <c r="C64" s="23"/>
      <c r="D64" s="27"/>
      <c r="E64" s="27"/>
      <c r="F64" s="24"/>
      <c r="G64" s="23"/>
      <c r="H64" s="23"/>
      <c r="I64" s="23"/>
      <c r="J64" s="23"/>
      <c r="K64" s="23"/>
      <c r="L64" s="23"/>
      <c r="M64" s="25"/>
      <c r="N64" s="23"/>
      <c r="O64" s="26"/>
      <c r="P64" s="26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</row>
    <row r="65">
      <c r="A65" s="23"/>
      <c r="B65" s="23"/>
      <c r="C65" s="23"/>
      <c r="D65" s="27"/>
      <c r="E65" s="27"/>
      <c r="F65" s="24"/>
      <c r="G65" s="23"/>
      <c r="H65" s="23"/>
      <c r="I65" s="23"/>
      <c r="J65" s="23"/>
      <c r="K65" s="23"/>
      <c r="L65" s="23"/>
      <c r="M65" s="25"/>
      <c r="N65" s="23"/>
      <c r="O65" s="26"/>
      <c r="P65" s="26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</row>
    <row r="66">
      <c r="A66" s="23"/>
      <c r="B66" s="23"/>
      <c r="C66" s="23"/>
      <c r="D66" s="27"/>
      <c r="E66" s="27"/>
      <c r="F66" s="24"/>
      <c r="G66" s="23"/>
      <c r="H66" s="23"/>
      <c r="I66" s="23"/>
      <c r="J66" s="23"/>
      <c r="K66" s="23"/>
      <c r="L66" s="23"/>
      <c r="M66" s="25"/>
      <c r="N66" s="23"/>
      <c r="O66" s="26"/>
      <c r="P66" s="26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</row>
    <row r="67">
      <c r="A67" s="23"/>
      <c r="B67" s="23"/>
      <c r="C67" s="23"/>
      <c r="D67" s="27"/>
      <c r="E67" s="27"/>
      <c r="F67" s="24"/>
      <c r="G67" s="23"/>
      <c r="H67" s="23"/>
      <c r="I67" s="23"/>
      <c r="J67" s="23"/>
      <c r="K67" s="23"/>
      <c r="L67" s="23"/>
      <c r="M67" s="25"/>
      <c r="N67" s="23"/>
      <c r="O67" s="26"/>
      <c r="P67" s="26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</row>
    <row r="68">
      <c r="A68" s="23"/>
      <c r="B68" s="23"/>
      <c r="C68" s="23"/>
      <c r="D68" s="27"/>
      <c r="E68" s="27"/>
      <c r="F68" s="24"/>
      <c r="G68" s="23"/>
      <c r="H68" s="23"/>
      <c r="I68" s="23"/>
      <c r="J68" s="23"/>
      <c r="K68" s="23"/>
      <c r="L68" s="23"/>
      <c r="M68" s="25"/>
      <c r="N68" s="23"/>
      <c r="O68" s="26"/>
      <c r="P68" s="26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</row>
    <row r="69">
      <c r="A69" s="23"/>
      <c r="B69" s="23"/>
      <c r="C69" s="23"/>
      <c r="D69" s="27"/>
      <c r="E69" s="27"/>
      <c r="F69" s="24"/>
      <c r="G69" s="23"/>
      <c r="H69" s="23"/>
      <c r="I69" s="23"/>
      <c r="J69" s="23"/>
      <c r="K69" s="23"/>
      <c r="L69" s="23"/>
      <c r="M69" s="25"/>
      <c r="N69" s="23"/>
      <c r="O69" s="26"/>
      <c r="P69" s="26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</row>
    <row r="70">
      <c r="A70" s="23"/>
      <c r="B70" s="23"/>
      <c r="C70" s="23"/>
      <c r="D70" s="27"/>
      <c r="E70" s="27"/>
      <c r="F70" s="24"/>
      <c r="G70" s="23"/>
      <c r="H70" s="23"/>
      <c r="I70" s="23"/>
      <c r="J70" s="23"/>
      <c r="K70" s="23"/>
      <c r="L70" s="23"/>
      <c r="M70" s="25"/>
      <c r="N70" s="23"/>
      <c r="O70" s="26"/>
      <c r="P70" s="26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</row>
    <row r="71">
      <c r="A71" s="23"/>
      <c r="B71" s="23"/>
      <c r="C71" s="23"/>
      <c r="D71" s="27"/>
      <c r="E71" s="27"/>
      <c r="F71" s="24"/>
      <c r="G71" s="23"/>
      <c r="H71" s="23"/>
      <c r="I71" s="23"/>
      <c r="J71" s="23"/>
      <c r="K71" s="23"/>
      <c r="L71" s="23"/>
      <c r="M71" s="25"/>
      <c r="N71" s="23"/>
      <c r="O71" s="26"/>
      <c r="P71" s="26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</row>
    <row r="72">
      <c r="A72" s="23"/>
      <c r="B72" s="23"/>
      <c r="C72" s="23"/>
      <c r="D72" s="27"/>
      <c r="E72" s="27"/>
      <c r="F72" s="24"/>
      <c r="G72" s="23"/>
      <c r="H72" s="23"/>
      <c r="I72" s="23"/>
      <c r="J72" s="23"/>
      <c r="K72" s="23"/>
      <c r="L72" s="23"/>
      <c r="M72" s="25"/>
      <c r="N72" s="23"/>
      <c r="O72" s="26"/>
      <c r="P72" s="26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</row>
    <row r="73">
      <c r="A73" s="23"/>
      <c r="B73" s="23"/>
      <c r="C73" s="23"/>
      <c r="D73" s="27"/>
      <c r="E73" s="27"/>
      <c r="F73" s="24"/>
      <c r="G73" s="23"/>
      <c r="H73" s="23"/>
      <c r="I73" s="23"/>
      <c r="J73" s="23"/>
      <c r="K73" s="23"/>
      <c r="L73" s="23"/>
      <c r="M73" s="25"/>
      <c r="N73" s="23"/>
      <c r="O73" s="26"/>
      <c r="P73" s="26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</row>
    <row r="74">
      <c r="A74" s="23"/>
      <c r="B74" s="23"/>
      <c r="C74" s="23"/>
      <c r="D74" s="27"/>
      <c r="E74" s="27"/>
      <c r="F74" s="24"/>
      <c r="G74" s="23"/>
      <c r="H74" s="23"/>
      <c r="I74" s="23"/>
      <c r="J74" s="23"/>
      <c r="K74" s="23"/>
      <c r="L74" s="23"/>
      <c r="M74" s="25"/>
      <c r="N74" s="23"/>
      <c r="O74" s="26"/>
      <c r="P74" s="26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</row>
    <row r="75">
      <c r="A75" s="23"/>
      <c r="B75" s="23"/>
      <c r="C75" s="23"/>
      <c r="D75" s="27"/>
      <c r="E75" s="27"/>
      <c r="F75" s="24"/>
      <c r="G75" s="23"/>
      <c r="H75" s="23"/>
      <c r="I75" s="23"/>
      <c r="J75" s="23"/>
      <c r="K75" s="23"/>
      <c r="L75" s="23"/>
      <c r="M75" s="25"/>
      <c r="N75" s="23"/>
      <c r="O75" s="26"/>
      <c r="P75" s="26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</row>
    <row r="76">
      <c r="A76" s="23"/>
      <c r="B76" s="23"/>
      <c r="C76" s="23"/>
      <c r="D76" s="27"/>
      <c r="E76" s="27"/>
      <c r="F76" s="24"/>
      <c r="G76" s="23"/>
      <c r="H76" s="23"/>
      <c r="I76" s="23"/>
      <c r="J76" s="23"/>
      <c r="K76" s="23"/>
      <c r="L76" s="23"/>
      <c r="M76" s="25"/>
      <c r="N76" s="23"/>
      <c r="O76" s="26"/>
      <c r="P76" s="26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</row>
    <row r="77">
      <c r="A77" s="23"/>
      <c r="B77" s="23"/>
      <c r="C77" s="23"/>
      <c r="D77" s="27"/>
      <c r="E77" s="27"/>
      <c r="F77" s="24"/>
      <c r="G77" s="23"/>
      <c r="H77" s="23"/>
      <c r="I77" s="23"/>
      <c r="J77" s="23"/>
      <c r="K77" s="23"/>
      <c r="L77" s="23"/>
      <c r="M77" s="25"/>
      <c r="N77" s="23"/>
      <c r="O77" s="26"/>
      <c r="P77" s="26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</row>
    <row r="78">
      <c r="A78" s="23"/>
      <c r="B78" s="23"/>
      <c r="C78" s="23"/>
      <c r="D78" s="27"/>
      <c r="E78" s="27"/>
      <c r="F78" s="24"/>
      <c r="G78" s="23"/>
      <c r="H78" s="23"/>
      <c r="I78" s="23"/>
      <c r="J78" s="23"/>
      <c r="K78" s="23"/>
      <c r="L78" s="23"/>
      <c r="M78" s="25"/>
      <c r="N78" s="23"/>
      <c r="O78" s="26"/>
      <c r="P78" s="26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</row>
    <row r="79">
      <c r="A79" s="23"/>
      <c r="B79" s="23"/>
      <c r="C79" s="23"/>
      <c r="D79" s="27"/>
      <c r="E79" s="27"/>
      <c r="F79" s="24"/>
      <c r="G79" s="23"/>
      <c r="H79" s="23"/>
      <c r="I79" s="23"/>
      <c r="J79" s="23"/>
      <c r="K79" s="23"/>
      <c r="L79" s="23"/>
      <c r="M79" s="25"/>
      <c r="N79" s="23"/>
      <c r="O79" s="26"/>
      <c r="P79" s="26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</row>
    <row r="80">
      <c r="A80" s="23"/>
      <c r="B80" s="23"/>
      <c r="C80" s="23"/>
      <c r="D80" s="27"/>
      <c r="E80" s="27"/>
      <c r="F80" s="24"/>
      <c r="G80" s="23"/>
      <c r="H80" s="23"/>
      <c r="I80" s="23"/>
      <c r="J80" s="23"/>
      <c r="K80" s="23"/>
      <c r="L80" s="23"/>
      <c r="M80" s="25"/>
      <c r="N80" s="23"/>
      <c r="O80" s="26"/>
      <c r="P80" s="26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</row>
    <row r="81">
      <c r="A81" s="23"/>
      <c r="B81" s="23"/>
      <c r="C81" s="23"/>
      <c r="D81" s="27"/>
      <c r="E81" s="27"/>
      <c r="F81" s="24"/>
      <c r="G81" s="23"/>
      <c r="H81" s="23"/>
      <c r="I81" s="23"/>
      <c r="J81" s="23"/>
      <c r="K81" s="23"/>
      <c r="L81" s="23"/>
      <c r="M81" s="25"/>
      <c r="N81" s="23"/>
      <c r="O81" s="26"/>
      <c r="P81" s="26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</row>
    <row r="82">
      <c r="A82" s="23"/>
      <c r="B82" s="23"/>
      <c r="C82" s="23"/>
      <c r="D82" s="27"/>
      <c r="E82" s="27"/>
      <c r="F82" s="24"/>
      <c r="G82" s="23"/>
      <c r="H82" s="23"/>
      <c r="I82" s="23"/>
      <c r="J82" s="23"/>
      <c r="K82" s="23"/>
      <c r="L82" s="23"/>
      <c r="M82" s="25"/>
      <c r="N82" s="23"/>
      <c r="O82" s="26"/>
      <c r="P82" s="26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</row>
    <row r="83">
      <c r="A83" s="23"/>
      <c r="B83" s="23"/>
      <c r="C83" s="23"/>
      <c r="D83" s="27"/>
      <c r="E83" s="27"/>
      <c r="F83" s="24"/>
      <c r="G83" s="23"/>
      <c r="H83" s="23"/>
      <c r="I83" s="23"/>
      <c r="J83" s="23"/>
      <c r="K83" s="23"/>
      <c r="L83" s="23"/>
      <c r="M83" s="25"/>
      <c r="N83" s="23"/>
      <c r="O83" s="26"/>
      <c r="P83" s="26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</row>
    <row r="84">
      <c r="A84" s="23"/>
      <c r="B84" s="23"/>
      <c r="C84" s="23"/>
      <c r="D84" s="27"/>
      <c r="E84" s="27"/>
      <c r="F84" s="24"/>
      <c r="G84" s="23"/>
      <c r="H84" s="23"/>
      <c r="I84" s="23"/>
      <c r="J84" s="23"/>
      <c r="K84" s="23"/>
      <c r="L84" s="23"/>
      <c r="M84" s="25"/>
      <c r="N84" s="23"/>
      <c r="O84" s="26"/>
      <c r="P84" s="26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</row>
    <row r="85">
      <c r="A85" s="23"/>
      <c r="B85" s="23"/>
      <c r="C85" s="23"/>
      <c r="D85" s="27"/>
      <c r="E85" s="27"/>
      <c r="F85" s="24"/>
      <c r="G85" s="23"/>
      <c r="H85" s="23"/>
      <c r="I85" s="23"/>
      <c r="J85" s="23"/>
      <c r="K85" s="23"/>
      <c r="L85" s="23"/>
      <c r="M85" s="25"/>
      <c r="N85" s="23"/>
      <c r="O85" s="26"/>
      <c r="P85" s="26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</row>
    <row r="86">
      <c r="A86" s="23"/>
      <c r="B86" s="23"/>
      <c r="C86" s="23"/>
      <c r="D86" s="27"/>
      <c r="E86" s="27"/>
      <c r="F86" s="24"/>
      <c r="G86" s="23"/>
      <c r="H86" s="23"/>
      <c r="I86" s="23"/>
      <c r="J86" s="23"/>
      <c r="K86" s="23"/>
      <c r="L86" s="23"/>
      <c r="M86" s="25"/>
      <c r="N86" s="23"/>
      <c r="O86" s="26"/>
      <c r="P86" s="26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</row>
    <row r="87">
      <c r="A87" s="23"/>
      <c r="B87" s="23"/>
      <c r="C87" s="23"/>
      <c r="D87" s="27"/>
      <c r="E87" s="27"/>
      <c r="F87" s="24"/>
      <c r="G87" s="23"/>
      <c r="H87" s="23"/>
      <c r="I87" s="23"/>
      <c r="J87" s="23"/>
      <c r="K87" s="23"/>
      <c r="L87" s="23"/>
      <c r="M87" s="25"/>
      <c r="N87" s="23"/>
      <c r="O87" s="26"/>
      <c r="P87" s="26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</row>
    <row r="88">
      <c r="A88" s="23"/>
      <c r="B88" s="23"/>
      <c r="C88" s="23"/>
      <c r="D88" s="27"/>
      <c r="E88" s="27"/>
      <c r="F88" s="24"/>
      <c r="G88" s="23"/>
      <c r="H88" s="23"/>
      <c r="I88" s="23"/>
      <c r="J88" s="23"/>
      <c r="K88" s="23"/>
      <c r="L88" s="23"/>
      <c r="M88" s="25"/>
      <c r="N88" s="23"/>
      <c r="O88" s="26"/>
      <c r="P88" s="26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</row>
    <row r="89">
      <c r="A89" s="23"/>
      <c r="B89" s="23"/>
      <c r="C89" s="23"/>
      <c r="D89" s="27"/>
      <c r="E89" s="27"/>
      <c r="F89" s="24"/>
      <c r="G89" s="23"/>
      <c r="H89" s="23"/>
      <c r="I89" s="23"/>
      <c r="J89" s="23"/>
      <c r="K89" s="23"/>
      <c r="L89" s="23"/>
      <c r="M89" s="25"/>
      <c r="N89" s="23"/>
      <c r="O89" s="26"/>
      <c r="P89" s="26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</row>
    <row r="90">
      <c r="A90" s="23"/>
      <c r="B90" s="23"/>
      <c r="C90" s="23"/>
      <c r="D90" s="27"/>
      <c r="E90" s="27"/>
      <c r="F90" s="24"/>
      <c r="G90" s="23"/>
      <c r="H90" s="23"/>
      <c r="I90" s="23"/>
      <c r="J90" s="23"/>
      <c r="K90" s="23"/>
      <c r="L90" s="23"/>
      <c r="M90" s="25"/>
      <c r="N90" s="23"/>
      <c r="O90" s="26"/>
      <c r="P90" s="26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</row>
    <row r="91">
      <c r="A91" s="23"/>
      <c r="B91" s="23"/>
      <c r="C91" s="23"/>
      <c r="D91" s="27"/>
      <c r="E91" s="27"/>
      <c r="F91" s="24"/>
      <c r="G91" s="23"/>
      <c r="H91" s="23"/>
      <c r="I91" s="23"/>
      <c r="J91" s="23"/>
      <c r="K91" s="23"/>
      <c r="L91" s="23"/>
      <c r="M91" s="25"/>
      <c r="N91" s="23"/>
      <c r="O91" s="26"/>
      <c r="P91" s="26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</row>
    <row r="92">
      <c r="A92" s="23"/>
      <c r="B92" s="23"/>
      <c r="C92" s="23"/>
      <c r="D92" s="27"/>
      <c r="E92" s="27"/>
      <c r="F92" s="24"/>
      <c r="G92" s="23"/>
      <c r="H92" s="23"/>
      <c r="I92" s="23"/>
      <c r="J92" s="23"/>
      <c r="K92" s="23"/>
      <c r="L92" s="23"/>
      <c r="M92" s="25"/>
      <c r="N92" s="23"/>
      <c r="O92" s="26"/>
      <c r="P92" s="26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</row>
    <row r="93">
      <c r="A93" s="23"/>
      <c r="B93" s="23"/>
      <c r="C93" s="23"/>
      <c r="D93" s="27"/>
      <c r="E93" s="27"/>
      <c r="F93" s="24"/>
      <c r="G93" s="23"/>
      <c r="H93" s="23"/>
      <c r="I93" s="23"/>
      <c r="J93" s="23"/>
      <c r="K93" s="23"/>
      <c r="L93" s="23"/>
      <c r="M93" s="25"/>
      <c r="N93" s="23"/>
      <c r="O93" s="26"/>
      <c r="P93" s="26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</row>
    <row r="94">
      <c r="A94" s="23"/>
      <c r="B94" s="23"/>
      <c r="C94" s="23"/>
      <c r="D94" s="27"/>
      <c r="E94" s="27"/>
      <c r="F94" s="24"/>
      <c r="G94" s="23"/>
      <c r="H94" s="23"/>
      <c r="I94" s="23"/>
      <c r="J94" s="23"/>
      <c r="K94" s="23"/>
      <c r="L94" s="23"/>
      <c r="M94" s="25"/>
      <c r="N94" s="23"/>
      <c r="O94" s="26"/>
      <c r="P94" s="26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</row>
    <row r="95">
      <c r="A95" s="23"/>
      <c r="B95" s="23"/>
      <c r="C95" s="23"/>
      <c r="D95" s="27"/>
      <c r="E95" s="27"/>
      <c r="F95" s="24"/>
      <c r="G95" s="23"/>
      <c r="H95" s="23"/>
      <c r="I95" s="23"/>
      <c r="J95" s="23"/>
      <c r="K95" s="23"/>
      <c r="L95" s="23"/>
      <c r="M95" s="25"/>
      <c r="N95" s="23"/>
      <c r="O95" s="26"/>
      <c r="P95" s="26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</row>
    <row r="96">
      <c r="A96" s="23"/>
      <c r="B96" s="23"/>
      <c r="C96" s="23"/>
      <c r="D96" s="27"/>
      <c r="E96" s="27"/>
      <c r="F96" s="24"/>
      <c r="G96" s="23"/>
      <c r="H96" s="23"/>
      <c r="I96" s="23"/>
      <c r="J96" s="23"/>
      <c r="K96" s="23"/>
      <c r="L96" s="23"/>
      <c r="M96" s="25"/>
      <c r="N96" s="23"/>
      <c r="O96" s="26"/>
      <c r="P96" s="26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</row>
    <row r="97">
      <c r="A97" s="23"/>
      <c r="B97" s="23"/>
      <c r="C97" s="23"/>
      <c r="D97" s="27"/>
      <c r="E97" s="27"/>
      <c r="F97" s="24"/>
      <c r="G97" s="23"/>
      <c r="H97" s="23"/>
      <c r="I97" s="23"/>
      <c r="J97" s="23"/>
      <c r="K97" s="23"/>
      <c r="L97" s="23"/>
      <c r="M97" s="25"/>
      <c r="N97" s="23"/>
      <c r="O97" s="26"/>
      <c r="P97" s="26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</row>
    <row r="98">
      <c r="A98" s="23"/>
      <c r="B98" s="23"/>
      <c r="C98" s="23"/>
      <c r="D98" s="27"/>
      <c r="E98" s="27"/>
      <c r="F98" s="24"/>
      <c r="G98" s="23"/>
      <c r="H98" s="23"/>
      <c r="I98" s="23"/>
      <c r="J98" s="23"/>
      <c r="K98" s="23"/>
      <c r="L98" s="23"/>
      <c r="M98" s="25"/>
      <c r="N98" s="23"/>
      <c r="O98" s="26"/>
      <c r="P98" s="26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</row>
    <row r="99">
      <c r="A99" s="23"/>
      <c r="B99" s="23"/>
      <c r="C99" s="23"/>
      <c r="D99" s="27"/>
      <c r="E99" s="27"/>
      <c r="F99" s="24"/>
      <c r="G99" s="23"/>
      <c r="H99" s="23"/>
      <c r="I99" s="23"/>
      <c r="J99" s="23"/>
      <c r="K99" s="23"/>
      <c r="L99" s="23"/>
      <c r="M99" s="25"/>
      <c r="N99" s="23"/>
      <c r="O99" s="26"/>
      <c r="P99" s="26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</row>
    <row r="100">
      <c r="A100" s="23"/>
      <c r="B100" s="23"/>
      <c r="C100" s="23"/>
      <c r="D100" s="27"/>
      <c r="E100" s="27"/>
      <c r="F100" s="24"/>
      <c r="G100" s="23"/>
      <c r="H100" s="23"/>
      <c r="I100" s="23"/>
      <c r="J100" s="23"/>
      <c r="K100" s="23"/>
      <c r="L100" s="23"/>
      <c r="M100" s="25"/>
      <c r="N100" s="23"/>
      <c r="O100" s="26"/>
      <c r="P100" s="26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</row>
    <row r="101">
      <c r="A101" s="23"/>
      <c r="B101" s="23"/>
      <c r="C101" s="23"/>
      <c r="D101" s="27"/>
      <c r="E101" s="27"/>
      <c r="F101" s="24"/>
      <c r="G101" s="23"/>
      <c r="H101" s="23"/>
      <c r="I101" s="23"/>
      <c r="J101" s="23"/>
      <c r="K101" s="23"/>
      <c r="L101" s="23"/>
      <c r="M101" s="25"/>
      <c r="N101" s="23"/>
      <c r="O101" s="26"/>
      <c r="P101" s="26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</row>
    <row r="102">
      <c r="A102" s="23"/>
      <c r="B102" s="23"/>
      <c r="C102" s="23"/>
      <c r="D102" s="27"/>
      <c r="E102" s="27"/>
      <c r="F102" s="24"/>
      <c r="G102" s="23"/>
      <c r="H102" s="23"/>
      <c r="I102" s="23"/>
      <c r="J102" s="23"/>
      <c r="K102" s="23"/>
      <c r="L102" s="23"/>
      <c r="M102" s="25"/>
      <c r="N102" s="23"/>
      <c r="O102" s="26"/>
      <c r="P102" s="26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</row>
    <row r="103">
      <c r="A103" s="23"/>
      <c r="B103" s="23"/>
      <c r="C103" s="23"/>
      <c r="D103" s="27"/>
      <c r="E103" s="27"/>
      <c r="F103" s="24"/>
      <c r="G103" s="23"/>
      <c r="H103" s="23"/>
      <c r="I103" s="23"/>
      <c r="J103" s="23"/>
      <c r="K103" s="23"/>
      <c r="L103" s="23"/>
      <c r="M103" s="25"/>
      <c r="N103" s="23"/>
      <c r="O103" s="26"/>
      <c r="P103" s="26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</row>
    <row r="104">
      <c r="A104" s="23"/>
      <c r="B104" s="23"/>
      <c r="C104" s="23"/>
      <c r="D104" s="27"/>
      <c r="E104" s="27"/>
      <c r="F104" s="24"/>
      <c r="G104" s="23"/>
      <c r="H104" s="23"/>
      <c r="I104" s="23"/>
      <c r="J104" s="23"/>
      <c r="K104" s="23"/>
      <c r="L104" s="23"/>
      <c r="M104" s="25"/>
      <c r="N104" s="23"/>
      <c r="O104" s="26"/>
      <c r="P104" s="26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</row>
    <row r="105">
      <c r="A105" s="23"/>
      <c r="B105" s="23"/>
      <c r="C105" s="23"/>
      <c r="D105" s="27"/>
      <c r="E105" s="27"/>
      <c r="F105" s="24"/>
      <c r="G105" s="23"/>
      <c r="H105" s="23"/>
      <c r="I105" s="23"/>
      <c r="J105" s="23"/>
      <c r="K105" s="23"/>
      <c r="L105" s="23"/>
      <c r="M105" s="25"/>
      <c r="N105" s="23"/>
      <c r="O105" s="26"/>
      <c r="P105" s="26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</row>
    <row r="106">
      <c r="A106" s="23"/>
      <c r="B106" s="23"/>
      <c r="C106" s="23"/>
      <c r="D106" s="27"/>
      <c r="E106" s="27"/>
      <c r="F106" s="24"/>
      <c r="G106" s="23"/>
      <c r="H106" s="23"/>
      <c r="I106" s="23"/>
      <c r="J106" s="23"/>
      <c r="K106" s="23"/>
      <c r="L106" s="23"/>
      <c r="M106" s="25"/>
      <c r="N106" s="23"/>
      <c r="O106" s="26"/>
      <c r="P106" s="26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</row>
    <row r="107">
      <c r="A107" s="23"/>
      <c r="B107" s="23"/>
      <c r="C107" s="23"/>
      <c r="D107" s="27"/>
      <c r="E107" s="27"/>
      <c r="F107" s="24"/>
      <c r="G107" s="23"/>
      <c r="H107" s="23"/>
      <c r="I107" s="23"/>
      <c r="J107" s="23"/>
      <c r="K107" s="23"/>
      <c r="L107" s="23"/>
      <c r="M107" s="25"/>
      <c r="N107" s="23"/>
      <c r="O107" s="26"/>
      <c r="P107" s="26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</row>
    <row r="108">
      <c r="A108" s="23"/>
      <c r="B108" s="23"/>
      <c r="C108" s="23"/>
      <c r="D108" s="27"/>
      <c r="E108" s="27"/>
      <c r="F108" s="24"/>
      <c r="G108" s="23"/>
      <c r="H108" s="23"/>
      <c r="I108" s="23"/>
      <c r="J108" s="23"/>
      <c r="K108" s="23"/>
      <c r="L108" s="23"/>
      <c r="M108" s="25"/>
      <c r="N108" s="23"/>
      <c r="O108" s="26"/>
      <c r="P108" s="26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</row>
    <row r="109">
      <c r="A109" s="23"/>
      <c r="B109" s="23"/>
      <c r="C109" s="23"/>
      <c r="D109" s="27"/>
      <c r="E109" s="27"/>
      <c r="F109" s="24"/>
      <c r="G109" s="23"/>
      <c r="H109" s="23"/>
      <c r="I109" s="23"/>
      <c r="J109" s="23"/>
      <c r="K109" s="23"/>
      <c r="L109" s="23"/>
      <c r="M109" s="25"/>
      <c r="N109" s="23"/>
      <c r="O109" s="26"/>
      <c r="P109" s="26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</row>
    <row r="110">
      <c r="A110" s="23"/>
      <c r="B110" s="23"/>
      <c r="C110" s="23"/>
      <c r="D110" s="27"/>
      <c r="E110" s="27"/>
      <c r="F110" s="24"/>
      <c r="G110" s="23"/>
      <c r="H110" s="23"/>
      <c r="I110" s="23"/>
      <c r="J110" s="23"/>
      <c r="K110" s="23"/>
      <c r="L110" s="23"/>
      <c r="M110" s="25"/>
      <c r="N110" s="23"/>
      <c r="O110" s="26"/>
      <c r="P110" s="26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</row>
    <row r="111">
      <c r="A111" s="23"/>
      <c r="B111" s="23"/>
      <c r="C111" s="23"/>
      <c r="D111" s="27"/>
      <c r="E111" s="27"/>
      <c r="F111" s="24"/>
      <c r="G111" s="23"/>
      <c r="H111" s="23"/>
      <c r="I111" s="23"/>
      <c r="J111" s="23"/>
      <c r="K111" s="23"/>
      <c r="L111" s="23"/>
      <c r="M111" s="25"/>
      <c r="N111" s="23"/>
      <c r="O111" s="26"/>
      <c r="P111" s="26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</row>
    <row r="112">
      <c r="A112" s="23"/>
      <c r="B112" s="23"/>
      <c r="C112" s="23"/>
      <c r="D112" s="27"/>
      <c r="E112" s="27"/>
      <c r="F112" s="24"/>
      <c r="G112" s="23"/>
      <c r="H112" s="23"/>
      <c r="I112" s="23"/>
      <c r="J112" s="23"/>
      <c r="K112" s="23"/>
      <c r="L112" s="23"/>
      <c r="M112" s="25"/>
      <c r="N112" s="23"/>
      <c r="O112" s="26"/>
      <c r="P112" s="26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</row>
    <row r="113">
      <c r="A113" s="23"/>
      <c r="B113" s="23"/>
      <c r="C113" s="23"/>
      <c r="D113" s="27"/>
      <c r="E113" s="27"/>
      <c r="F113" s="24"/>
      <c r="G113" s="23"/>
      <c r="H113" s="23"/>
      <c r="I113" s="23"/>
      <c r="J113" s="23"/>
      <c r="K113" s="23"/>
      <c r="L113" s="23"/>
      <c r="M113" s="25"/>
      <c r="N113" s="23"/>
      <c r="O113" s="26"/>
      <c r="P113" s="26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</row>
    <row r="114">
      <c r="A114" s="23"/>
      <c r="B114" s="23"/>
      <c r="C114" s="23"/>
      <c r="D114" s="27"/>
      <c r="E114" s="27"/>
      <c r="F114" s="24"/>
      <c r="G114" s="23"/>
      <c r="H114" s="23"/>
      <c r="I114" s="23"/>
      <c r="J114" s="23"/>
      <c r="K114" s="23"/>
      <c r="L114" s="23"/>
      <c r="M114" s="25"/>
      <c r="N114" s="23"/>
      <c r="O114" s="26"/>
      <c r="P114" s="26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</row>
    <row r="115">
      <c r="A115" s="23"/>
      <c r="B115" s="23"/>
      <c r="C115" s="23"/>
      <c r="D115" s="27"/>
      <c r="E115" s="27"/>
      <c r="F115" s="24"/>
      <c r="G115" s="23"/>
      <c r="H115" s="23"/>
      <c r="I115" s="23"/>
      <c r="J115" s="23"/>
      <c r="K115" s="23"/>
      <c r="L115" s="23"/>
      <c r="M115" s="25"/>
      <c r="N115" s="23"/>
      <c r="O115" s="26"/>
      <c r="P115" s="26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</row>
    <row r="116">
      <c r="A116" s="23"/>
      <c r="B116" s="23"/>
      <c r="C116" s="23"/>
      <c r="D116" s="27"/>
      <c r="E116" s="27"/>
      <c r="F116" s="24"/>
      <c r="G116" s="23"/>
      <c r="H116" s="23"/>
      <c r="I116" s="23"/>
      <c r="J116" s="23"/>
      <c r="K116" s="23"/>
      <c r="L116" s="23"/>
      <c r="M116" s="25"/>
      <c r="N116" s="23"/>
      <c r="O116" s="26"/>
      <c r="P116" s="26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</row>
    <row r="117">
      <c r="A117" s="23"/>
      <c r="B117" s="23"/>
      <c r="C117" s="23"/>
      <c r="D117" s="27"/>
      <c r="E117" s="27"/>
      <c r="F117" s="24"/>
      <c r="G117" s="23"/>
      <c r="H117" s="23"/>
      <c r="I117" s="23"/>
      <c r="J117" s="23"/>
      <c r="K117" s="23"/>
      <c r="L117" s="23"/>
      <c r="M117" s="25"/>
      <c r="N117" s="23"/>
      <c r="O117" s="26"/>
      <c r="P117" s="26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</row>
    <row r="118">
      <c r="A118" s="23"/>
      <c r="B118" s="23"/>
      <c r="C118" s="23"/>
      <c r="D118" s="27"/>
      <c r="E118" s="27"/>
      <c r="F118" s="24"/>
      <c r="G118" s="23"/>
      <c r="H118" s="23"/>
      <c r="I118" s="23"/>
      <c r="J118" s="23"/>
      <c r="K118" s="23"/>
      <c r="L118" s="23"/>
      <c r="M118" s="25"/>
      <c r="N118" s="23"/>
      <c r="O118" s="26"/>
      <c r="P118" s="26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</row>
    <row r="119">
      <c r="A119" s="23"/>
      <c r="B119" s="23"/>
      <c r="C119" s="23"/>
      <c r="D119" s="27"/>
      <c r="E119" s="27"/>
      <c r="F119" s="24"/>
      <c r="G119" s="23"/>
      <c r="H119" s="23"/>
      <c r="I119" s="23"/>
      <c r="J119" s="23"/>
      <c r="K119" s="23"/>
      <c r="L119" s="23"/>
      <c r="M119" s="25"/>
      <c r="N119" s="23"/>
      <c r="O119" s="26"/>
      <c r="P119" s="26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</row>
    <row r="120">
      <c r="A120" s="23"/>
      <c r="B120" s="23"/>
      <c r="C120" s="23"/>
      <c r="D120" s="27"/>
      <c r="E120" s="27"/>
      <c r="F120" s="24"/>
      <c r="G120" s="23"/>
      <c r="H120" s="23"/>
      <c r="I120" s="23"/>
      <c r="J120" s="23"/>
      <c r="K120" s="23"/>
      <c r="L120" s="23"/>
      <c r="M120" s="25"/>
      <c r="N120" s="23"/>
      <c r="O120" s="26"/>
      <c r="P120" s="26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</row>
    <row r="121">
      <c r="A121" s="23"/>
      <c r="B121" s="23"/>
      <c r="C121" s="23"/>
      <c r="D121" s="27"/>
      <c r="E121" s="27"/>
      <c r="F121" s="24"/>
      <c r="G121" s="23"/>
      <c r="H121" s="23"/>
      <c r="I121" s="23"/>
      <c r="J121" s="23"/>
      <c r="K121" s="23"/>
      <c r="L121" s="23"/>
      <c r="M121" s="25"/>
      <c r="N121" s="23"/>
      <c r="O121" s="26"/>
      <c r="P121" s="26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</row>
    <row r="122">
      <c r="A122" s="23"/>
      <c r="B122" s="23"/>
      <c r="C122" s="23"/>
      <c r="D122" s="27"/>
      <c r="E122" s="27"/>
      <c r="F122" s="24"/>
      <c r="G122" s="23"/>
      <c r="H122" s="23"/>
      <c r="I122" s="23"/>
      <c r="J122" s="23"/>
      <c r="K122" s="23"/>
      <c r="L122" s="23"/>
      <c r="M122" s="25"/>
      <c r="N122" s="23"/>
      <c r="O122" s="26"/>
      <c r="P122" s="26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</row>
    <row r="123">
      <c r="A123" s="23"/>
      <c r="B123" s="23"/>
      <c r="C123" s="23"/>
      <c r="D123" s="27"/>
      <c r="E123" s="27"/>
      <c r="F123" s="24"/>
      <c r="G123" s="23"/>
      <c r="H123" s="23"/>
      <c r="I123" s="23"/>
      <c r="J123" s="23"/>
      <c r="K123" s="23"/>
      <c r="L123" s="23"/>
      <c r="M123" s="25"/>
      <c r="N123" s="23"/>
      <c r="O123" s="26"/>
      <c r="P123" s="26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</row>
    <row r="124">
      <c r="A124" s="23"/>
      <c r="B124" s="23"/>
      <c r="C124" s="23"/>
      <c r="D124" s="27"/>
      <c r="E124" s="27"/>
      <c r="F124" s="24"/>
      <c r="G124" s="23"/>
      <c r="H124" s="23"/>
      <c r="I124" s="23"/>
      <c r="J124" s="23"/>
      <c r="K124" s="23"/>
      <c r="L124" s="23"/>
      <c r="M124" s="25"/>
      <c r="N124" s="23"/>
      <c r="O124" s="26"/>
      <c r="P124" s="26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</row>
    <row r="125">
      <c r="A125" s="23"/>
      <c r="B125" s="23"/>
      <c r="C125" s="23"/>
      <c r="D125" s="27"/>
      <c r="E125" s="27"/>
      <c r="F125" s="24"/>
      <c r="G125" s="23"/>
      <c r="H125" s="23"/>
      <c r="I125" s="23"/>
      <c r="J125" s="23"/>
      <c r="K125" s="23"/>
      <c r="L125" s="23"/>
      <c r="M125" s="25"/>
      <c r="N125" s="23"/>
      <c r="O125" s="26"/>
      <c r="P125" s="26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</row>
    <row r="126">
      <c r="A126" s="23"/>
      <c r="B126" s="23"/>
      <c r="C126" s="23"/>
      <c r="D126" s="27"/>
      <c r="E126" s="27"/>
      <c r="F126" s="24"/>
      <c r="G126" s="23"/>
      <c r="H126" s="23"/>
      <c r="I126" s="23"/>
      <c r="J126" s="23"/>
      <c r="K126" s="23"/>
      <c r="L126" s="23"/>
      <c r="M126" s="25"/>
      <c r="N126" s="23"/>
      <c r="O126" s="26"/>
      <c r="P126" s="26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</row>
    <row r="127">
      <c r="A127" s="23"/>
      <c r="B127" s="23"/>
      <c r="C127" s="23"/>
      <c r="D127" s="27"/>
      <c r="E127" s="27"/>
      <c r="F127" s="24"/>
      <c r="G127" s="23"/>
      <c r="H127" s="23"/>
      <c r="I127" s="23"/>
      <c r="J127" s="23"/>
      <c r="K127" s="23"/>
      <c r="L127" s="23"/>
      <c r="M127" s="25"/>
      <c r="N127" s="23"/>
      <c r="O127" s="26"/>
      <c r="P127" s="26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</row>
    <row r="128">
      <c r="A128" s="23"/>
      <c r="B128" s="23"/>
      <c r="C128" s="23"/>
      <c r="D128" s="27"/>
      <c r="E128" s="27"/>
      <c r="F128" s="24"/>
      <c r="G128" s="23"/>
      <c r="H128" s="23"/>
      <c r="I128" s="23"/>
      <c r="J128" s="23"/>
      <c r="K128" s="23"/>
      <c r="L128" s="23"/>
      <c r="M128" s="25"/>
      <c r="N128" s="23"/>
      <c r="O128" s="26"/>
      <c r="P128" s="26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</row>
    <row r="129">
      <c r="A129" s="23"/>
      <c r="B129" s="23"/>
      <c r="C129" s="23"/>
      <c r="D129" s="27"/>
      <c r="E129" s="27"/>
      <c r="F129" s="24"/>
      <c r="G129" s="23"/>
      <c r="H129" s="23"/>
      <c r="I129" s="23"/>
      <c r="J129" s="23"/>
      <c r="K129" s="23"/>
      <c r="L129" s="23"/>
      <c r="M129" s="25"/>
      <c r="N129" s="23"/>
      <c r="O129" s="26"/>
      <c r="P129" s="26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</row>
    <row r="130">
      <c r="A130" s="23"/>
      <c r="B130" s="23"/>
      <c r="C130" s="23"/>
      <c r="D130" s="27"/>
      <c r="E130" s="27"/>
      <c r="F130" s="24"/>
      <c r="G130" s="23"/>
      <c r="H130" s="23"/>
      <c r="I130" s="23"/>
      <c r="J130" s="23"/>
      <c r="K130" s="23"/>
      <c r="L130" s="23"/>
      <c r="M130" s="25"/>
      <c r="N130" s="23"/>
      <c r="O130" s="26"/>
      <c r="P130" s="26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</row>
    <row r="131">
      <c r="A131" s="23"/>
      <c r="B131" s="23"/>
      <c r="C131" s="23"/>
      <c r="D131" s="27"/>
      <c r="E131" s="27"/>
      <c r="F131" s="24"/>
      <c r="G131" s="23"/>
      <c r="H131" s="23"/>
      <c r="I131" s="23"/>
      <c r="J131" s="23"/>
      <c r="K131" s="23"/>
      <c r="L131" s="23"/>
      <c r="M131" s="25"/>
      <c r="N131" s="23"/>
      <c r="O131" s="26"/>
      <c r="P131" s="26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</row>
    <row r="132">
      <c r="A132" s="23"/>
      <c r="B132" s="23"/>
      <c r="C132" s="23"/>
      <c r="D132" s="27"/>
      <c r="E132" s="27"/>
      <c r="F132" s="24"/>
      <c r="G132" s="23"/>
      <c r="H132" s="23"/>
      <c r="I132" s="23"/>
      <c r="J132" s="23"/>
      <c r="K132" s="23"/>
      <c r="L132" s="23"/>
      <c r="M132" s="25"/>
      <c r="N132" s="23"/>
      <c r="O132" s="26"/>
      <c r="P132" s="26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</row>
    <row r="133">
      <c r="A133" s="23"/>
      <c r="B133" s="23"/>
      <c r="C133" s="23"/>
      <c r="D133" s="27"/>
      <c r="E133" s="27"/>
      <c r="F133" s="24"/>
      <c r="G133" s="23"/>
      <c r="H133" s="23"/>
      <c r="I133" s="23"/>
      <c r="J133" s="23"/>
      <c r="K133" s="23"/>
      <c r="L133" s="23"/>
      <c r="M133" s="25"/>
      <c r="N133" s="23"/>
      <c r="O133" s="26"/>
      <c r="P133" s="26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</row>
    <row r="134">
      <c r="A134" s="23"/>
      <c r="B134" s="23"/>
      <c r="C134" s="23"/>
      <c r="D134" s="27"/>
      <c r="E134" s="27"/>
      <c r="F134" s="24"/>
      <c r="G134" s="23"/>
      <c r="H134" s="23"/>
      <c r="I134" s="23"/>
      <c r="J134" s="23"/>
      <c r="K134" s="23"/>
      <c r="L134" s="23"/>
      <c r="M134" s="25"/>
      <c r="N134" s="23"/>
      <c r="O134" s="26"/>
      <c r="P134" s="26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</row>
    <row r="135">
      <c r="A135" s="23"/>
      <c r="B135" s="23"/>
      <c r="C135" s="23"/>
      <c r="D135" s="27"/>
      <c r="E135" s="27"/>
      <c r="F135" s="24"/>
      <c r="G135" s="23"/>
      <c r="H135" s="23"/>
      <c r="I135" s="23"/>
      <c r="J135" s="23"/>
      <c r="K135" s="23"/>
      <c r="L135" s="23"/>
      <c r="M135" s="25"/>
      <c r="N135" s="23"/>
      <c r="O135" s="26"/>
      <c r="P135" s="26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</row>
    <row r="136">
      <c r="A136" s="23"/>
      <c r="B136" s="23"/>
      <c r="C136" s="23"/>
      <c r="D136" s="27"/>
      <c r="E136" s="27"/>
      <c r="F136" s="24"/>
      <c r="G136" s="23"/>
      <c r="H136" s="23"/>
      <c r="I136" s="23"/>
      <c r="J136" s="23"/>
      <c r="K136" s="23"/>
      <c r="L136" s="23"/>
      <c r="M136" s="25"/>
      <c r="N136" s="23"/>
      <c r="O136" s="26"/>
      <c r="P136" s="26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</row>
    <row r="137">
      <c r="A137" s="23"/>
      <c r="B137" s="23"/>
      <c r="C137" s="23"/>
      <c r="D137" s="27"/>
      <c r="E137" s="27"/>
      <c r="F137" s="24"/>
      <c r="G137" s="23"/>
      <c r="H137" s="23"/>
      <c r="I137" s="23"/>
      <c r="J137" s="23"/>
      <c r="K137" s="23"/>
      <c r="L137" s="23"/>
      <c r="M137" s="25"/>
      <c r="N137" s="23"/>
      <c r="O137" s="26"/>
      <c r="P137" s="26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</row>
    <row r="138">
      <c r="A138" s="23"/>
      <c r="B138" s="23"/>
      <c r="C138" s="23"/>
      <c r="D138" s="27"/>
      <c r="E138" s="27"/>
      <c r="F138" s="24"/>
      <c r="G138" s="23"/>
      <c r="H138" s="23"/>
      <c r="I138" s="23"/>
      <c r="J138" s="23"/>
      <c r="K138" s="23"/>
      <c r="L138" s="23"/>
      <c r="M138" s="25"/>
      <c r="N138" s="23"/>
      <c r="O138" s="26"/>
      <c r="P138" s="26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</row>
    <row r="139">
      <c r="A139" s="23"/>
      <c r="B139" s="23"/>
      <c r="C139" s="23"/>
      <c r="D139" s="27"/>
      <c r="E139" s="27"/>
      <c r="F139" s="24"/>
      <c r="G139" s="23"/>
      <c r="H139" s="23"/>
      <c r="I139" s="23"/>
      <c r="J139" s="23"/>
      <c r="K139" s="23"/>
      <c r="L139" s="23"/>
      <c r="M139" s="25"/>
      <c r="N139" s="23"/>
      <c r="O139" s="26"/>
      <c r="P139" s="26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</row>
    <row r="140">
      <c r="A140" s="23"/>
      <c r="B140" s="23"/>
      <c r="C140" s="23"/>
      <c r="D140" s="27"/>
      <c r="E140" s="27"/>
      <c r="F140" s="24"/>
      <c r="G140" s="23"/>
      <c r="H140" s="23"/>
      <c r="I140" s="23"/>
      <c r="J140" s="23"/>
      <c r="K140" s="23"/>
      <c r="L140" s="23"/>
      <c r="M140" s="25"/>
      <c r="N140" s="23"/>
      <c r="O140" s="26"/>
      <c r="P140" s="26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</row>
    <row r="141">
      <c r="A141" s="23"/>
      <c r="B141" s="23"/>
      <c r="C141" s="23"/>
      <c r="D141" s="27"/>
      <c r="E141" s="27"/>
      <c r="F141" s="24"/>
      <c r="G141" s="23"/>
      <c r="H141" s="23"/>
      <c r="I141" s="23"/>
      <c r="J141" s="23"/>
      <c r="K141" s="23"/>
      <c r="L141" s="23"/>
      <c r="M141" s="25"/>
      <c r="N141" s="23"/>
      <c r="O141" s="26"/>
      <c r="P141" s="26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</row>
    <row r="142">
      <c r="A142" s="23"/>
      <c r="B142" s="23"/>
      <c r="C142" s="23"/>
      <c r="D142" s="27"/>
      <c r="E142" s="27"/>
      <c r="F142" s="24"/>
      <c r="G142" s="23"/>
      <c r="H142" s="23"/>
      <c r="I142" s="23"/>
      <c r="J142" s="23"/>
      <c r="K142" s="23"/>
      <c r="L142" s="23"/>
      <c r="M142" s="25"/>
      <c r="N142" s="23"/>
      <c r="O142" s="26"/>
      <c r="P142" s="26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</row>
    <row r="143">
      <c r="A143" s="23"/>
      <c r="B143" s="23"/>
      <c r="C143" s="23"/>
      <c r="D143" s="27"/>
      <c r="E143" s="27"/>
      <c r="F143" s="24"/>
      <c r="G143" s="23"/>
      <c r="H143" s="23"/>
      <c r="I143" s="23"/>
      <c r="J143" s="23"/>
      <c r="K143" s="23"/>
      <c r="L143" s="23"/>
      <c r="M143" s="25"/>
      <c r="N143" s="23"/>
      <c r="O143" s="26"/>
      <c r="P143" s="26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</row>
    <row r="144">
      <c r="A144" s="23"/>
      <c r="B144" s="23"/>
      <c r="C144" s="23"/>
      <c r="D144" s="27"/>
      <c r="E144" s="27"/>
      <c r="F144" s="24"/>
      <c r="G144" s="23"/>
      <c r="H144" s="23"/>
      <c r="I144" s="23"/>
      <c r="J144" s="23"/>
      <c r="K144" s="23"/>
      <c r="L144" s="23"/>
      <c r="M144" s="25"/>
      <c r="N144" s="23"/>
      <c r="O144" s="26"/>
      <c r="P144" s="26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</row>
    <row r="145">
      <c r="A145" s="23"/>
      <c r="B145" s="23"/>
      <c r="C145" s="23"/>
      <c r="D145" s="27"/>
      <c r="E145" s="27"/>
      <c r="F145" s="24"/>
      <c r="G145" s="23"/>
      <c r="H145" s="23"/>
      <c r="I145" s="23"/>
      <c r="J145" s="23"/>
      <c r="K145" s="23"/>
      <c r="L145" s="23"/>
      <c r="M145" s="25"/>
      <c r="N145" s="23"/>
      <c r="O145" s="26"/>
      <c r="P145" s="26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</row>
    <row r="146">
      <c r="A146" s="23"/>
      <c r="B146" s="23"/>
      <c r="C146" s="23"/>
      <c r="D146" s="27"/>
      <c r="E146" s="27"/>
      <c r="F146" s="24"/>
      <c r="G146" s="23"/>
      <c r="H146" s="23"/>
      <c r="I146" s="23"/>
      <c r="J146" s="23"/>
      <c r="K146" s="23"/>
      <c r="L146" s="23"/>
      <c r="M146" s="25"/>
      <c r="N146" s="23"/>
      <c r="O146" s="26"/>
      <c r="P146" s="26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</row>
    <row r="147">
      <c r="A147" s="23"/>
      <c r="B147" s="23"/>
      <c r="C147" s="23"/>
      <c r="D147" s="27"/>
      <c r="E147" s="27"/>
      <c r="F147" s="24"/>
      <c r="G147" s="23"/>
      <c r="H147" s="23"/>
      <c r="I147" s="23"/>
      <c r="J147" s="23"/>
      <c r="K147" s="23"/>
      <c r="L147" s="23"/>
      <c r="M147" s="25"/>
      <c r="N147" s="23"/>
      <c r="O147" s="26"/>
      <c r="P147" s="26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</row>
    <row r="148">
      <c r="A148" s="23"/>
      <c r="B148" s="23"/>
      <c r="C148" s="23"/>
      <c r="D148" s="27"/>
      <c r="E148" s="27"/>
      <c r="F148" s="24"/>
      <c r="G148" s="23"/>
      <c r="H148" s="23"/>
      <c r="I148" s="23"/>
      <c r="J148" s="23"/>
      <c r="K148" s="23"/>
      <c r="L148" s="23"/>
      <c r="M148" s="25"/>
      <c r="N148" s="23"/>
      <c r="O148" s="26"/>
      <c r="P148" s="26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</row>
    <row r="149">
      <c r="A149" s="23"/>
      <c r="B149" s="23"/>
      <c r="C149" s="23"/>
      <c r="D149" s="27"/>
      <c r="E149" s="27"/>
      <c r="F149" s="24"/>
      <c r="G149" s="23"/>
      <c r="H149" s="23"/>
      <c r="I149" s="23"/>
      <c r="J149" s="23"/>
      <c r="K149" s="23"/>
      <c r="L149" s="23"/>
      <c r="M149" s="25"/>
      <c r="N149" s="23"/>
      <c r="O149" s="26"/>
      <c r="P149" s="26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</row>
    <row r="150">
      <c r="A150" s="23"/>
      <c r="B150" s="23"/>
      <c r="C150" s="23"/>
      <c r="D150" s="27"/>
      <c r="E150" s="27"/>
      <c r="F150" s="24"/>
      <c r="G150" s="23"/>
      <c r="H150" s="23"/>
      <c r="I150" s="23"/>
      <c r="J150" s="23"/>
      <c r="K150" s="23"/>
      <c r="L150" s="23"/>
      <c r="M150" s="25"/>
      <c r="N150" s="23"/>
      <c r="O150" s="26"/>
      <c r="P150" s="26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</row>
    <row r="151">
      <c r="A151" s="23"/>
      <c r="B151" s="23"/>
      <c r="C151" s="23"/>
      <c r="D151" s="27"/>
      <c r="E151" s="27"/>
      <c r="F151" s="24"/>
      <c r="G151" s="23"/>
      <c r="H151" s="23"/>
      <c r="I151" s="23"/>
      <c r="J151" s="23"/>
      <c r="K151" s="23"/>
      <c r="L151" s="23"/>
      <c r="M151" s="25"/>
      <c r="N151" s="23"/>
      <c r="O151" s="26"/>
      <c r="P151" s="26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</row>
    <row r="152">
      <c r="A152" s="23"/>
      <c r="B152" s="23"/>
      <c r="C152" s="23"/>
      <c r="D152" s="27"/>
      <c r="E152" s="27"/>
      <c r="F152" s="24"/>
      <c r="G152" s="23"/>
      <c r="H152" s="23"/>
      <c r="I152" s="23"/>
      <c r="J152" s="23"/>
      <c r="K152" s="23"/>
      <c r="L152" s="23"/>
      <c r="M152" s="25"/>
      <c r="N152" s="23"/>
      <c r="O152" s="26"/>
      <c r="P152" s="26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</row>
    <row r="153">
      <c r="A153" s="23"/>
      <c r="B153" s="23"/>
      <c r="C153" s="23"/>
      <c r="D153" s="27"/>
      <c r="E153" s="27"/>
      <c r="F153" s="24"/>
      <c r="G153" s="23"/>
      <c r="H153" s="23"/>
      <c r="I153" s="23"/>
      <c r="J153" s="23"/>
      <c r="K153" s="23"/>
      <c r="L153" s="23"/>
      <c r="M153" s="25"/>
      <c r="N153" s="23"/>
      <c r="O153" s="26"/>
      <c r="P153" s="26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</row>
    <row r="154">
      <c r="A154" s="23"/>
      <c r="B154" s="23"/>
      <c r="C154" s="23"/>
      <c r="D154" s="27"/>
      <c r="E154" s="27"/>
      <c r="F154" s="24"/>
      <c r="G154" s="23"/>
      <c r="H154" s="23"/>
      <c r="I154" s="23"/>
      <c r="J154" s="23"/>
      <c r="K154" s="23"/>
      <c r="L154" s="23"/>
      <c r="M154" s="25"/>
      <c r="N154" s="23"/>
      <c r="O154" s="26"/>
      <c r="P154" s="26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</row>
    <row r="155">
      <c r="A155" s="23"/>
      <c r="B155" s="23"/>
      <c r="C155" s="23"/>
      <c r="D155" s="27"/>
      <c r="E155" s="27"/>
      <c r="F155" s="24"/>
      <c r="G155" s="23"/>
      <c r="H155" s="23"/>
      <c r="I155" s="23"/>
      <c r="J155" s="23"/>
      <c r="K155" s="23"/>
      <c r="L155" s="23"/>
      <c r="M155" s="25"/>
      <c r="N155" s="23"/>
      <c r="O155" s="26"/>
      <c r="P155" s="26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</row>
    <row r="156">
      <c r="A156" s="23"/>
      <c r="B156" s="23"/>
      <c r="C156" s="23"/>
      <c r="D156" s="27"/>
      <c r="E156" s="27"/>
      <c r="F156" s="24"/>
      <c r="G156" s="23"/>
      <c r="H156" s="23"/>
      <c r="I156" s="23"/>
      <c r="J156" s="23"/>
      <c r="K156" s="23"/>
      <c r="L156" s="23"/>
      <c r="M156" s="25"/>
      <c r="N156" s="23"/>
      <c r="O156" s="26"/>
      <c r="P156" s="26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</row>
    <row r="157">
      <c r="A157" s="23"/>
      <c r="B157" s="23"/>
      <c r="C157" s="23"/>
      <c r="D157" s="27"/>
      <c r="E157" s="27"/>
      <c r="F157" s="24"/>
      <c r="G157" s="23"/>
      <c r="H157" s="23"/>
      <c r="I157" s="23"/>
      <c r="J157" s="23"/>
      <c r="K157" s="23"/>
      <c r="L157" s="23"/>
      <c r="M157" s="25"/>
      <c r="N157" s="23"/>
      <c r="O157" s="26"/>
      <c r="P157" s="26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</row>
    <row r="158">
      <c r="A158" s="23"/>
      <c r="B158" s="23"/>
      <c r="C158" s="23"/>
      <c r="D158" s="27"/>
      <c r="E158" s="27"/>
      <c r="F158" s="24"/>
      <c r="G158" s="23"/>
      <c r="H158" s="23"/>
      <c r="I158" s="23"/>
      <c r="J158" s="23"/>
      <c r="K158" s="23"/>
      <c r="L158" s="23"/>
      <c r="M158" s="25"/>
      <c r="N158" s="23"/>
      <c r="O158" s="26"/>
      <c r="P158" s="26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</row>
    <row r="159">
      <c r="A159" s="23"/>
      <c r="B159" s="23"/>
      <c r="C159" s="23"/>
      <c r="D159" s="27"/>
      <c r="E159" s="27"/>
      <c r="F159" s="24"/>
      <c r="G159" s="23"/>
      <c r="H159" s="23"/>
      <c r="I159" s="23"/>
      <c r="J159" s="23"/>
      <c r="K159" s="23"/>
      <c r="L159" s="23"/>
      <c r="M159" s="25"/>
      <c r="N159" s="23"/>
      <c r="O159" s="26"/>
      <c r="P159" s="26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</row>
    <row r="160">
      <c r="A160" s="23"/>
      <c r="B160" s="23"/>
      <c r="C160" s="23"/>
      <c r="D160" s="27"/>
      <c r="E160" s="27"/>
      <c r="F160" s="24"/>
      <c r="G160" s="23"/>
      <c r="H160" s="23"/>
      <c r="I160" s="23"/>
      <c r="J160" s="23"/>
      <c r="K160" s="23"/>
      <c r="L160" s="23"/>
      <c r="M160" s="25"/>
      <c r="N160" s="23"/>
      <c r="O160" s="26"/>
      <c r="P160" s="26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</row>
    <row r="161">
      <c r="A161" s="23"/>
      <c r="B161" s="23"/>
      <c r="C161" s="23"/>
      <c r="D161" s="27"/>
      <c r="E161" s="27"/>
      <c r="F161" s="24"/>
      <c r="G161" s="23"/>
      <c r="H161" s="23"/>
      <c r="I161" s="23"/>
      <c r="J161" s="23"/>
      <c r="K161" s="23"/>
      <c r="L161" s="23"/>
      <c r="M161" s="25"/>
      <c r="N161" s="23"/>
      <c r="O161" s="26"/>
      <c r="P161" s="26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</row>
    <row r="162">
      <c r="A162" s="23"/>
      <c r="B162" s="23"/>
      <c r="C162" s="23"/>
      <c r="D162" s="27"/>
      <c r="E162" s="27"/>
      <c r="F162" s="24"/>
      <c r="G162" s="23"/>
      <c r="H162" s="23"/>
      <c r="I162" s="23"/>
      <c r="J162" s="23"/>
      <c r="K162" s="23"/>
      <c r="L162" s="23"/>
      <c r="M162" s="25"/>
      <c r="N162" s="23"/>
      <c r="O162" s="26"/>
      <c r="P162" s="26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</row>
    <row r="163">
      <c r="A163" s="23"/>
      <c r="B163" s="23"/>
      <c r="C163" s="23"/>
      <c r="D163" s="27"/>
      <c r="E163" s="27"/>
      <c r="F163" s="24"/>
      <c r="G163" s="23"/>
      <c r="H163" s="23"/>
      <c r="I163" s="23"/>
      <c r="J163" s="23"/>
      <c r="K163" s="23"/>
      <c r="L163" s="23"/>
      <c r="M163" s="25"/>
      <c r="N163" s="23"/>
      <c r="O163" s="26"/>
      <c r="P163" s="26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</row>
    <row r="164">
      <c r="A164" s="23"/>
      <c r="B164" s="23"/>
      <c r="C164" s="23"/>
      <c r="D164" s="27"/>
      <c r="E164" s="27"/>
      <c r="F164" s="24"/>
      <c r="G164" s="23"/>
      <c r="H164" s="23"/>
      <c r="I164" s="23"/>
      <c r="J164" s="23"/>
      <c r="K164" s="23"/>
      <c r="L164" s="23"/>
      <c r="M164" s="25"/>
      <c r="N164" s="23"/>
      <c r="O164" s="26"/>
      <c r="P164" s="26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</row>
    <row r="165">
      <c r="A165" s="23"/>
      <c r="B165" s="23"/>
      <c r="C165" s="23"/>
      <c r="D165" s="27"/>
      <c r="E165" s="27"/>
      <c r="F165" s="24"/>
      <c r="G165" s="23"/>
      <c r="H165" s="23"/>
      <c r="I165" s="23"/>
      <c r="J165" s="23"/>
      <c r="K165" s="23"/>
      <c r="L165" s="23"/>
      <c r="M165" s="25"/>
      <c r="N165" s="23"/>
      <c r="O165" s="26"/>
      <c r="P165" s="26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</row>
    <row r="166">
      <c r="A166" s="23"/>
      <c r="B166" s="23"/>
      <c r="C166" s="23"/>
      <c r="D166" s="27"/>
      <c r="E166" s="27"/>
      <c r="F166" s="24"/>
      <c r="G166" s="23"/>
      <c r="H166" s="23"/>
      <c r="I166" s="23"/>
      <c r="J166" s="23"/>
      <c r="K166" s="23"/>
      <c r="L166" s="23"/>
      <c r="M166" s="25"/>
      <c r="N166" s="23"/>
      <c r="O166" s="26"/>
      <c r="P166" s="26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</row>
    <row r="167">
      <c r="A167" s="23"/>
      <c r="B167" s="23"/>
      <c r="C167" s="23"/>
      <c r="D167" s="27"/>
      <c r="E167" s="27"/>
      <c r="F167" s="24"/>
      <c r="G167" s="23"/>
      <c r="H167" s="23"/>
      <c r="I167" s="23"/>
      <c r="J167" s="23"/>
      <c r="K167" s="23"/>
      <c r="L167" s="23"/>
      <c r="M167" s="25"/>
      <c r="N167" s="23"/>
      <c r="O167" s="26"/>
      <c r="P167" s="26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</row>
    <row r="168">
      <c r="A168" s="23"/>
      <c r="B168" s="23"/>
      <c r="C168" s="23"/>
      <c r="D168" s="27"/>
      <c r="E168" s="27"/>
      <c r="F168" s="24"/>
      <c r="G168" s="23"/>
      <c r="H168" s="23"/>
      <c r="I168" s="23"/>
      <c r="J168" s="23"/>
      <c r="K168" s="23"/>
      <c r="L168" s="23"/>
      <c r="M168" s="25"/>
      <c r="N168" s="23"/>
      <c r="O168" s="26"/>
      <c r="P168" s="26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</row>
    <row r="169">
      <c r="A169" s="23"/>
      <c r="B169" s="23"/>
      <c r="C169" s="23"/>
      <c r="D169" s="27"/>
      <c r="E169" s="27"/>
      <c r="F169" s="24"/>
      <c r="G169" s="23"/>
      <c r="H169" s="23"/>
      <c r="I169" s="23"/>
      <c r="J169" s="23"/>
      <c r="K169" s="23"/>
      <c r="L169" s="23"/>
      <c r="M169" s="25"/>
      <c r="N169" s="23"/>
      <c r="O169" s="26"/>
      <c r="P169" s="26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</row>
    <row r="170">
      <c r="A170" s="23"/>
      <c r="B170" s="23"/>
      <c r="C170" s="23"/>
      <c r="D170" s="27"/>
      <c r="E170" s="27"/>
      <c r="F170" s="24"/>
      <c r="G170" s="23"/>
      <c r="H170" s="23"/>
      <c r="I170" s="23"/>
      <c r="J170" s="23"/>
      <c r="K170" s="23"/>
      <c r="L170" s="23"/>
      <c r="M170" s="25"/>
      <c r="N170" s="23"/>
      <c r="O170" s="26"/>
      <c r="P170" s="26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</row>
    <row r="171">
      <c r="A171" s="23"/>
      <c r="B171" s="23"/>
      <c r="C171" s="23"/>
      <c r="D171" s="27"/>
      <c r="E171" s="27"/>
      <c r="F171" s="24"/>
      <c r="G171" s="23"/>
      <c r="H171" s="23"/>
      <c r="I171" s="23"/>
      <c r="J171" s="23"/>
      <c r="K171" s="23"/>
      <c r="L171" s="23"/>
      <c r="M171" s="25"/>
      <c r="N171" s="23"/>
      <c r="O171" s="26"/>
      <c r="P171" s="26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</row>
    <row r="172">
      <c r="A172" s="23"/>
      <c r="B172" s="23"/>
      <c r="C172" s="23"/>
      <c r="D172" s="27"/>
      <c r="E172" s="27"/>
      <c r="F172" s="24"/>
      <c r="G172" s="23"/>
      <c r="H172" s="23"/>
      <c r="I172" s="23"/>
      <c r="J172" s="23"/>
      <c r="K172" s="23"/>
      <c r="L172" s="23"/>
      <c r="M172" s="25"/>
      <c r="N172" s="23"/>
      <c r="O172" s="26"/>
      <c r="P172" s="26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</row>
    <row r="173">
      <c r="A173" s="23"/>
      <c r="B173" s="23"/>
      <c r="C173" s="23"/>
      <c r="D173" s="27"/>
      <c r="E173" s="27"/>
      <c r="F173" s="24"/>
      <c r="G173" s="23"/>
      <c r="H173" s="23"/>
      <c r="I173" s="23"/>
      <c r="J173" s="23"/>
      <c r="K173" s="23"/>
      <c r="L173" s="23"/>
      <c r="M173" s="25"/>
      <c r="N173" s="23"/>
      <c r="O173" s="26"/>
      <c r="P173" s="26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</row>
    <row r="174">
      <c r="A174" s="23"/>
      <c r="B174" s="23"/>
      <c r="C174" s="23"/>
      <c r="D174" s="27"/>
      <c r="E174" s="27"/>
      <c r="F174" s="24"/>
      <c r="G174" s="23"/>
      <c r="H174" s="23"/>
      <c r="I174" s="23"/>
      <c r="J174" s="23"/>
      <c r="K174" s="23"/>
      <c r="L174" s="23"/>
      <c r="M174" s="25"/>
      <c r="N174" s="23"/>
      <c r="O174" s="26"/>
      <c r="P174" s="26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</row>
    <row r="175">
      <c r="A175" s="23"/>
      <c r="B175" s="23"/>
      <c r="C175" s="23"/>
      <c r="D175" s="27"/>
      <c r="E175" s="27"/>
      <c r="F175" s="24"/>
      <c r="G175" s="23"/>
      <c r="H175" s="23"/>
      <c r="I175" s="23"/>
      <c r="J175" s="23"/>
      <c r="K175" s="23"/>
      <c r="L175" s="23"/>
      <c r="M175" s="25"/>
      <c r="N175" s="23"/>
      <c r="O175" s="26"/>
      <c r="P175" s="26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</row>
    <row r="176">
      <c r="A176" s="23"/>
      <c r="B176" s="23"/>
      <c r="C176" s="23"/>
      <c r="D176" s="27"/>
      <c r="E176" s="27"/>
      <c r="F176" s="24"/>
      <c r="G176" s="23"/>
      <c r="H176" s="23"/>
      <c r="I176" s="23"/>
      <c r="J176" s="23"/>
      <c r="K176" s="23"/>
      <c r="L176" s="23"/>
      <c r="M176" s="25"/>
      <c r="N176" s="23"/>
      <c r="O176" s="26"/>
      <c r="P176" s="26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</row>
    <row r="177">
      <c r="A177" s="23"/>
      <c r="B177" s="23"/>
      <c r="C177" s="23"/>
      <c r="D177" s="27"/>
      <c r="E177" s="27"/>
      <c r="F177" s="24"/>
      <c r="G177" s="23"/>
      <c r="H177" s="23"/>
      <c r="I177" s="23"/>
      <c r="J177" s="23"/>
      <c r="K177" s="23"/>
      <c r="L177" s="23"/>
      <c r="M177" s="25"/>
      <c r="N177" s="23"/>
      <c r="O177" s="26"/>
      <c r="P177" s="26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</row>
    <row r="178">
      <c r="A178" s="23"/>
      <c r="B178" s="23"/>
      <c r="C178" s="23"/>
      <c r="D178" s="27"/>
      <c r="E178" s="27"/>
      <c r="F178" s="24"/>
      <c r="G178" s="23"/>
      <c r="H178" s="23"/>
      <c r="I178" s="23"/>
      <c r="J178" s="23"/>
      <c r="K178" s="23"/>
      <c r="L178" s="23"/>
      <c r="M178" s="25"/>
      <c r="N178" s="23"/>
      <c r="O178" s="26"/>
      <c r="P178" s="26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</row>
    <row r="179">
      <c r="A179" s="23"/>
      <c r="B179" s="23"/>
      <c r="C179" s="23"/>
      <c r="D179" s="27"/>
      <c r="E179" s="27"/>
      <c r="F179" s="24"/>
      <c r="G179" s="23"/>
      <c r="H179" s="23"/>
      <c r="I179" s="23"/>
      <c r="J179" s="23"/>
      <c r="K179" s="23"/>
      <c r="L179" s="23"/>
      <c r="M179" s="25"/>
      <c r="N179" s="23"/>
      <c r="O179" s="26"/>
      <c r="P179" s="26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</row>
    <row r="180">
      <c r="A180" s="23"/>
      <c r="B180" s="23"/>
      <c r="C180" s="23"/>
      <c r="D180" s="27"/>
      <c r="E180" s="27"/>
      <c r="F180" s="24"/>
      <c r="G180" s="23"/>
      <c r="H180" s="23"/>
      <c r="I180" s="23"/>
      <c r="J180" s="23"/>
      <c r="K180" s="23"/>
      <c r="L180" s="23"/>
      <c r="M180" s="25"/>
      <c r="N180" s="23"/>
      <c r="O180" s="26"/>
      <c r="P180" s="26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</row>
    <row r="181">
      <c r="A181" s="23"/>
      <c r="B181" s="23"/>
      <c r="C181" s="23"/>
      <c r="D181" s="27"/>
      <c r="E181" s="27"/>
      <c r="F181" s="24"/>
      <c r="G181" s="23"/>
      <c r="H181" s="23"/>
      <c r="I181" s="23"/>
      <c r="J181" s="23"/>
      <c r="K181" s="23"/>
      <c r="L181" s="23"/>
      <c r="M181" s="25"/>
      <c r="N181" s="23"/>
      <c r="O181" s="26"/>
      <c r="P181" s="26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</row>
    <row r="182">
      <c r="A182" s="23"/>
      <c r="B182" s="23"/>
      <c r="C182" s="23"/>
      <c r="D182" s="27"/>
      <c r="E182" s="27"/>
      <c r="F182" s="24"/>
      <c r="G182" s="23"/>
      <c r="H182" s="23"/>
      <c r="I182" s="23"/>
      <c r="J182" s="23"/>
      <c r="K182" s="23"/>
      <c r="L182" s="23"/>
      <c r="M182" s="25"/>
      <c r="N182" s="23"/>
      <c r="O182" s="26"/>
      <c r="P182" s="26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</row>
    <row r="183">
      <c r="A183" s="23"/>
      <c r="B183" s="23"/>
      <c r="C183" s="23"/>
      <c r="D183" s="27"/>
      <c r="E183" s="27"/>
      <c r="F183" s="24"/>
      <c r="G183" s="23"/>
      <c r="H183" s="23"/>
      <c r="I183" s="23"/>
      <c r="J183" s="23"/>
      <c r="K183" s="23"/>
      <c r="L183" s="23"/>
      <c r="M183" s="25"/>
      <c r="N183" s="23"/>
      <c r="O183" s="26"/>
      <c r="P183" s="26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</row>
    <row r="184">
      <c r="A184" s="23"/>
      <c r="B184" s="23"/>
      <c r="C184" s="23"/>
      <c r="D184" s="27"/>
      <c r="E184" s="27"/>
      <c r="F184" s="24"/>
      <c r="G184" s="23"/>
      <c r="H184" s="23"/>
      <c r="I184" s="23"/>
      <c r="J184" s="23"/>
      <c r="K184" s="23"/>
      <c r="L184" s="23"/>
      <c r="M184" s="25"/>
      <c r="N184" s="23"/>
      <c r="O184" s="26"/>
      <c r="P184" s="26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</row>
    <row r="185">
      <c r="A185" s="23"/>
      <c r="B185" s="23"/>
      <c r="C185" s="23"/>
      <c r="D185" s="27"/>
      <c r="E185" s="27"/>
      <c r="F185" s="24"/>
      <c r="G185" s="23"/>
      <c r="H185" s="23"/>
      <c r="I185" s="23"/>
      <c r="J185" s="23"/>
      <c r="K185" s="23"/>
      <c r="L185" s="23"/>
      <c r="M185" s="25"/>
      <c r="N185" s="23"/>
      <c r="O185" s="26"/>
      <c r="P185" s="26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</row>
    <row r="186">
      <c r="A186" s="23"/>
      <c r="B186" s="23"/>
      <c r="C186" s="23"/>
      <c r="D186" s="27"/>
      <c r="E186" s="27"/>
      <c r="F186" s="24"/>
      <c r="G186" s="23"/>
      <c r="H186" s="23"/>
      <c r="I186" s="23"/>
      <c r="J186" s="23"/>
      <c r="K186" s="23"/>
      <c r="L186" s="23"/>
      <c r="M186" s="25"/>
      <c r="N186" s="23"/>
      <c r="O186" s="26"/>
      <c r="P186" s="26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</row>
    <row r="187">
      <c r="A187" s="23"/>
      <c r="B187" s="23"/>
      <c r="C187" s="23"/>
      <c r="D187" s="27"/>
      <c r="E187" s="27"/>
      <c r="F187" s="24"/>
      <c r="G187" s="23"/>
      <c r="H187" s="23"/>
      <c r="I187" s="23"/>
      <c r="J187" s="23"/>
      <c r="K187" s="23"/>
      <c r="L187" s="23"/>
      <c r="M187" s="25"/>
      <c r="N187" s="23"/>
      <c r="O187" s="26"/>
      <c r="P187" s="26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</row>
    <row r="188">
      <c r="A188" s="23"/>
      <c r="B188" s="23"/>
      <c r="C188" s="23"/>
      <c r="D188" s="27"/>
      <c r="E188" s="27"/>
      <c r="F188" s="24"/>
      <c r="G188" s="23"/>
      <c r="H188" s="23"/>
      <c r="I188" s="23"/>
      <c r="J188" s="23"/>
      <c r="K188" s="23"/>
      <c r="L188" s="23"/>
      <c r="M188" s="25"/>
      <c r="N188" s="23"/>
      <c r="O188" s="26"/>
      <c r="P188" s="26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</row>
    <row r="189">
      <c r="A189" s="23"/>
      <c r="B189" s="23"/>
      <c r="C189" s="23"/>
      <c r="D189" s="27"/>
      <c r="E189" s="27"/>
      <c r="F189" s="24"/>
      <c r="G189" s="23"/>
      <c r="H189" s="23"/>
      <c r="I189" s="23"/>
      <c r="J189" s="23"/>
      <c r="K189" s="23"/>
      <c r="L189" s="23"/>
      <c r="M189" s="25"/>
      <c r="N189" s="23"/>
      <c r="O189" s="26"/>
      <c r="P189" s="26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</row>
    <row r="190">
      <c r="A190" s="23"/>
      <c r="B190" s="23"/>
      <c r="C190" s="23"/>
      <c r="D190" s="27"/>
      <c r="E190" s="27"/>
      <c r="F190" s="24"/>
      <c r="G190" s="23"/>
      <c r="H190" s="23"/>
      <c r="I190" s="23"/>
      <c r="J190" s="23"/>
      <c r="K190" s="23"/>
      <c r="L190" s="23"/>
      <c r="M190" s="25"/>
      <c r="N190" s="23"/>
      <c r="O190" s="26"/>
      <c r="P190" s="26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</row>
    <row r="191">
      <c r="A191" s="23"/>
      <c r="B191" s="23"/>
      <c r="C191" s="23"/>
      <c r="D191" s="27"/>
      <c r="E191" s="27"/>
      <c r="F191" s="24"/>
      <c r="G191" s="23"/>
      <c r="H191" s="23"/>
      <c r="I191" s="23"/>
      <c r="J191" s="23"/>
      <c r="K191" s="23"/>
      <c r="L191" s="23"/>
      <c r="M191" s="25"/>
      <c r="N191" s="23"/>
      <c r="O191" s="26"/>
      <c r="P191" s="26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</row>
    <row r="192">
      <c r="A192" s="23"/>
      <c r="B192" s="23"/>
      <c r="C192" s="23"/>
      <c r="D192" s="27"/>
      <c r="E192" s="27"/>
      <c r="F192" s="24"/>
      <c r="G192" s="23"/>
      <c r="H192" s="23"/>
      <c r="I192" s="23"/>
      <c r="J192" s="23"/>
      <c r="K192" s="23"/>
      <c r="L192" s="23"/>
      <c r="M192" s="25"/>
      <c r="N192" s="23"/>
      <c r="O192" s="26"/>
      <c r="P192" s="26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</row>
    <row r="193">
      <c r="A193" s="23"/>
      <c r="B193" s="23"/>
      <c r="C193" s="23"/>
      <c r="D193" s="27"/>
      <c r="E193" s="27"/>
      <c r="F193" s="24"/>
      <c r="G193" s="23"/>
      <c r="H193" s="23"/>
      <c r="I193" s="23"/>
      <c r="J193" s="23"/>
      <c r="K193" s="23"/>
      <c r="L193" s="23"/>
      <c r="M193" s="25"/>
      <c r="N193" s="23"/>
      <c r="O193" s="26"/>
      <c r="P193" s="26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</row>
    <row r="194">
      <c r="A194" s="23"/>
      <c r="B194" s="23"/>
      <c r="C194" s="23"/>
      <c r="D194" s="27"/>
      <c r="E194" s="27"/>
      <c r="F194" s="24"/>
      <c r="G194" s="23"/>
      <c r="H194" s="23"/>
      <c r="I194" s="23"/>
      <c r="J194" s="23"/>
      <c r="K194" s="23"/>
      <c r="L194" s="23"/>
      <c r="M194" s="25"/>
      <c r="N194" s="23"/>
      <c r="O194" s="26"/>
      <c r="P194" s="26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</row>
    <row r="195">
      <c r="A195" s="23"/>
      <c r="B195" s="23"/>
      <c r="C195" s="23"/>
      <c r="D195" s="27"/>
      <c r="E195" s="27"/>
      <c r="F195" s="24"/>
      <c r="G195" s="23"/>
      <c r="H195" s="23"/>
      <c r="I195" s="23"/>
      <c r="J195" s="23"/>
      <c r="K195" s="23"/>
      <c r="L195" s="23"/>
      <c r="M195" s="25"/>
      <c r="N195" s="23"/>
      <c r="O195" s="26"/>
      <c r="P195" s="26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</row>
    <row r="196">
      <c r="A196" s="23"/>
      <c r="B196" s="23"/>
      <c r="C196" s="23"/>
      <c r="D196" s="27"/>
      <c r="E196" s="27"/>
      <c r="F196" s="24"/>
      <c r="G196" s="23"/>
      <c r="H196" s="23"/>
      <c r="I196" s="23"/>
      <c r="J196" s="23"/>
      <c r="K196" s="23"/>
      <c r="L196" s="23"/>
      <c r="M196" s="25"/>
      <c r="N196" s="23"/>
      <c r="O196" s="26"/>
      <c r="P196" s="26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</row>
    <row r="197">
      <c r="A197" s="23"/>
      <c r="B197" s="23"/>
      <c r="C197" s="23"/>
      <c r="D197" s="27"/>
      <c r="E197" s="27"/>
      <c r="F197" s="24"/>
      <c r="G197" s="23"/>
      <c r="H197" s="23"/>
      <c r="I197" s="23"/>
      <c r="J197" s="23"/>
      <c r="K197" s="23"/>
      <c r="L197" s="23"/>
      <c r="M197" s="25"/>
      <c r="N197" s="23"/>
      <c r="O197" s="26"/>
      <c r="P197" s="26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</row>
    <row r="198">
      <c r="A198" s="23"/>
      <c r="B198" s="23"/>
      <c r="C198" s="23"/>
      <c r="D198" s="27"/>
      <c r="E198" s="27"/>
      <c r="F198" s="24"/>
      <c r="G198" s="23"/>
      <c r="H198" s="23"/>
      <c r="I198" s="23"/>
      <c r="J198" s="23"/>
      <c r="K198" s="23"/>
      <c r="L198" s="23"/>
      <c r="M198" s="25"/>
      <c r="N198" s="23"/>
      <c r="O198" s="26"/>
      <c r="P198" s="26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</row>
    <row r="199">
      <c r="A199" s="23"/>
      <c r="B199" s="23"/>
      <c r="C199" s="23"/>
      <c r="D199" s="27"/>
      <c r="E199" s="27"/>
      <c r="F199" s="24"/>
      <c r="G199" s="23"/>
      <c r="H199" s="23"/>
      <c r="I199" s="23"/>
      <c r="J199" s="23"/>
      <c r="K199" s="23"/>
      <c r="L199" s="23"/>
      <c r="M199" s="25"/>
      <c r="N199" s="23"/>
      <c r="O199" s="26"/>
      <c r="P199" s="26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</row>
    <row r="200">
      <c r="A200" s="23"/>
      <c r="B200" s="23"/>
      <c r="C200" s="23"/>
      <c r="D200" s="27"/>
      <c r="E200" s="27"/>
      <c r="F200" s="24"/>
      <c r="G200" s="23"/>
      <c r="H200" s="23"/>
      <c r="I200" s="23"/>
      <c r="J200" s="23"/>
      <c r="K200" s="23"/>
      <c r="L200" s="23"/>
      <c r="M200" s="25"/>
      <c r="N200" s="23"/>
      <c r="O200" s="26"/>
      <c r="P200" s="26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</row>
    <row r="201">
      <c r="A201" s="23"/>
      <c r="B201" s="23"/>
      <c r="C201" s="23"/>
      <c r="D201" s="27"/>
      <c r="E201" s="27"/>
      <c r="F201" s="24"/>
      <c r="G201" s="23"/>
      <c r="H201" s="23"/>
      <c r="I201" s="23"/>
      <c r="J201" s="23"/>
      <c r="K201" s="23"/>
      <c r="L201" s="23"/>
      <c r="M201" s="25"/>
      <c r="N201" s="23"/>
      <c r="O201" s="26"/>
      <c r="P201" s="26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</row>
    <row r="202">
      <c r="A202" s="23"/>
      <c r="B202" s="23"/>
      <c r="C202" s="23"/>
      <c r="D202" s="27"/>
      <c r="E202" s="27"/>
      <c r="F202" s="24"/>
      <c r="G202" s="23"/>
      <c r="H202" s="23"/>
      <c r="I202" s="23"/>
      <c r="J202" s="23"/>
      <c r="K202" s="23"/>
      <c r="L202" s="23"/>
      <c r="M202" s="25"/>
      <c r="N202" s="23"/>
      <c r="O202" s="26"/>
      <c r="P202" s="26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</row>
    <row r="203">
      <c r="A203" s="23"/>
      <c r="B203" s="23"/>
      <c r="C203" s="23"/>
      <c r="D203" s="27"/>
      <c r="E203" s="27"/>
      <c r="F203" s="24"/>
      <c r="G203" s="23"/>
      <c r="H203" s="23"/>
      <c r="I203" s="23"/>
      <c r="J203" s="23"/>
      <c r="K203" s="23"/>
      <c r="L203" s="23"/>
      <c r="M203" s="25"/>
      <c r="N203" s="23"/>
      <c r="O203" s="26"/>
      <c r="P203" s="26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</row>
    <row r="204">
      <c r="A204" s="23"/>
      <c r="B204" s="23"/>
      <c r="C204" s="23"/>
      <c r="D204" s="27"/>
      <c r="E204" s="27"/>
      <c r="F204" s="24"/>
      <c r="G204" s="23"/>
      <c r="H204" s="23"/>
      <c r="I204" s="23"/>
      <c r="J204" s="23"/>
      <c r="K204" s="23"/>
      <c r="L204" s="23"/>
      <c r="M204" s="25"/>
      <c r="N204" s="23"/>
      <c r="O204" s="26"/>
      <c r="P204" s="26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</row>
    <row r="205">
      <c r="A205" s="23"/>
      <c r="B205" s="23"/>
      <c r="C205" s="23"/>
      <c r="D205" s="27"/>
      <c r="E205" s="27"/>
      <c r="F205" s="24"/>
      <c r="G205" s="23"/>
      <c r="H205" s="23"/>
      <c r="I205" s="23"/>
      <c r="J205" s="23"/>
      <c r="K205" s="23"/>
      <c r="L205" s="23"/>
      <c r="M205" s="25"/>
      <c r="N205" s="23"/>
      <c r="O205" s="26"/>
      <c r="P205" s="26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</row>
    <row r="206">
      <c r="A206" s="23"/>
      <c r="B206" s="23"/>
      <c r="C206" s="23"/>
      <c r="D206" s="27"/>
      <c r="E206" s="27"/>
      <c r="F206" s="24"/>
      <c r="G206" s="23"/>
      <c r="H206" s="23"/>
      <c r="I206" s="23"/>
      <c r="J206" s="23"/>
      <c r="K206" s="23"/>
      <c r="L206" s="23"/>
      <c r="M206" s="25"/>
      <c r="N206" s="23"/>
      <c r="O206" s="26"/>
      <c r="P206" s="26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</row>
    <row r="207">
      <c r="A207" s="23"/>
      <c r="B207" s="23"/>
      <c r="C207" s="23"/>
      <c r="D207" s="27"/>
      <c r="E207" s="27"/>
      <c r="F207" s="24"/>
      <c r="G207" s="23"/>
      <c r="H207" s="23"/>
      <c r="I207" s="23"/>
      <c r="J207" s="23"/>
      <c r="K207" s="23"/>
      <c r="L207" s="23"/>
      <c r="M207" s="25"/>
      <c r="N207" s="23"/>
      <c r="O207" s="26"/>
      <c r="P207" s="26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</row>
    <row r="208">
      <c r="A208" s="23"/>
      <c r="B208" s="23"/>
      <c r="C208" s="23"/>
      <c r="D208" s="27"/>
      <c r="E208" s="27"/>
      <c r="F208" s="24"/>
      <c r="G208" s="23"/>
      <c r="H208" s="23"/>
      <c r="I208" s="23"/>
      <c r="J208" s="23"/>
      <c r="K208" s="23"/>
      <c r="L208" s="23"/>
      <c r="M208" s="25"/>
      <c r="N208" s="23"/>
      <c r="O208" s="26"/>
      <c r="P208" s="26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</row>
    <row r="209">
      <c r="A209" s="23"/>
      <c r="B209" s="23"/>
      <c r="C209" s="23"/>
      <c r="D209" s="27"/>
      <c r="E209" s="27"/>
      <c r="F209" s="24"/>
      <c r="G209" s="23"/>
      <c r="H209" s="23"/>
      <c r="I209" s="23"/>
      <c r="J209" s="23"/>
      <c r="K209" s="23"/>
      <c r="L209" s="23"/>
      <c r="M209" s="25"/>
      <c r="N209" s="23"/>
      <c r="O209" s="26"/>
      <c r="P209" s="26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</row>
    <row r="210">
      <c r="A210" s="23"/>
      <c r="B210" s="23"/>
      <c r="C210" s="23"/>
      <c r="D210" s="27"/>
      <c r="E210" s="27"/>
      <c r="F210" s="24"/>
      <c r="G210" s="23"/>
      <c r="H210" s="23"/>
      <c r="I210" s="23"/>
      <c r="J210" s="23"/>
      <c r="K210" s="23"/>
      <c r="L210" s="23"/>
      <c r="M210" s="25"/>
      <c r="N210" s="23"/>
      <c r="O210" s="26"/>
      <c r="P210" s="26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</row>
    <row r="211">
      <c r="A211" s="23"/>
      <c r="B211" s="23"/>
      <c r="C211" s="23"/>
      <c r="D211" s="27"/>
      <c r="E211" s="27"/>
      <c r="F211" s="24"/>
      <c r="G211" s="23"/>
      <c r="H211" s="23"/>
      <c r="I211" s="23"/>
      <c r="J211" s="23"/>
      <c r="K211" s="23"/>
      <c r="L211" s="23"/>
      <c r="M211" s="25"/>
      <c r="N211" s="23"/>
      <c r="O211" s="26"/>
      <c r="P211" s="26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</row>
    <row r="212">
      <c r="A212" s="23"/>
      <c r="B212" s="23"/>
      <c r="C212" s="23"/>
      <c r="D212" s="27"/>
      <c r="E212" s="27"/>
      <c r="F212" s="24"/>
      <c r="G212" s="23"/>
      <c r="H212" s="23"/>
      <c r="I212" s="23"/>
      <c r="J212" s="23"/>
      <c r="K212" s="23"/>
      <c r="L212" s="23"/>
      <c r="M212" s="25"/>
      <c r="N212" s="23"/>
      <c r="O212" s="26"/>
      <c r="P212" s="26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</row>
    <row r="213">
      <c r="A213" s="23"/>
      <c r="B213" s="23"/>
      <c r="C213" s="23"/>
      <c r="D213" s="27"/>
      <c r="E213" s="27"/>
      <c r="F213" s="24"/>
      <c r="G213" s="23"/>
      <c r="H213" s="23"/>
      <c r="I213" s="23"/>
      <c r="J213" s="23"/>
      <c r="K213" s="23"/>
      <c r="L213" s="23"/>
      <c r="M213" s="25"/>
      <c r="N213" s="23"/>
      <c r="O213" s="26"/>
      <c r="P213" s="26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</row>
    <row r="214">
      <c r="A214" s="23"/>
      <c r="B214" s="23"/>
      <c r="C214" s="23"/>
      <c r="D214" s="27"/>
      <c r="E214" s="27"/>
      <c r="F214" s="24"/>
      <c r="G214" s="23"/>
      <c r="H214" s="23"/>
      <c r="I214" s="23"/>
      <c r="J214" s="23"/>
      <c r="K214" s="23"/>
      <c r="L214" s="23"/>
      <c r="M214" s="25"/>
      <c r="N214" s="23"/>
      <c r="O214" s="26"/>
      <c r="P214" s="26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</row>
    <row r="215">
      <c r="A215" s="23"/>
      <c r="B215" s="23"/>
      <c r="C215" s="23"/>
      <c r="D215" s="27"/>
      <c r="E215" s="27"/>
      <c r="F215" s="24"/>
      <c r="G215" s="23"/>
      <c r="H215" s="23"/>
      <c r="I215" s="23"/>
      <c r="J215" s="23"/>
      <c r="K215" s="23"/>
      <c r="L215" s="23"/>
      <c r="M215" s="25"/>
      <c r="N215" s="23"/>
      <c r="O215" s="26"/>
      <c r="P215" s="26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</row>
    <row r="216">
      <c r="A216" s="23"/>
      <c r="B216" s="23"/>
      <c r="C216" s="23"/>
      <c r="D216" s="27"/>
      <c r="E216" s="27"/>
      <c r="F216" s="24"/>
      <c r="G216" s="23"/>
      <c r="H216" s="23"/>
      <c r="I216" s="23"/>
      <c r="J216" s="23"/>
      <c r="K216" s="23"/>
      <c r="L216" s="23"/>
      <c r="M216" s="25"/>
      <c r="N216" s="23"/>
      <c r="O216" s="26"/>
      <c r="P216" s="26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</row>
    <row r="217">
      <c r="A217" s="23"/>
      <c r="B217" s="23"/>
      <c r="C217" s="23"/>
      <c r="D217" s="27"/>
      <c r="E217" s="27"/>
      <c r="F217" s="24"/>
      <c r="G217" s="23"/>
      <c r="H217" s="23"/>
      <c r="I217" s="23"/>
      <c r="J217" s="23"/>
      <c r="K217" s="23"/>
      <c r="L217" s="23"/>
      <c r="M217" s="25"/>
      <c r="N217" s="23"/>
      <c r="O217" s="26"/>
      <c r="P217" s="26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</row>
    <row r="218">
      <c r="A218" s="23"/>
      <c r="B218" s="23"/>
      <c r="C218" s="23"/>
      <c r="D218" s="27"/>
      <c r="E218" s="27"/>
      <c r="F218" s="24"/>
      <c r="G218" s="23"/>
      <c r="H218" s="23"/>
      <c r="I218" s="23"/>
      <c r="J218" s="23"/>
      <c r="K218" s="23"/>
      <c r="L218" s="23"/>
      <c r="M218" s="25"/>
      <c r="N218" s="23"/>
      <c r="O218" s="26"/>
      <c r="P218" s="26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</row>
    <row r="219">
      <c r="A219" s="23"/>
      <c r="B219" s="23"/>
      <c r="C219" s="23"/>
      <c r="D219" s="27"/>
      <c r="E219" s="27"/>
      <c r="F219" s="24"/>
      <c r="G219" s="23"/>
      <c r="H219" s="23"/>
      <c r="I219" s="23"/>
      <c r="J219" s="23"/>
      <c r="K219" s="23"/>
      <c r="L219" s="23"/>
      <c r="M219" s="25"/>
      <c r="N219" s="23"/>
      <c r="O219" s="26"/>
      <c r="P219" s="26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</row>
    <row r="220">
      <c r="A220" s="23"/>
      <c r="B220" s="23"/>
      <c r="C220" s="23"/>
      <c r="D220" s="27"/>
      <c r="E220" s="27"/>
      <c r="F220" s="24"/>
      <c r="G220" s="23"/>
      <c r="H220" s="23"/>
      <c r="I220" s="23"/>
      <c r="J220" s="23"/>
      <c r="K220" s="23"/>
      <c r="L220" s="23"/>
      <c r="M220" s="25"/>
      <c r="N220" s="23"/>
      <c r="O220" s="26"/>
      <c r="P220" s="26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</row>
    <row r="221">
      <c r="A221" s="23"/>
      <c r="B221" s="23"/>
      <c r="C221" s="23"/>
      <c r="D221" s="27"/>
      <c r="E221" s="27"/>
      <c r="F221" s="24"/>
      <c r="G221" s="23"/>
      <c r="H221" s="23"/>
      <c r="I221" s="23"/>
      <c r="J221" s="23"/>
      <c r="K221" s="23"/>
      <c r="L221" s="23"/>
      <c r="M221" s="25"/>
      <c r="N221" s="23"/>
      <c r="O221" s="26"/>
      <c r="P221" s="26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</row>
    <row r="222">
      <c r="A222" s="23"/>
      <c r="B222" s="23"/>
      <c r="C222" s="23"/>
      <c r="D222" s="27"/>
      <c r="E222" s="27"/>
      <c r="F222" s="24"/>
      <c r="G222" s="23"/>
      <c r="H222" s="23"/>
      <c r="I222" s="23"/>
      <c r="J222" s="23"/>
      <c r="K222" s="23"/>
      <c r="L222" s="23"/>
      <c r="M222" s="25"/>
      <c r="N222" s="23"/>
      <c r="O222" s="26"/>
      <c r="P222" s="26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</row>
    <row r="223">
      <c r="A223" s="23"/>
      <c r="B223" s="23"/>
      <c r="C223" s="23"/>
      <c r="D223" s="27"/>
      <c r="E223" s="27"/>
      <c r="F223" s="24"/>
      <c r="G223" s="23"/>
      <c r="H223" s="23"/>
      <c r="I223" s="23"/>
      <c r="J223" s="23"/>
      <c r="K223" s="23"/>
      <c r="L223" s="23"/>
      <c r="M223" s="25"/>
      <c r="N223" s="23"/>
      <c r="O223" s="26"/>
      <c r="P223" s="26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</row>
    <row r="224">
      <c r="A224" s="23"/>
      <c r="B224" s="23"/>
      <c r="C224" s="23"/>
      <c r="D224" s="27"/>
      <c r="E224" s="27"/>
      <c r="F224" s="24"/>
      <c r="G224" s="23"/>
      <c r="H224" s="23"/>
      <c r="I224" s="23"/>
      <c r="J224" s="23"/>
      <c r="K224" s="23"/>
      <c r="L224" s="23"/>
      <c r="M224" s="25"/>
      <c r="N224" s="23"/>
      <c r="O224" s="26"/>
      <c r="P224" s="26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</row>
    <row r="225">
      <c r="A225" s="23"/>
      <c r="B225" s="23"/>
      <c r="C225" s="23"/>
      <c r="D225" s="27"/>
      <c r="E225" s="27"/>
      <c r="F225" s="24"/>
      <c r="G225" s="23"/>
      <c r="H225" s="23"/>
      <c r="I225" s="23"/>
      <c r="J225" s="23"/>
      <c r="K225" s="23"/>
      <c r="L225" s="23"/>
      <c r="M225" s="25"/>
      <c r="N225" s="23"/>
      <c r="O225" s="26"/>
      <c r="P225" s="26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</row>
    <row r="226">
      <c r="A226" s="23"/>
      <c r="B226" s="23"/>
      <c r="C226" s="23"/>
      <c r="D226" s="27"/>
      <c r="E226" s="27"/>
      <c r="F226" s="24"/>
      <c r="G226" s="23"/>
      <c r="H226" s="23"/>
      <c r="I226" s="23"/>
      <c r="J226" s="23"/>
      <c r="K226" s="23"/>
      <c r="L226" s="23"/>
      <c r="M226" s="25"/>
      <c r="N226" s="23"/>
      <c r="O226" s="26"/>
      <c r="P226" s="26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</row>
    <row r="227">
      <c r="A227" s="23"/>
      <c r="B227" s="23"/>
      <c r="C227" s="23"/>
      <c r="D227" s="27"/>
      <c r="E227" s="27"/>
      <c r="F227" s="24"/>
      <c r="G227" s="23"/>
      <c r="H227" s="23"/>
      <c r="I227" s="23"/>
      <c r="J227" s="23"/>
      <c r="K227" s="23"/>
      <c r="L227" s="23"/>
      <c r="M227" s="25"/>
      <c r="N227" s="23"/>
      <c r="O227" s="26"/>
      <c r="P227" s="26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</row>
    <row r="228">
      <c r="A228" s="23"/>
      <c r="B228" s="23"/>
      <c r="C228" s="23"/>
      <c r="D228" s="27"/>
      <c r="E228" s="27"/>
      <c r="F228" s="24"/>
      <c r="G228" s="23"/>
      <c r="H228" s="23"/>
      <c r="I228" s="23"/>
      <c r="J228" s="23"/>
      <c r="K228" s="23"/>
      <c r="L228" s="23"/>
      <c r="M228" s="25"/>
      <c r="N228" s="23"/>
      <c r="O228" s="26"/>
      <c r="P228" s="26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</row>
    <row r="229">
      <c r="A229" s="23"/>
      <c r="B229" s="23"/>
      <c r="C229" s="23"/>
      <c r="D229" s="27"/>
      <c r="E229" s="27"/>
      <c r="F229" s="24"/>
      <c r="G229" s="23"/>
      <c r="H229" s="23"/>
      <c r="I229" s="23"/>
      <c r="J229" s="23"/>
      <c r="K229" s="23"/>
      <c r="L229" s="23"/>
      <c r="M229" s="25"/>
      <c r="N229" s="23"/>
      <c r="O229" s="26"/>
      <c r="P229" s="26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</row>
    <row r="230">
      <c r="A230" s="23"/>
      <c r="B230" s="23"/>
      <c r="C230" s="23"/>
      <c r="D230" s="27"/>
      <c r="E230" s="27"/>
      <c r="F230" s="24"/>
      <c r="G230" s="23"/>
      <c r="H230" s="23"/>
      <c r="I230" s="23"/>
      <c r="J230" s="23"/>
      <c r="K230" s="23"/>
      <c r="L230" s="23"/>
      <c r="M230" s="25"/>
      <c r="N230" s="23"/>
      <c r="O230" s="26"/>
      <c r="P230" s="26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</row>
    <row r="231">
      <c r="A231" s="23"/>
      <c r="B231" s="23"/>
      <c r="C231" s="23"/>
      <c r="D231" s="27"/>
      <c r="E231" s="27"/>
      <c r="F231" s="24"/>
      <c r="G231" s="23"/>
      <c r="H231" s="23"/>
      <c r="I231" s="23"/>
      <c r="J231" s="23"/>
      <c r="K231" s="23"/>
      <c r="L231" s="23"/>
      <c r="M231" s="25"/>
      <c r="N231" s="23"/>
      <c r="O231" s="26"/>
      <c r="P231" s="26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</row>
    <row r="232">
      <c r="A232" s="23"/>
      <c r="B232" s="23"/>
      <c r="C232" s="23"/>
      <c r="D232" s="27"/>
      <c r="E232" s="27"/>
      <c r="F232" s="24"/>
      <c r="G232" s="23"/>
      <c r="H232" s="23"/>
      <c r="I232" s="23"/>
      <c r="J232" s="23"/>
      <c r="K232" s="23"/>
      <c r="L232" s="23"/>
      <c r="M232" s="25"/>
      <c r="N232" s="23"/>
      <c r="O232" s="26"/>
      <c r="P232" s="26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</row>
    <row r="233">
      <c r="A233" s="23"/>
      <c r="B233" s="23"/>
      <c r="C233" s="23"/>
      <c r="D233" s="27"/>
      <c r="E233" s="27"/>
      <c r="F233" s="24"/>
      <c r="G233" s="23"/>
      <c r="H233" s="23"/>
      <c r="I233" s="23"/>
      <c r="J233" s="23"/>
      <c r="K233" s="23"/>
      <c r="L233" s="23"/>
      <c r="M233" s="25"/>
      <c r="N233" s="23"/>
      <c r="O233" s="26"/>
      <c r="P233" s="26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</row>
    <row r="234">
      <c r="A234" s="23"/>
      <c r="B234" s="23"/>
      <c r="C234" s="23"/>
      <c r="D234" s="27"/>
      <c r="E234" s="27"/>
      <c r="F234" s="24"/>
      <c r="G234" s="23"/>
      <c r="H234" s="23"/>
      <c r="I234" s="23"/>
      <c r="J234" s="23"/>
      <c r="K234" s="23"/>
      <c r="L234" s="23"/>
      <c r="M234" s="25"/>
      <c r="N234" s="23"/>
      <c r="O234" s="26"/>
      <c r="P234" s="26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</row>
    <row r="235">
      <c r="A235" s="23"/>
      <c r="B235" s="23"/>
      <c r="C235" s="23"/>
      <c r="D235" s="27"/>
      <c r="E235" s="27"/>
      <c r="F235" s="24"/>
      <c r="G235" s="23"/>
      <c r="H235" s="23"/>
      <c r="I235" s="23"/>
      <c r="J235" s="23"/>
      <c r="K235" s="23"/>
      <c r="L235" s="23"/>
      <c r="M235" s="25"/>
      <c r="N235" s="23"/>
      <c r="O235" s="26"/>
      <c r="P235" s="26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</row>
    <row r="236">
      <c r="A236" s="23"/>
      <c r="B236" s="23"/>
      <c r="C236" s="23"/>
      <c r="D236" s="27"/>
      <c r="E236" s="27"/>
      <c r="F236" s="24"/>
      <c r="G236" s="23"/>
      <c r="H236" s="23"/>
      <c r="I236" s="23"/>
      <c r="J236" s="23"/>
      <c r="K236" s="23"/>
      <c r="L236" s="23"/>
      <c r="M236" s="25"/>
      <c r="N236" s="23"/>
      <c r="O236" s="26"/>
      <c r="P236" s="26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</row>
    <row r="237">
      <c r="A237" s="23"/>
      <c r="B237" s="23"/>
      <c r="C237" s="23"/>
      <c r="D237" s="27"/>
      <c r="E237" s="27"/>
      <c r="F237" s="24"/>
      <c r="G237" s="23"/>
      <c r="H237" s="23"/>
      <c r="I237" s="23"/>
      <c r="J237" s="23"/>
      <c r="K237" s="23"/>
      <c r="L237" s="23"/>
      <c r="M237" s="25"/>
      <c r="N237" s="23"/>
      <c r="O237" s="26"/>
      <c r="P237" s="26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</row>
    <row r="238">
      <c r="A238" s="23"/>
      <c r="B238" s="23"/>
      <c r="C238" s="23"/>
      <c r="D238" s="27"/>
      <c r="E238" s="27"/>
      <c r="F238" s="24"/>
      <c r="G238" s="23"/>
      <c r="H238" s="23"/>
      <c r="I238" s="23"/>
      <c r="J238" s="23"/>
      <c r="K238" s="23"/>
      <c r="L238" s="23"/>
      <c r="M238" s="25"/>
      <c r="N238" s="23"/>
      <c r="O238" s="26"/>
      <c r="P238" s="26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</row>
    <row r="239">
      <c r="A239" s="23"/>
      <c r="B239" s="23"/>
      <c r="C239" s="23"/>
      <c r="D239" s="27"/>
      <c r="E239" s="27"/>
      <c r="F239" s="24"/>
      <c r="G239" s="23"/>
      <c r="H239" s="23"/>
      <c r="I239" s="23"/>
      <c r="J239" s="23"/>
      <c r="K239" s="23"/>
      <c r="L239" s="23"/>
      <c r="M239" s="25"/>
      <c r="N239" s="23"/>
      <c r="O239" s="26"/>
      <c r="P239" s="26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</row>
    <row r="240">
      <c r="A240" s="23"/>
      <c r="B240" s="23"/>
      <c r="C240" s="23"/>
      <c r="D240" s="27"/>
      <c r="E240" s="27"/>
      <c r="F240" s="24"/>
      <c r="G240" s="23"/>
      <c r="H240" s="23"/>
      <c r="I240" s="23"/>
      <c r="J240" s="23"/>
      <c r="K240" s="23"/>
      <c r="L240" s="23"/>
      <c r="M240" s="25"/>
      <c r="N240" s="23"/>
      <c r="O240" s="26"/>
      <c r="P240" s="26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</row>
    <row r="241">
      <c r="A241" s="23"/>
      <c r="B241" s="23"/>
      <c r="C241" s="23"/>
      <c r="D241" s="27"/>
      <c r="E241" s="27"/>
      <c r="F241" s="24"/>
      <c r="G241" s="23"/>
      <c r="H241" s="23"/>
      <c r="I241" s="23"/>
      <c r="J241" s="23"/>
      <c r="K241" s="23"/>
      <c r="L241" s="23"/>
      <c r="M241" s="25"/>
      <c r="N241" s="23"/>
      <c r="O241" s="26"/>
      <c r="P241" s="26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</row>
    <row r="242">
      <c r="A242" s="23"/>
      <c r="B242" s="23"/>
      <c r="C242" s="23"/>
      <c r="D242" s="27"/>
      <c r="E242" s="27"/>
      <c r="F242" s="24"/>
      <c r="G242" s="23"/>
      <c r="H242" s="23"/>
      <c r="I242" s="23"/>
      <c r="J242" s="23"/>
      <c r="K242" s="23"/>
      <c r="L242" s="23"/>
      <c r="M242" s="25"/>
      <c r="N242" s="23"/>
      <c r="O242" s="26"/>
      <c r="P242" s="26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</row>
    <row r="243">
      <c r="A243" s="23"/>
      <c r="B243" s="23"/>
      <c r="C243" s="23"/>
      <c r="D243" s="27"/>
      <c r="E243" s="27"/>
      <c r="F243" s="24"/>
      <c r="G243" s="23"/>
      <c r="H243" s="23"/>
      <c r="I243" s="23"/>
      <c r="J243" s="23"/>
      <c r="K243" s="23"/>
      <c r="L243" s="23"/>
      <c r="M243" s="25"/>
      <c r="N243" s="23"/>
      <c r="O243" s="26"/>
      <c r="P243" s="26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</row>
    <row r="244">
      <c r="A244" s="23"/>
      <c r="B244" s="23"/>
      <c r="C244" s="23"/>
      <c r="D244" s="27"/>
      <c r="E244" s="27"/>
      <c r="F244" s="24"/>
      <c r="G244" s="23"/>
      <c r="H244" s="23"/>
      <c r="I244" s="23"/>
      <c r="J244" s="23"/>
      <c r="K244" s="23"/>
      <c r="L244" s="23"/>
      <c r="M244" s="25"/>
      <c r="N244" s="23"/>
      <c r="O244" s="26"/>
      <c r="P244" s="26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</row>
    <row r="245">
      <c r="A245" s="23"/>
      <c r="B245" s="23"/>
      <c r="C245" s="23"/>
      <c r="D245" s="27"/>
      <c r="E245" s="27"/>
      <c r="F245" s="24"/>
      <c r="G245" s="23"/>
      <c r="H245" s="23"/>
      <c r="I245" s="23"/>
      <c r="J245" s="23"/>
      <c r="K245" s="23"/>
      <c r="L245" s="23"/>
      <c r="M245" s="25"/>
      <c r="N245" s="23"/>
      <c r="O245" s="26"/>
      <c r="P245" s="26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</row>
    <row r="246">
      <c r="A246" s="23"/>
      <c r="B246" s="23"/>
      <c r="C246" s="23"/>
      <c r="D246" s="27"/>
      <c r="E246" s="27"/>
      <c r="F246" s="24"/>
      <c r="G246" s="23"/>
      <c r="H246" s="23"/>
      <c r="I246" s="23"/>
      <c r="J246" s="23"/>
      <c r="K246" s="23"/>
      <c r="L246" s="23"/>
      <c r="M246" s="25"/>
      <c r="N246" s="23"/>
      <c r="O246" s="26"/>
      <c r="P246" s="26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</row>
    <row r="247">
      <c r="A247" s="23"/>
      <c r="B247" s="23"/>
      <c r="C247" s="23"/>
      <c r="D247" s="27"/>
      <c r="E247" s="27"/>
      <c r="F247" s="24"/>
      <c r="G247" s="23"/>
      <c r="H247" s="23"/>
      <c r="I247" s="23"/>
      <c r="J247" s="23"/>
      <c r="K247" s="23"/>
      <c r="L247" s="23"/>
      <c r="M247" s="25"/>
      <c r="N247" s="23"/>
      <c r="O247" s="26"/>
      <c r="P247" s="26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</row>
    <row r="248">
      <c r="A248" s="23"/>
      <c r="B248" s="23"/>
      <c r="C248" s="23"/>
      <c r="D248" s="27"/>
      <c r="E248" s="27"/>
      <c r="F248" s="24"/>
      <c r="G248" s="23"/>
      <c r="H248" s="23"/>
      <c r="I248" s="23"/>
      <c r="J248" s="23"/>
      <c r="K248" s="23"/>
      <c r="L248" s="23"/>
      <c r="M248" s="25"/>
      <c r="N248" s="23"/>
      <c r="O248" s="26"/>
      <c r="P248" s="26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</row>
    <row r="249">
      <c r="A249" s="23"/>
      <c r="B249" s="23"/>
      <c r="C249" s="23"/>
      <c r="D249" s="27"/>
      <c r="E249" s="27"/>
      <c r="F249" s="24"/>
      <c r="G249" s="23"/>
      <c r="H249" s="23"/>
      <c r="I249" s="23"/>
      <c r="J249" s="23"/>
      <c r="K249" s="23"/>
      <c r="L249" s="23"/>
      <c r="M249" s="25"/>
      <c r="N249" s="23"/>
      <c r="O249" s="26"/>
      <c r="P249" s="26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</row>
    <row r="250">
      <c r="A250" s="23"/>
      <c r="B250" s="23"/>
      <c r="C250" s="23"/>
      <c r="D250" s="27"/>
      <c r="E250" s="27"/>
      <c r="F250" s="24"/>
      <c r="G250" s="23"/>
      <c r="H250" s="23"/>
      <c r="I250" s="23"/>
      <c r="J250" s="23"/>
      <c r="K250" s="23"/>
      <c r="L250" s="23"/>
      <c r="M250" s="25"/>
      <c r="N250" s="23"/>
      <c r="O250" s="26"/>
      <c r="P250" s="26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</row>
    <row r="251">
      <c r="A251" s="23"/>
      <c r="B251" s="23"/>
      <c r="C251" s="23"/>
      <c r="D251" s="27"/>
      <c r="E251" s="27"/>
      <c r="F251" s="24"/>
      <c r="G251" s="23"/>
      <c r="H251" s="23"/>
      <c r="I251" s="23"/>
      <c r="J251" s="23"/>
      <c r="K251" s="23"/>
      <c r="L251" s="23"/>
      <c r="M251" s="25"/>
      <c r="N251" s="23"/>
      <c r="O251" s="26"/>
      <c r="P251" s="26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</row>
    <row r="252">
      <c r="A252" s="23"/>
      <c r="B252" s="23"/>
      <c r="C252" s="23"/>
      <c r="D252" s="27"/>
      <c r="E252" s="27"/>
      <c r="F252" s="24"/>
      <c r="G252" s="23"/>
      <c r="H252" s="23"/>
      <c r="I252" s="23"/>
      <c r="J252" s="23"/>
      <c r="K252" s="23"/>
      <c r="L252" s="23"/>
      <c r="M252" s="25"/>
      <c r="N252" s="23"/>
      <c r="O252" s="26"/>
      <c r="P252" s="26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</row>
    <row r="253">
      <c r="A253" s="23"/>
      <c r="B253" s="23"/>
      <c r="C253" s="23"/>
      <c r="D253" s="27"/>
      <c r="E253" s="27"/>
      <c r="F253" s="24"/>
      <c r="G253" s="23"/>
      <c r="H253" s="23"/>
      <c r="I253" s="23"/>
      <c r="J253" s="23"/>
      <c r="K253" s="23"/>
      <c r="L253" s="23"/>
      <c r="M253" s="25"/>
      <c r="N253" s="23"/>
      <c r="O253" s="26"/>
      <c r="P253" s="26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</row>
    <row r="254">
      <c r="A254" s="23"/>
      <c r="B254" s="23"/>
      <c r="C254" s="23"/>
      <c r="D254" s="27"/>
      <c r="E254" s="27"/>
      <c r="F254" s="24"/>
      <c r="G254" s="23"/>
      <c r="H254" s="23"/>
      <c r="I254" s="23"/>
      <c r="J254" s="23"/>
      <c r="K254" s="23"/>
      <c r="L254" s="23"/>
      <c r="M254" s="25"/>
      <c r="N254" s="23"/>
      <c r="O254" s="26"/>
      <c r="P254" s="26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</row>
    <row r="255">
      <c r="A255" s="23"/>
      <c r="B255" s="23"/>
      <c r="C255" s="23"/>
      <c r="D255" s="27"/>
      <c r="E255" s="27"/>
      <c r="F255" s="24"/>
      <c r="G255" s="23"/>
      <c r="H255" s="23"/>
      <c r="I255" s="23"/>
      <c r="J255" s="23"/>
      <c r="K255" s="23"/>
      <c r="L255" s="23"/>
      <c r="M255" s="25"/>
      <c r="N255" s="23"/>
      <c r="O255" s="26"/>
      <c r="P255" s="26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</row>
    <row r="256">
      <c r="A256" s="23"/>
      <c r="B256" s="23"/>
      <c r="C256" s="23"/>
      <c r="D256" s="27"/>
      <c r="E256" s="27"/>
      <c r="F256" s="24"/>
      <c r="G256" s="23"/>
      <c r="H256" s="23"/>
      <c r="I256" s="23"/>
      <c r="J256" s="23"/>
      <c r="K256" s="23"/>
      <c r="L256" s="23"/>
      <c r="M256" s="25"/>
      <c r="N256" s="23"/>
      <c r="O256" s="26"/>
      <c r="P256" s="26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</row>
    <row r="257">
      <c r="A257" s="23"/>
      <c r="B257" s="23"/>
      <c r="C257" s="23"/>
      <c r="D257" s="27"/>
      <c r="E257" s="27"/>
      <c r="F257" s="24"/>
      <c r="G257" s="23"/>
      <c r="H257" s="23"/>
      <c r="I257" s="23"/>
      <c r="J257" s="23"/>
      <c r="K257" s="23"/>
      <c r="L257" s="23"/>
      <c r="M257" s="25"/>
      <c r="N257" s="23"/>
      <c r="O257" s="26"/>
      <c r="P257" s="26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</row>
    <row r="258">
      <c r="A258" s="23"/>
      <c r="B258" s="23"/>
      <c r="C258" s="23"/>
      <c r="D258" s="27"/>
      <c r="E258" s="27"/>
      <c r="F258" s="24"/>
      <c r="G258" s="23"/>
      <c r="H258" s="23"/>
      <c r="I258" s="23"/>
      <c r="J258" s="23"/>
      <c r="K258" s="23"/>
      <c r="L258" s="23"/>
      <c r="M258" s="25"/>
      <c r="N258" s="23"/>
      <c r="O258" s="26"/>
      <c r="P258" s="26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</row>
    <row r="259">
      <c r="A259" s="23"/>
      <c r="B259" s="23"/>
      <c r="C259" s="23"/>
      <c r="D259" s="27"/>
      <c r="E259" s="27"/>
      <c r="F259" s="24"/>
      <c r="G259" s="23"/>
      <c r="H259" s="23"/>
      <c r="I259" s="23"/>
      <c r="J259" s="23"/>
      <c r="K259" s="23"/>
      <c r="L259" s="23"/>
      <c r="M259" s="25"/>
      <c r="N259" s="23"/>
      <c r="O259" s="26"/>
      <c r="P259" s="26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</row>
    <row r="260">
      <c r="A260" s="23"/>
      <c r="B260" s="23"/>
      <c r="C260" s="23"/>
      <c r="D260" s="27"/>
      <c r="E260" s="27"/>
      <c r="F260" s="24"/>
      <c r="G260" s="23"/>
      <c r="H260" s="23"/>
      <c r="I260" s="23"/>
      <c r="J260" s="23"/>
      <c r="K260" s="23"/>
      <c r="L260" s="23"/>
      <c r="M260" s="25"/>
      <c r="N260" s="23"/>
      <c r="O260" s="26"/>
      <c r="P260" s="26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</row>
    <row r="261">
      <c r="A261" s="23"/>
      <c r="B261" s="23"/>
      <c r="C261" s="23"/>
      <c r="D261" s="27"/>
      <c r="E261" s="27"/>
      <c r="F261" s="24"/>
      <c r="G261" s="23"/>
      <c r="H261" s="23"/>
      <c r="I261" s="23"/>
      <c r="J261" s="23"/>
      <c r="K261" s="23"/>
      <c r="L261" s="23"/>
      <c r="M261" s="25"/>
      <c r="N261" s="23"/>
      <c r="O261" s="26"/>
      <c r="P261" s="26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</row>
    <row r="262">
      <c r="A262" s="23"/>
      <c r="B262" s="23"/>
      <c r="C262" s="23"/>
      <c r="D262" s="27"/>
      <c r="E262" s="27"/>
      <c r="F262" s="24"/>
      <c r="G262" s="23"/>
      <c r="H262" s="23"/>
      <c r="I262" s="23"/>
      <c r="J262" s="23"/>
      <c r="K262" s="23"/>
      <c r="L262" s="23"/>
      <c r="M262" s="25"/>
      <c r="N262" s="23"/>
      <c r="O262" s="26"/>
      <c r="P262" s="26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</row>
    <row r="263">
      <c r="A263" s="23"/>
      <c r="B263" s="23"/>
      <c r="C263" s="23"/>
      <c r="D263" s="27"/>
      <c r="E263" s="27"/>
      <c r="F263" s="24"/>
      <c r="G263" s="23"/>
      <c r="H263" s="23"/>
      <c r="I263" s="23"/>
      <c r="J263" s="23"/>
      <c r="K263" s="23"/>
      <c r="L263" s="23"/>
      <c r="M263" s="25"/>
      <c r="N263" s="23"/>
      <c r="O263" s="26"/>
      <c r="P263" s="26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</row>
    <row r="264">
      <c r="A264" s="23"/>
      <c r="B264" s="23"/>
      <c r="C264" s="23"/>
      <c r="D264" s="27"/>
      <c r="E264" s="27"/>
      <c r="F264" s="24"/>
      <c r="G264" s="23"/>
      <c r="H264" s="23"/>
      <c r="I264" s="23"/>
      <c r="J264" s="23"/>
      <c r="K264" s="23"/>
      <c r="L264" s="23"/>
      <c r="M264" s="25"/>
      <c r="N264" s="23"/>
      <c r="O264" s="26"/>
      <c r="P264" s="26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</row>
    <row r="265">
      <c r="A265" s="23"/>
      <c r="B265" s="23"/>
      <c r="C265" s="23"/>
      <c r="D265" s="27"/>
      <c r="E265" s="27"/>
      <c r="F265" s="24"/>
      <c r="G265" s="23"/>
      <c r="H265" s="23"/>
      <c r="I265" s="23"/>
      <c r="J265" s="23"/>
      <c r="K265" s="23"/>
      <c r="L265" s="23"/>
      <c r="M265" s="25"/>
      <c r="N265" s="23"/>
      <c r="O265" s="26"/>
      <c r="P265" s="26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</row>
    <row r="266">
      <c r="A266" s="23"/>
      <c r="B266" s="23"/>
      <c r="C266" s="23"/>
      <c r="D266" s="27"/>
      <c r="E266" s="27"/>
      <c r="F266" s="24"/>
      <c r="G266" s="23"/>
      <c r="H266" s="23"/>
      <c r="I266" s="23"/>
      <c r="J266" s="23"/>
      <c r="K266" s="23"/>
      <c r="L266" s="23"/>
      <c r="M266" s="25"/>
      <c r="N266" s="23"/>
      <c r="O266" s="26"/>
      <c r="P266" s="26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</row>
    <row r="267">
      <c r="A267" s="23"/>
      <c r="B267" s="23"/>
      <c r="C267" s="23"/>
      <c r="D267" s="27"/>
      <c r="E267" s="27"/>
      <c r="F267" s="24"/>
      <c r="G267" s="23"/>
      <c r="H267" s="23"/>
      <c r="I267" s="23"/>
      <c r="J267" s="23"/>
      <c r="K267" s="23"/>
      <c r="L267" s="23"/>
      <c r="M267" s="25"/>
      <c r="N267" s="23"/>
      <c r="O267" s="26"/>
      <c r="P267" s="26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</row>
    <row r="268">
      <c r="A268" s="23"/>
      <c r="B268" s="23"/>
      <c r="C268" s="23"/>
      <c r="D268" s="27"/>
      <c r="E268" s="27"/>
      <c r="F268" s="24"/>
      <c r="G268" s="23"/>
      <c r="H268" s="23"/>
      <c r="I268" s="23"/>
      <c r="J268" s="23"/>
      <c r="K268" s="23"/>
      <c r="L268" s="23"/>
      <c r="M268" s="25"/>
      <c r="N268" s="23"/>
      <c r="O268" s="26"/>
      <c r="P268" s="26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</row>
    <row r="269">
      <c r="A269" s="23"/>
      <c r="B269" s="23"/>
      <c r="C269" s="23"/>
      <c r="D269" s="27"/>
      <c r="E269" s="27"/>
      <c r="F269" s="24"/>
      <c r="G269" s="23"/>
      <c r="H269" s="23"/>
      <c r="I269" s="23"/>
      <c r="J269" s="23"/>
      <c r="K269" s="23"/>
      <c r="L269" s="23"/>
      <c r="M269" s="25"/>
      <c r="N269" s="23"/>
      <c r="O269" s="26"/>
      <c r="P269" s="26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</row>
    <row r="270">
      <c r="A270" s="23"/>
      <c r="B270" s="23"/>
      <c r="C270" s="23"/>
      <c r="D270" s="27"/>
      <c r="E270" s="27"/>
      <c r="F270" s="24"/>
      <c r="G270" s="23"/>
      <c r="H270" s="23"/>
      <c r="I270" s="23"/>
      <c r="J270" s="23"/>
      <c r="K270" s="23"/>
      <c r="L270" s="23"/>
      <c r="M270" s="25"/>
      <c r="N270" s="23"/>
      <c r="O270" s="26"/>
      <c r="P270" s="26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</row>
    <row r="271">
      <c r="A271" s="23"/>
      <c r="B271" s="23"/>
      <c r="C271" s="23"/>
      <c r="D271" s="27"/>
      <c r="E271" s="27"/>
      <c r="F271" s="24"/>
      <c r="G271" s="23"/>
      <c r="H271" s="23"/>
      <c r="I271" s="23"/>
      <c r="J271" s="23"/>
      <c r="K271" s="23"/>
      <c r="L271" s="23"/>
      <c r="M271" s="25"/>
      <c r="N271" s="23"/>
      <c r="O271" s="26"/>
      <c r="P271" s="26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</row>
    <row r="272">
      <c r="A272" s="23"/>
      <c r="B272" s="23"/>
      <c r="C272" s="23"/>
      <c r="D272" s="27"/>
      <c r="E272" s="27"/>
      <c r="F272" s="24"/>
      <c r="G272" s="23"/>
      <c r="H272" s="23"/>
      <c r="I272" s="23"/>
      <c r="J272" s="23"/>
      <c r="K272" s="23"/>
      <c r="L272" s="23"/>
      <c r="M272" s="25"/>
      <c r="N272" s="23"/>
      <c r="O272" s="26"/>
      <c r="P272" s="26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</row>
    <row r="273">
      <c r="A273" s="23"/>
      <c r="B273" s="23"/>
      <c r="C273" s="23"/>
      <c r="D273" s="27"/>
      <c r="E273" s="27"/>
      <c r="F273" s="24"/>
      <c r="G273" s="23"/>
      <c r="H273" s="23"/>
      <c r="I273" s="23"/>
      <c r="J273" s="23"/>
      <c r="K273" s="23"/>
      <c r="L273" s="23"/>
      <c r="M273" s="25"/>
      <c r="N273" s="23"/>
      <c r="O273" s="26"/>
      <c r="P273" s="26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</row>
    <row r="274">
      <c r="A274" s="23"/>
      <c r="B274" s="23"/>
      <c r="C274" s="23"/>
      <c r="D274" s="27"/>
      <c r="E274" s="27"/>
      <c r="F274" s="24"/>
      <c r="G274" s="23"/>
      <c r="H274" s="23"/>
      <c r="I274" s="23"/>
      <c r="J274" s="23"/>
      <c r="K274" s="23"/>
      <c r="L274" s="23"/>
      <c r="M274" s="25"/>
      <c r="N274" s="23"/>
      <c r="O274" s="26"/>
      <c r="P274" s="26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</row>
    <row r="275">
      <c r="A275" s="23"/>
      <c r="B275" s="23"/>
      <c r="C275" s="23"/>
      <c r="D275" s="27"/>
      <c r="E275" s="27"/>
      <c r="F275" s="24"/>
      <c r="G275" s="23"/>
      <c r="H275" s="23"/>
      <c r="I275" s="23"/>
      <c r="J275" s="23"/>
      <c r="K275" s="23"/>
      <c r="L275" s="23"/>
      <c r="M275" s="25"/>
      <c r="N275" s="23"/>
      <c r="O275" s="26"/>
      <c r="P275" s="26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</row>
    <row r="276">
      <c r="A276" s="23"/>
      <c r="B276" s="23"/>
      <c r="C276" s="23"/>
      <c r="D276" s="27"/>
      <c r="E276" s="27"/>
      <c r="F276" s="24"/>
      <c r="G276" s="23"/>
      <c r="H276" s="23"/>
      <c r="I276" s="23"/>
      <c r="J276" s="23"/>
      <c r="K276" s="23"/>
      <c r="L276" s="23"/>
      <c r="M276" s="25"/>
      <c r="N276" s="23"/>
      <c r="O276" s="26"/>
      <c r="P276" s="26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</row>
    <row r="277">
      <c r="A277" s="23"/>
      <c r="B277" s="23"/>
      <c r="C277" s="23"/>
      <c r="D277" s="27"/>
      <c r="E277" s="27"/>
      <c r="F277" s="24"/>
      <c r="G277" s="23"/>
      <c r="H277" s="23"/>
      <c r="I277" s="23"/>
      <c r="J277" s="23"/>
      <c r="K277" s="23"/>
      <c r="L277" s="23"/>
      <c r="M277" s="25"/>
      <c r="N277" s="23"/>
      <c r="O277" s="26"/>
      <c r="P277" s="26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</row>
    <row r="278">
      <c r="A278" s="23"/>
      <c r="B278" s="23"/>
      <c r="C278" s="23"/>
      <c r="D278" s="27"/>
      <c r="E278" s="27"/>
      <c r="F278" s="24"/>
      <c r="G278" s="23"/>
      <c r="H278" s="23"/>
      <c r="I278" s="23"/>
      <c r="J278" s="23"/>
      <c r="K278" s="23"/>
      <c r="L278" s="23"/>
      <c r="M278" s="25"/>
      <c r="N278" s="23"/>
      <c r="O278" s="26"/>
      <c r="P278" s="26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</row>
    <row r="279">
      <c r="A279" s="23"/>
      <c r="B279" s="23"/>
      <c r="C279" s="23"/>
      <c r="D279" s="27"/>
      <c r="E279" s="27"/>
      <c r="F279" s="24"/>
      <c r="G279" s="23"/>
      <c r="H279" s="23"/>
      <c r="I279" s="23"/>
      <c r="J279" s="23"/>
      <c r="K279" s="23"/>
      <c r="L279" s="23"/>
      <c r="M279" s="25"/>
      <c r="N279" s="23"/>
      <c r="O279" s="26"/>
      <c r="P279" s="26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</row>
    <row r="280">
      <c r="A280" s="23"/>
      <c r="B280" s="23"/>
      <c r="C280" s="23"/>
      <c r="D280" s="27"/>
      <c r="E280" s="27"/>
      <c r="F280" s="24"/>
      <c r="G280" s="23"/>
      <c r="H280" s="23"/>
      <c r="I280" s="23"/>
      <c r="J280" s="23"/>
      <c r="K280" s="23"/>
      <c r="L280" s="23"/>
      <c r="M280" s="25"/>
      <c r="N280" s="23"/>
      <c r="O280" s="26"/>
      <c r="P280" s="26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</row>
    <row r="281">
      <c r="A281" s="23"/>
      <c r="B281" s="23"/>
      <c r="C281" s="23"/>
      <c r="D281" s="27"/>
      <c r="E281" s="27"/>
      <c r="F281" s="24"/>
      <c r="G281" s="23"/>
      <c r="H281" s="23"/>
      <c r="I281" s="23"/>
      <c r="J281" s="23"/>
      <c r="K281" s="23"/>
      <c r="L281" s="23"/>
      <c r="M281" s="25"/>
      <c r="N281" s="23"/>
      <c r="O281" s="26"/>
      <c r="P281" s="26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</row>
    <row r="282">
      <c r="A282" s="23"/>
      <c r="B282" s="23"/>
      <c r="C282" s="23"/>
      <c r="D282" s="27"/>
      <c r="E282" s="27"/>
      <c r="F282" s="24"/>
      <c r="G282" s="23"/>
      <c r="H282" s="23"/>
      <c r="I282" s="23"/>
      <c r="J282" s="23"/>
      <c r="K282" s="23"/>
      <c r="L282" s="23"/>
      <c r="M282" s="25"/>
      <c r="N282" s="23"/>
      <c r="O282" s="26"/>
      <c r="P282" s="26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</row>
    <row r="283">
      <c r="A283" s="23"/>
      <c r="B283" s="23"/>
      <c r="C283" s="23"/>
      <c r="D283" s="27"/>
      <c r="E283" s="27"/>
      <c r="F283" s="24"/>
      <c r="G283" s="23"/>
      <c r="H283" s="23"/>
      <c r="I283" s="23"/>
      <c r="J283" s="23"/>
      <c r="K283" s="23"/>
      <c r="L283" s="23"/>
      <c r="M283" s="25"/>
      <c r="N283" s="23"/>
      <c r="O283" s="26"/>
      <c r="P283" s="26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</row>
    <row r="284">
      <c r="A284" s="23"/>
      <c r="B284" s="23"/>
      <c r="C284" s="23"/>
      <c r="D284" s="27"/>
      <c r="E284" s="27"/>
      <c r="F284" s="24"/>
      <c r="G284" s="23"/>
      <c r="H284" s="23"/>
      <c r="I284" s="23"/>
      <c r="J284" s="23"/>
      <c r="K284" s="23"/>
      <c r="L284" s="23"/>
      <c r="M284" s="25"/>
      <c r="N284" s="23"/>
      <c r="O284" s="26"/>
      <c r="P284" s="26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</row>
    <row r="285">
      <c r="A285" s="23"/>
      <c r="B285" s="23"/>
      <c r="C285" s="23"/>
      <c r="D285" s="27"/>
      <c r="E285" s="27"/>
      <c r="F285" s="24"/>
      <c r="G285" s="23"/>
      <c r="H285" s="23"/>
      <c r="I285" s="23"/>
      <c r="J285" s="23"/>
      <c r="K285" s="23"/>
      <c r="L285" s="23"/>
      <c r="M285" s="25"/>
      <c r="N285" s="23"/>
      <c r="O285" s="26"/>
      <c r="P285" s="26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</row>
    <row r="286">
      <c r="A286" s="23"/>
      <c r="B286" s="23"/>
      <c r="C286" s="23"/>
      <c r="D286" s="27"/>
      <c r="E286" s="27"/>
      <c r="F286" s="24"/>
      <c r="G286" s="23"/>
      <c r="H286" s="23"/>
      <c r="I286" s="23"/>
      <c r="J286" s="23"/>
      <c r="K286" s="23"/>
      <c r="L286" s="23"/>
      <c r="M286" s="25"/>
      <c r="N286" s="23"/>
      <c r="O286" s="26"/>
      <c r="P286" s="26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</row>
    <row r="287">
      <c r="A287" s="23"/>
      <c r="B287" s="23"/>
      <c r="C287" s="23"/>
      <c r="D287" s="27"/>
      <c r="E287" s="27"/>
      <c r="F287" s="24"/>
      <c r="G287" s="23"/>
      <c r="H287" s="23"/>
      <c r="I287" s="23"/>
      <c r="J287" s="23"/>
      <c r="K287" s="23"/>
      <c r="L287" s="23"/>
      <c r="M287" s="25"/>
      <c r="N287" s="23"/>
      <c r="O287" s="26"/>
      <c r="P287" s="26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</row>
    <row r="288">
      <c r="A288" s="23"/>
      <c r="B288" s="23"/>
      <c r="C288" s="23"/>
      <c r="D288" s="27"/>
      <c r="E288" s="27"/>
      <c r="F288" s="24"/>
      <c r="G288" s="23"/>
      <c r="H288" s="23"/>
      <c r="I288" s="23"/>
      <c r="J288" s="23"/>
      <c r="K288" s="23"/>
      <c r="L288" s="23"/>
      <c r="M288" s="25"/>
      <c r="N288" s="23"/>
      <c r="O288" s="26"/>
      <c r="P288" s="26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</row>
    <row r="289">
      <c r="A289" s="23"/>
      <c r="B289" s="23"/>
      <c r="C289" s="23"/>
      <c r="D289" s="27"/>
      <c r="E289" s="27"/>
      <c r="F289" s="24"/>
      <c r="G289" s="23"/>
      <c r="H289" s="23"/>
      <c r="I289" s="23"/>
      <c r="J289" s="23"/>
      <c r="K289" s="23"/>
      <c r="L289" s="23"/>
      <c r="M289" s="25"/>
      <c r="N289" s="23"/>
      <c r="O289" s="26"/>
      <c r="P289" s="26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</row>
    <row r="290">
      <c r="A290" s="23"/>
      <c r="B290" s="23"/>
      <c r="C290" s="23"/>
      <c r="D290" s="27"/>
      <c r="E290" s="27"/>
      <c r="F290" s="24"/>
      <c r="G290" s="23"/>
      <c r="H290" s="23"/>
      <c r="I290" s="23"/>
      <c r="J290" s="23"/>
      <c r="K290" s="23"/>
      <c r="L290" s="23"/>
      <c r="M290" s="25"/>
      <c r="N290" s="23"/>
      <c r="O290" s="26"/>
      <c r="P290" s="26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</row>
    <row r="291">
      <c r="A291" s="23"/>
      <c r="B291" s="23"/>
      <c r="C291" s="23"/>
      <c r="D291" s="27"/>
      <c r="E291" s="27"/>
      <c r="F291" s="24"/>
      <c r="G291" s="23"/>
      <c r="H291" s="23"/>
      <c r="I291" s="23"/>
      <c r="J291" s="23"/>
      <c r="K291" s="23"/>
      <c r="L291" s="23"/>
      <c r="M291" s="25"/>
      <c r="N291" s="23"/>
      <c r="O291" s="26"/>
      <c r="P291" s="26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</row>
    <row r="292">
      <c r="A292" s="23"/>
      <c r="B292" s="23"/>
      <c r="C292" s="23"/>
      <c r="D292" s="27"/>
      <c r="E292" s="27"/>
      <c r="F292" s="24"/>
      <c r="G292" s="23"/>
      <c r="H292" s="23"/>
      <c r="I292" s="23"/>
      <c r="J292" s="23"/>
      <c r="K292" s="23"/>
      <c r="L292" s="23"/>
      <c r="M292" s="25"/>
      <c r="N292" s="23"/>
      <c r="O292" s="26"/>
      <c r="P292" s="26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</row>
    <row r="293">
      <c r="A293" s="23"/>
      <c r="B293" s="23"/>
      <c r="C293" s="23"/>
      <c r="D293" s="27"/>
      <c r="E293" s="27"/>
      <c r="F293" s="24"/>
      <c r="G293" s="23"/>
      <c r="H293" s="23"/>
      <c r="I293" s="23"/>
      <c r="J293" s="23"/>
      <c r="K293" s="23"/>
      <c r="L293" s="23"/>
      <c r="M293" s="25"/>
      <c r="N293" s="23"/>
      <c r="O293" s="26"/>
      <c r="P293" s="26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</row>
    <row r="294">
      <c r="A294" s="23"/>
      <c r="B294" s="23"/>
      <c r="C294" s="23"/>
      <c r="D294" s="27"/>
      <c r="E294" s="27"/>
      <c r="F294" s="24"/>
      <c r="G294" s="23"/>
      <c r="H294" s="23"/>
      <c r="I294" s="23"/>
      <c r="J294" s="23"/>
      <c r="K294" s="23"/>
      <c r="L294" s="23"/>
      <c r="M294" s="25"/>
      <c r="N294" s="23"/>
      <c r="O294" s="26"/>
      <c r="P294" s="26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</row>
    <row r="295">
      <c r="A295" s="23"/>
      <c r="B295" s="23"/>
      <c r="C295" s="23"/>
      <c r="D295" s="27"/>
      <c r="E295" s="27"/>
      <c r="F295" s="24"/>
      <c r="G295" s="23"/>
      <c r="H295" s="23"/>
      <c r="I295" s="23"/>
      <c r="J295" s="23"/>
      <c r="K295" s="23"/>
      <c r="L295" s="23"/>
      <c r="M295" s="25"/>
      <c r="N295" s="23"/>
      <c r="O295" s="26"/>
      <c r="P295" s="26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</row>
    <row r="296">
      <c r="A296" s="23"/>
      <c r="B296" s="23"/>
      <c r="C296" s="23"/>
      <c r="D296" s="27"/>
      <c r="E296" s="27"/>
      <c r="F296" s="24"/>
      <c r="G296" s="23"/>
      <c r="H296" s="23"/>
      <c r="I296" s="23"/>
      <c r="J296" s="23"/>
      <c r="K296" s="23"/>
      <c r="L296" s="23"/>
      <c r="M296" s="25"/>
      <c r="N296" s="23"/>
      <c r="O296" s="26"/>
      <c r="P296" s="26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</row>
    <row r="297">
      <c r="A297" s="23"/>
      <c r="B297" s="23"/>
      <c r="C297" s="23"/>
      <c r="D297" s="27"/>
      <c r="E297" s="27"/>
      <c r="F297" s="24"/>
      <c r="G297" s="23"/>
      <c r="H297" s="23"/>
      <c r="I297" s="23"/>
      <c r="J297" s="23"/>
      <c r="K297" s="23"/>
      <c r="L297" s="23"/>
      <c r="M297" s="25"/>
      <c r="N297" s="23"/>
      <c r="O297" s="26"/>
      <c r="P297" s="26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</row>
    <row r="298">
      <c r="A298" s="23"/>
      <c r="B298" s="23"/>
      <c r="C298" s="23"/>
      <c r="D298" s="27"/>
      <c r="E298" s="27"/>
      <c r="F298" s="24"/>
      <c r="G298" s="23"/>
      <c r="H298" s="23"/>
      <c r="I298" s="23"/>
      <c r="J298" s="23"/>
      <c r="K298" s="23"/>
      <c r="L298" s="23"/>
      <c r="M298" s="25"/>
      <c r="N298" s="23"/>
      <c r="O298" s="26"/>
      <c r="P298" s="26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</row>
    <row r="299">
      <c r="A299" s="23"/>
      <c r="B299" s="23"/>
      <c r="C299" s="23"/>
      <c r="D299" s="27"/>
      <c r="E299" s="27"/>
      <c r="F299" s="24"/>
      <c r="G299" s="23"/>
      <c r="H299" s="23"/>
      <c r="I299" s="23"/>
      <c r="J299" s="23"/>
      <c r="K299" s="23"/>
      <c r="L299" s="23"/>
      <c r="M299" s="25"/>
      <c r="N299" s="23"/>
      <c r="O299" s="26"/>
      <c r="P299" s="26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</row>
    <row r="300">
      <c r="A300" s="23"/>
      <c r="B300" s="23"/>
      <c r="C300" s="23"/>
      <c r="D300" s="27"/>
      <c r="E300" s="27"/>
      <c r="F300" s="24"/>
      <c r="G300" s="23"/>
      <c r="H300" s="23"/>
      <c r="I300" s="23"/>
      <c r="J300" s="23"/>
      <c r="K300" s="23"/>
      <c r="L300" s="23"/>
      <c r="M300" s="25"/>
      <c r="N300" s="23"/>
      <c r="O300" s="26"/>
      <c r="P300" s="26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</row>
    <row r="301">
      <c r="A301" s="23"/>
      <c r="B301" s="23"/>
      <c r="C301" s="23"/>
      <c r="D301" s="27"/>
      <c r="E301" s="27"/>
      <c r="F301" s="24"/>
      <c r="G301" s="23"/>
      <c r="H301" s="23"/>
      <c r="I301" s="23"/>
      <c r="J301" s="23"/>
      <c r="K301" s="23"/>
      <c r="L301" s="23"/>
      <c r="M301" s="25"/>
      <c r="N301" s="23"/>
      <c r="O301" s="26"/>
      <c r="P301" s="26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</row>
    <row r="302">
      <c r="A302" s="23"/>
      <c r="B302" s="23"/>
      <c r="C302" s="23"/>
      <c r="D302" s="27"/>
      <c r="E302" s="27"/>
      <c r="F302" s="24"/>
      <c r="G302" s="23"/>
      <c r="H302" s="23"/>
      <c r="I302" s="23"/>
      <c r="J302" s="23"/>
      <c r="K302" s="23"/>
      <c r="L302" s="23"/>
      <c r="M302" s="25"/>
      <c r="N302" s="23"/>
      <c r="O302" s="26"/>
      <c r="P302" s="26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</row>
    <row r="303">
      <c r="A303" s="23"/>
      <c r="B303" s="23"/>
      <c r="C303" s="23"/>
      <c r="D303" s="27"/>
      <c r="E303" s="27"/>
      <c r="F303" s="24"/>
      <c r="G303" s="23"/>
      <c r="H303" s="23"/>
      <c r="I303" s="23"/>
      <c r="J303" s="23"/>
      <c r="K303" s="23"/>
      <c r="L303" s="23"/>
      <c r="M303" s="25"/>
      <c r="N303" s="23"/>
      <c r="O303" s="26"/>
      <c r="P303" s="26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</row>
    <row r="304">
      <c r="A304" s="23"/>
      <c r="B304" s="23"/>
      <c r="C304" s="23"/>
      <c r="D304" s="27"/>
      <c r="E304" s="27"/>
      <c r="F304" s="24"/>
      <c r="G304" s="23"/>
      <c r="H304" s="23"/>
      <c r="I304" s="23"/>
      <c r="J304" s="23"/>
      <c r="K304" s="23"/>
      <c r="L304" s="23"/>
      <c r="M304" s="25"/>
      <c r="N304" s="23"/>
      <c r="O304" s="26"/>
      <c r="P304" s="26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</row>
    <row r="305">
      <c r="A305" s="23"/>
      <c r="B305" s="23"/>
      <c r="C305" s="23"/>
      <c r="D305" s="27"/>
      <c r="E305" s="27"/>
      <c r="F305" s="24"/>
      <c r="G305" s="23"/>
      <c r="H305" s="23"/>
      <c r="I305" s="23"/>
      <c r="J305" s="23"/>
      <c r="K305" s="23"/>
      <c r="L305" s="23"/>
      <c r="M305" s="25"/>
      <c r="N305" s="23"/>
      <c r="O305" s="26"/>
      <c r="P305" s="26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</row>
    <row r="306">
      <c r="A306" s="23"/>
      <c r="B306" s="23"/>
      <c r="C306" s="23"/>
      <c r="D306" s="27"/>
      <c r="E306" s="27"/>
      <c r="F306" s="24"/>
      <c r="G306" s="23"/>
      <c r="H306" s="23"/>
      <c r="I306" s="23"/>
      <c r="J306" s="23"/>
      <c r="K306" s="23"/>
      <c r="L306" s="23"/>
      <c r="M306" s="25"/>
      <c r="N306" s="23"/>
      <c r="O306" s="26"/>
      <c r="P306" s="26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</row>
    <row r="307">
      <c r="A307" s="23"/>
      <c r="B307" s="23"/>
      <c r="C307" s="23"/>
      <c r="D307" s="27"/>
      <c r="E307" s="27"/>
      <c r="F307" s="24"/>
      <c r="G307" s="23"/>
      <c r="H307" s="23"/>
      <c r="I307" s="23"/>
      <c r="J307" s="23"/>
      <c r="K307" s="23"/>
      <c r="L307" s="23"/>
      <c r="M307" s="25"/>
      <c r="N307" s="23"/>
      <c r="O307" s="26"/>
      <c r="P307" s="26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</row>
    <row r="308">
      <c r="A308" s="23"/>
      <c r="B308" s="23"/>
      <c r="C308" s="23"/>
      <c r="D308" s="27"/>
      <c r="E308" s="27"/>
      <c r="F308" s="24"/>
      <c r="G308" s="23"/>
      <c r="H308" s="23"/>
      <c r="I308" s="23"/>
      <c r="J308" s="23"/>
      <c r="K308" s="23"/>
      <c r="L308" s="23"/>
      <c r="M308" s="25"/>
      <c r="N308" s="23"/>
      <c r="O308" s="26"/>
      <c r="P308" s="26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</row>
    <row r="309">
      <c r="A309" s="23"/>
      <c r="B309" s="23"/>
      <c r="C309" s="23"/>
      <c r="D309" s="27"/>
      <c r="E309" s="27"/>
      <c r="F309" s="24"/>
      <c r="G309" s="23"/>
      <c r="H309" s="23"/>
      <c r="I309" s="23"/>
      <c r="J309" s="23"/>
      <c r="K309" s="23"/>
      <c r="L309" s="23"/>
      <c r="M309" s="25"/>
      <c r="N309" s="23"/>
      <c r="O309" s="26"/>
      <c r="P309" s="26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</row>
    <row r="310">
      <c r="A310" s="23"/>
      <c r="B310" s="23"/>
      <c r="C310" s="23"/>
      <c r="D310" s="27"/>
      <c r="E310" s="27"/>
      <c r="F310" s="24"/>
      <c r="G310" s="23"/>
      <c r="H310" s="23"/>
      <c r="I310" s="23"/>
      <c r="J310" s="23"/>
      <c r="K310" s="23"/>
      <c r="L310" s="23"/>
      <c r="M310" s="25"/>
      <c r="N310" s="23"/>
      <c r="O310" s="26"/>
      <c r="P310" s="26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</row>
    <row r="311">
      <c r="A311" s="23"/>
      <c r="B311" s="23"/>
      <c r="C311" s="23"/>
      <c r="D311" s="27"/>
      <c r="E311" s="27"/>
      <c r="F311" s="24"/>
      <c r="G311" s="23"/>
      <c r="H311" s="23"/>
      <c r="I311" s="23"/>
      <c r="J311" s="23"/>
      <c r="K311" s="23"/>
      <c r="L311" s="23"/>
      <c r="M311" s="25"/>
      <c r="N311" s="23"/>
      <c r="O311" s="26"/>
      <c r="P311" s="26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</row>
    <row r="312">
      <c r="A312" s="23"/>
      <c r="B312" s="23"/>
      <c r="C312" s="23"/>
      <c r="D312" s="27"/>
      <c r="E312" s="27"/>
      <c r="F312" s="24"/>
      <c r="G312" s="23"/>
      <c r="H312" s="23"/>
      <c r="I312" s="23"/>
      <c r="J312" s="23"/>
      <c r="K312" s="23"/>
      <c r="L312" s="23"/>
      <c r="M312" s="25"/>
      <c r="N312" s="23"/>
      <c r="O312" s="26"/>
      <c r="P312" s="26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</row>
    <row r="313">
      <c r="A313" s="23"/>
      <c r="B313" s="23"/>
      <c r="C313" s="23"/>
      <c r="D313" s="27"/>
      <c r="E313" s="27"/>
      <c r="F313" s="24"/>
      <c r="G313" s="23"/>
      <c r="H313" s="23"/>
      <c r="I313" s="23"/>
      <c r="J313" s="23"/>
      <c r="K313" s="23"/>
      <c r="L313" s="23"/>
      <c r="M313" s="25"/>
      <c r="N313" s="23"/>
      <c r="O313" s="26"/>
      <c r="P313" s="26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</row>
    <row r="314">
      <c r="A314" s="23"/>
      <c r="B314" s="23"/>
      <c r="C314" s="23"/>
      <c r="D314" s="27"/>
      <c r="E314" s="27"/>
      <c r="F314" s="24"/>
      <c r="G314" s="23"/>
      <c r="H314" s="23"/>
      <c r="I314" s="23"/>
      <c r="J314" s="23"/>
      <c r="K314" s="23"/>
      <c r="L314" s="23"/>
      <c r="M314" s="25"/>
      <c r="N314" s="23"/>
      <c r="O314" s="26"/>
      <c r="P314" s="26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</row>
    <row r="315">
      <c r="A315" s="23"/>
      <c r="B315" s="23"/>
      <c r="C315" s="23"/>
      <c r="D315" s="27"/>
      <c r="E315" s="27"/>
      <c r="F315" s="24"/>
      <c r="G315" s="23"/>
      <c r="H315" s="23"/>
      <c r="I315" s="23"/>
      <c r="J315" s="23"/>
      <c r="K315" s="23"/>
      <c r="L315" s="23"/>
      <c r="M315" s="25"/>
      <c r="N315" s="23"/>
      <c r="O315" s="26"/>
      <c r="P315" s="26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</row>
    <row r="316">
      <c r="A316" s="23"/>
      <c r="B316" s="23"/>
      <c r="C316" s="23"/>
      <c r="D316" s="27"/>
      <c r="E316" s="27"/>
      <c r="F316" s="24"/>
      <c r="G316" s="23"/>
      <c r="H316" s="23"/>
      <c r="I316" s="23"/>
      <c r="J316" s="23"/>
      <c r="K316" s="23"/>
      <c r="L316" s="23"/>
      <c r="M316" s="25"/>
      <c r="N316" s="23"/>
      <c r="O316" s="26"/>
      <c r="P316" s="26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</row>
    <row r="317">
      <c r="A317" s="23"/>
      <c r="B317" s="23"/>
      <c r="C317" s="23"/>
      <c r="D317" s="27"/>
      <c r="E317" s="27"/>
      <c r="F317" s="24"/>
      <c r="G317" s="23"/>
      <c r="H317" s="23"/>
      <c r="I317" s="23"/>
      <c r="J317" s="23"/>
      <c r="K317" s="23"/>
      <c r="L317" s="23"/>
      <c r="M317" s="25"/>
      <c r="N317" s="23"/>
      <c r="O317" s="26"/>
      <c r="P317" s="26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</row>
    <row r="318">
      <c r="A318" s="23"/>
      <c r="B318" s="23"/>
      <c r="C318" s="23"/>
      <c r="D318" s="27"/>
      <c r="E318" s="27"/>
      <c r="F318" s="24"/>
      <c r="G318" s="23"/>
      <c r="H318" s="23"/>
      <c r="I318" s="23"/>
      <c r="J318" s="23"/>
      <c r="K318" s="23"/>
      <c r="L318" s="23"/>
      <c r="M318" s="25"/>
      <c r="N318" s="23"/>
      <c r="O318" s="26"/>
      <c r="P318" s="26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</row>
    <row r="319">
      <c r="A319" s="23"/>
      <c r="B319" s="23"/>
      <c r="C319" s="23"/>
      <c r="D319" s="27"/>
      <c r="E319" s="27"/>
      <c r="F319" s="24"/>
      <c r="G319" s="23"/>
      <c r="H319" s="23"/>
      <c r="I319" s="23"/>
      <c r="J319" s="23"/>
      <c r="K319" s="23"/>
      <c r="L319" s="23"/>
      <c r="M319" s="25"/>
      <c r="N319" s="23"/>
      <c r="O319" s="26"/>
      <c r="P319" s="26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</row>
    <row r="320">
      <c r="A320" s="23"/>
      <c r="B320" s="23"/>
      <c r="C320" s="23"/>
      <c r="D320" s="27"/>
      <c r="E320" s="27"/>
      <c r="F320" s="24"/>
      <c r="G320" s="23"/>
      <c r="H320" s="23"/>
      <c r="I320" s="23"/>
      <c r="J320" s="23"/>
      <c r="K320" s="23"/>
      <c r="L320" s="23"/>
      <c r="M320" s="25"/>
      <c r="N320" s="23"/>
      <c r="O320" s="26"/>
      <c r="P320" s="26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</row>
    <row r="321">
      <c r="A321" s="23"/>
      <c r="B321" s="23"/>
      <c r="C321" s="23"/>
      <c r="D321" s="27"/>
      <c r="E321" s="27"/>
      <c r="F321" s="24"/>
      <c r="G321" s="23"/>
      <c r="H321" s="23"/>
      <c r="I321" s="23"/>
      <c r="J321" s="23"/>
      <c r="K321" s="23"/>
      <c r="L321" s="23"/>
      <c r="M321" s="25"/>
      <c r="N321" s="23"/>
      <c r="O321" s="26"/>
      <c r="P321" s="26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</row>
    <row r="322">
      <c r="A322" s="23"/>
      <c r="B322" s="23"/>
      <c r="C322" s="23"/>
      <c r="D322" s="27"/>
      <c r="E322" s="27"/>
      <c r="F322" s="24"/>
      <c r="G322" s="23"/>
      <c r="H322" s="23"/>
      <c r="I322" s="23"/>
      <c r="J322" s="23"/>
      <c r="K322" s="23"/>
      <c r="L322" s="23"/>
      <c r="M322" s="25"/>
      <c r="N322" s="23"/>
      <c r="O322" s="26"/>
      <c r="P322" s="26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</row>
    <row r="323">
      <c r="A323" s="23"/>
      <c r="B323" s="23"/>
      <c r="C323" s="23"/>
      <c r="D323" s="27"/>
      <c r="E323" s="27"/>
      <c r="F323" s="24"/>
      <c r="G323" s="23"/>
      <c r="H323" s="23"/>
      <c r="I323" s="23"/>
      <c r="J323" s="23"/>
      <c r="K323" s="23"/>
      <c r="L323" s="23"/>
      <c r="M323" s="25"/>
      <c r="N323" s="23"/>
      <c r="O323" s="26"/>
      <c r="P323" s="26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</row>
    <row r="324">
      <c r="A324" s="23"/>
      <c r="B324" s="23"/>
      <c r="C324" s="23"/>
      <c r="D324" s="27"/>
      <c r="E324" s="27"/>
      <c r="F324" s="24"/>
      <c r="G324" s="23"/>
      <c r="H324" s="23"/>
      <c r="I324" s="23"/>
      <c r="J324" s="23"/>
      <c r="K324" s="23"/>
      <c r="L324" s="23"/>
      <c r="M324" s="25"/>
      <c r="N324" s="23"/>
      <c r="O324" s="26"/>
      <c r="P324" s="26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</row>
    <row r="325">
      <c r="A325" s="23"/>
      <c r="B325" s="23"/>
      <c r="C325" s="23"/>
      <c r="D325" s="27"/>
      <c r="E325" s="27"/>
      <c r="F325" s="24"/>
      <c r="G325" s="23"/>
      <c r="H325" s="23"/>
      <c r="I325" s="23"/>
      <c r="J325" s="23"/>
      <c r="K325" s="23"/>
      <c r="L325" s="23"/>
      <c r="M325" s="25"/>
      <c r="N325" s="23"/>
      <c r="O325" s="26"/>
      <c r="P325" s="26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</row>
    <row r="326">
      <c r="A326" s="23"/>
      <c r="B326" s="23"/>
      <c r="C326" s="23"/>
      <c r="D326" s="27"/>
      <c r="E326" s="27"/>
      <c r="F326" s="24"/>
      <c r="G326" s="23"/>
      <c r="H326" s="23"/>
      <c r="I326" s="23"/>
      <c r="J326" s="23"/>
      <c r="K326" s="23"/>
      <c r="L326" s="23"/>
      <c r="M326" s="25"/>
      <c r="N326" s="23"/>
      <c r="O326" s="26"/>
      <c r="P326" s="26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</row>
    <row r="327">
      <c r="A327" s="23"/>
      <c r="B327" s="23"/>
      <c r="C327" s="23"/>
      <c r="D327" s="27"/>
      <c r="E327" s="27"/>
      <c r="F327" s="24"/>
      <c r="G327" s="23"/>
      <c r="H327" s="23"/>
      <c r="I327" s="23"/>
      <c r="J327" s="23"/>
      <c r="K327" s="23"/>
      <c r="L327" s="23"/>
      <c r="M327" s="25"/>
      <c r="N327" s="23"/>
      <c r="O327" s="26"/>
      <c r="P327" s="26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</row>
    <row r="328">
      <c r="A328" s="23"/>
      <c r="B328" s="23"/>
      <c r="C328" s="23"/>
      <c r="D328" s="27"/>
      <c r="E328" s="27"/>
      <c r="F328" s="24"/>
      <c r="G328" s="23"/>
      <c r="H328" s="23"/>
      <c r="I328" s="23"/>
      <c r="J328" s="23"/>
      <c r="K328" s="23"/>
      <c r="L328" s="23"/>
      <c r="M328" s="25"/>
      <c r="N328" s="23"/>
      <c r="O328" s="26"/>
      <c r="P328" s="26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</row>
    <row r="329">
      <c r="A329" s="23"/>
      <c r="B329" s="23"/>
      <c r="C329" s="23"/>
      <c r="D329" s="27"/>
      <c r="E329" s="27"/>
      <c r="F329" s="24"/>
      <c r="G329" s="23"/>
      <c r="H329" s="23"/>
      <c r="I329" s="23"/>
      <c r="J329" s="23"/>
      <c r="K329" s="23"/>
      <c r="L329" s="23"/>
      <c r="M329" s="25"/>
      <c r="N329" s="23"/>
      <c r="O329" s="26"/>
      <c r="P329" s="26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</row>
    <row r="330">
      <c r="A330" s="23"/>
      <c r="B330" s="23"/>
      <c r="C330" s="23"/>
      <c r="D330" s="27"/>
      <c r="E330" s="27"/>
      <c r="F330" s="24"/>
      <c r="G330" s="23"/>
      <c r="H330" s="23"/>
      <c r="I330" s="23"/>
      <c r="J330" s="23"/>
      <c r="K330" s="23"/>
      <c r="L330" s="23"/>
      <c r="M330" s="25"/>
      <c r="N330" s="23"/>
      <c r="O330" s="26"/>
      <c r="P330" s="26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</row>
    <row r="331">
      <c r="A331" s="23"/>
      <c r="B331" s="23"/>
      <c r="C331" s="23"/>
      <c r="D331" s="27"/>
      <c r="E331" s="27"/>
      <c r="F331" s="24"/>
      <c r="G331" s="23"/>
      <c r="H331" s="23"/>
      <c r="I331" s="23"/>
      <c r="J331" s="23"/>
      <c r="K331" s="23"/>
      <c r="L331" s="23"/>
      <c r="M331" s="25"/>
      <c r="N331" s="23"/>
      <c r="O331" s="26"/>
      <c r="P331" s="26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</row>
    <row r="332">
      <c r="A332" s="23"/>
      <c r="B332" s="23"/>
      <c r="C332" s="23"/>
      <c r="D332" s="27"/>
      <c r="E332" s="27"/>
      <c r="F332" s="24"/>
      <c r="G332" s="23"/>
      <c r="H332" s="23"/>
      <c r="I332" s="23"/>
      <c r="J332" s="23"/>
      <c r="K332" s="23"/>
      <c r="L332" s="23"/>
      <c r="M332" s="25"/>
      <c r="N332" s="23"/>
      <c r="O332" s="26"/>
      <c r="P332" s="26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</row>
    <row r="333">
      <c r="A333" s="23"/>
      <c r="B333" s="23"/>
      <c r="C333" s="23"/>
      <c r="D333" s="27"/>
      <c r="E333" s="27"/>
      <c r="F333" s="24"/>
      <c r="G333" s="23"/>
      <c r="H333" s="23"/>
      <c r="I333" s="23"/>
      <c r="J333" s="23"/>
      <c r="K333" s="23"/>
      <c r="L333" s="23"/>
      <c r="M333" s="25"/>
      <c r="N333" s="23"/>
      <c r="O333" s="26"/>
      <c r="P333" s="26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</row>
    <row r="334">
      <c r="A334" s="23"/>
      <c r="B334" s="23"/>
      <c r="C334" s="23"/>
      <c r="D334" s="27"/>
      <c r="E334" s="27"/>
      <c r="F334" s="24"/>
      <c r="G334" s="23"/>
      <c r="H334" s="23"/>
      <c r="I334" s="23"/>
      <c r="J334" s="23"/>
      <c r="K334" s="23"/>
      <c r="L334" s="23"/>
      <c r="M334" s="25"/>
      <c r="N334" s="23"/>
      <c r="O334" s="26"/>
      <c r="P334" s="26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</row>
    <row r="335">
      <c r="A335" s="23"/>
      <c r="B335" s="23"/>
      <c r="C335" s="23"/>
      <c r="D335" s="27"/>
      <c r="E335" s="27"/>
      <c r="F335" s="24"/>
      <c r="G335" s="23"/>
      <c r="H335" s="23"/>
      <c r="I335" s="23"/>
      <c r="J335" s="23"/>
      <c r="K335" s="23"/>
      <c r="L335" s="23"/>
      <c r="M335" s="25"/>
      <c r="N335" s="23"/>
      <c r="O335" s="26"/>
      <c r="P335" s="26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</row>
    <row r="336">
      <c r="A336" s="23"/>
      <c r="B336" s="23"/>
      <c r="C336" s="23"/>
      <c r="D336" s="27"/>
      <c r="E336" s="27"/>
      <c r="F336" s="24"/>
      <c r="G336" s="23"/>
      <c r="H336" s="23"/>
      <c r="I336" s="23"/>
      <c r="J336" s="23"/>
      <c r="K336" s="23"/>
      <c r="L336" s="23"/>
      <c r="M336" s="25"/>
      <c r="N336" s="23"/>
      <c r="O336" s="26"/>
      <c r="P336" s="26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</row>
    <row r="337">
      <c r="A337" s="23"/>
      <c r="B337" s="23"/>
      <c r="C337" s="23"/>
      <c r="D337" s="27"/>
      <c r="E337" s="27"/>
      <c r="F337" s="24"/>
      <c r="G337" s="23"/>
      <c r="H337" s="23"/>
      <c r="I337" s="23"/>
      <c r="J337" s="23"/>
      <c r="K337" s="23"/>
      <c r="L337" s="23"/>
      <c r="M337" s="25"/>
      <c r="N337" s="23"/>
      <c r="O337" s="26"/>
      <c r="P337" s="26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</row>
    <row r="338">
      <c r="A338" s="23"/>
      <c r="B338" s="23"/>
      <c r="C338" s="23"/>
      <c r="D338" s="27"/>
      <c r="E338" s="27"/>
      <c r="F338" s="24"/>
      <c r="G338" s="23"/>
      <c r="H338" s="23"/>
      <c r="I338" s="23"/>
      <c r="J338" s="23"/>
      <c r="K338" s="23"/>
      <c r="L338" s="23"/>
      <c r="M338" s="25"/>
      <c r="N338" s="23"/>
      <c r="O338" s="26"/>
      <c r="P338" s="26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</row>
    <row r="339">
      <c r="A339" s="23"/>
      <c r="B339" s="23"/>
      <c r="C339" s="23"/>
      <c r="D339" s="27"/>
      <c r="E339" s="27"/>
      <c r="F339" s="24"/>
      <c r="G339" s="23"/>
      <c r="H339" s="23"/>
      <c r="I339" s="23"/>
      <c r="J339" s="23"/>
      <c r="K339" s="23"/>
      <c r="L339" s="23"/>
      <c r="M339" s="25"/>
      <c r="N339" s="23"/>
      <c r="O339" s="26"/>
      <c r="P339" s="26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</row>
    <row r="340">
      <c r="A340" s="23"/>
      <c r="B340" s="23"/>
      <c r="C340" s="23"/>
      <c r="D340" s="27"/>
      <c r="E340" s="27"/>
      <c r="F340" s="24"/>
      <c r="G340" s="23"/>
      <c r="H340" s="23"/>
      <c r="I340" s="23"/>
      <c r="J340" s="23"/>
      <c r="K340" s="23"/>
      <c r="L340" s="23"/>
      <c r="M340" s="25"/>
      <c r="N340" s="23"/>
      <c r="O340" s="26"/>
      <c r="P340" s="26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</row>
    <row r="341">
      <c r="A341" s="23"/>
      <c r="B341" s="23"/>
      <c r="C341" s="23"/>
      <c r="D341" s="27"/>
      <c r="E341" s="27"/>
      <c r="F341" s="24"/>
      <c r="G341" s="23"/>
      <c r="H341" s="23"/>
      <c r="I341" s="23"/>
      <c r="J341" s="23"/>
      <c r="K341" s="23"/>
      <c r="L341" s="23"/>
      <c r="M341" s="25"/>
      <c r="N341" s="23"/>
      <c r="O341" s="26"/>
      <c r="P341" s="26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</row>
    <row r="342">
      <c r="A342" s="23"/>
      <c r="B342" s="23"/>
      <c r="C342" s="23"/>
      <c r="D342" s="27"/>
      <c r="E342" s="27"/>
      <c r="F342" s="24"/>
      <c r="G342" s="23"/>
      <c r="H342" s="23"/>
      <c r="I342" s="23"/>
      <c r="J342" s="23"/>
      <c r="K342" s="23"/>
      <c r="L342" s="23"/>
      <c r="M342" s="25"/>
      <c r="N342" s="23"/>
      <c r="O342" s="26"/>
      <c r="P342" s="26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</row>
    <row r="343">
      <c r="A343" s="23"/>
      <c r="B343" s="23"/>
      <c r="C343" s="23"/>
      <c r="D343" s="27"/>
      <c r="E343" s="27"/>
      <c r="F343" s="24"/>
      <c r="G343" s="23"/>
      <c r="H343" s="23"/>
      <c r="I343" s="23"/>
      <c r="J343" s="23"/>
      <c r="K343" s="23"/>
      <c r="L343" s="23"/>
      <c r="M343" s="25"/>
      <c r="N343" s="23"/>
      <c r="O343" s="26"/>
      <c r="P343" s="26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</row>
    <row r="344">
      <c r="A344" s="23"/>
      <c r="B344" s="23"/>
      <c r="C344" s="23"/>
      <c r="D344" s="27"/>
      <c r="E344" s="27"/>
      <c r="F344" s="24"/>
      <c r="G344" s="23"/>
      <c r="H344" s="23"/>
      <c r="I344" s="23"/>
      <c r="J344" s="23"/>
      <c r="K344" s="23"/>
      <c r="L344" s="23"/>
      <c r="M344" s="25"/>
      <c r="N344" s="23"/>
      <c r="O344" s="26"/>
      <c r="P344" s="26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</row>
    <row r="345">
      <c r="A345" s="23"/>
      <c r="B345" s="23"/>
      <c r="C345" s="23"/>
      <c r="D345" s="27"/>
      <c r="E345" s="27"/>
      <c r="F345" s="24"/>
      <c r="G345" s="23"/>
      <c r="H345" s="23"/>
      <c r="I345" s="23"/>
      <c r="J345" s="23"/>
      <c r="K345" s="23"/>
      <c r="L345" s="23"/>
      <c r="M345" s="25"/>
      <c r="N345" s="23"/>
      <c r="O345" s="26"/>
      <c r="P345" s="26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</row>
    <row r="346">
      <c r="A346" s="23"/>
      <c r="B346" s="23"/>
      <c r="C346" s="23"/>
      <c r="D346" s="27"/>
      <c r="E346" s="27"/>
      <c r="F346" s="24"/>
      <c r="G346" s="23"/>
      <c r="H346" s="23"/>
      <c r="I346" s="23"/>
      <c r="J346" s="23"/>
      <c r="K346" s="23"/>
      <c r="L346" s="23"/>
      <c r="M346" s="25"/>
      <c r="N346" s="23"/>
      <c r="O346" s="26"/>
      <c r="P346" s="26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</row>
    <row r="347">
      <c r="A347" s="23"/>
      <c r="B347" s="23"/>
      <c r="C347" s="23"/>
      <c r="D347" s="27"/>
      <c r="E347" s="27"/>
      <c r="F347" s="24"/>
      <c r="G347" s="23"/>
      <c r="H347" s="23"/>
      <c r="I347" s="23"/>
      <c r="J347" s="23"/>
      <c r="K347" s="23"/>
      <c r="L347" s="23"/>
      <c r="M347" s="25"/>
      <c r="N347" s="23"/>
      <c r="O347" s="26"/>
      <c r="P347" s="26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</row>
    <row r="348">
      <c r="A348" s="23"/>
      <c r="B348" s="23"/>
      <c r="C348" s="23"/>
      <c r="D348" s="27"/>
      <c r="E348" s="27"/>
      <c r="F348" s="24"/>
      <c r="G348" s="23"/>
      <c r="H348" s="23"/>
      <c r="I348" s="23"/>
      <c r="J348" s="23"/>
      <c r="K348" s="23"/>
      <c r="L348" s="23"/>
      <c r="M348" s="25"/>
      <c r="N348" s="23"/>
      <c r="O348" s="26"/>
      <c r="P348" s="26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</row>
    <row r="349">
      <c r="A349" s="23"/>
      <c r="B349" s="23"/>
      <c r="C349" s="23"/>
      <c r="D349" s="27"/>
      <c r="E349" s="27"/>
      <c r="F349" s="24"/>
      <c r="G349" s="23"/>
      <c r="H349" s="23"/>
      <c r="I349" s="23"/>
      <c r="J349" s="23"/>
      <c r="K349" s="23"/>
      <c r="L349" s="23"/>
      <c r="M349" s="25"/>
      <c r="N349" s="23"/>
      <c r="O349" s="26"/>
      <c r="P349" s="26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</row>
    <row r="350">
      <c r="A350" s="23"/>
      <c r="B350" s="23"/>
      <c r="C350" s="23"/>
      <c r="D350" s="27"/>
      <c r="E350" s="27"/>
      <c r="F350" s="24"/>
      <c r="G350" s="23"/>
      <c r="H350" s="23"/>
      <c r="I350" s="23"/>
      <c r="J350" s="23"/>
      <c r="K350" s="23"/>
      <c r="L350" s="23"/>
      <c r="M350" s="25"/>
      <c r="N350" s="23"/>
      <c r="O350" s="26"/>
      <c r="P350" s="26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</row>
    <row r="351">
      <c r="A351" s="23"/>
      <c r="B351" s="23"/>
      <c r="C351" s="23"/>
      <c r="D351" s="27"/>
      <c r="E351" s="27"/>
      <c r="F351" s="24"/>
      <c r="G351" s="23"/>
      <c r="H351" s="23"/>
      <c r="I351" s="23"/>
      <c r="J351" s="23"/>
      <c r="K351" s="23"/>
      <c r="L351" s="23"/>
      <c r="M351" s="25"/>
      <c r="N351" s="23"/>
      <c r="O351" s="26"/>
      <c r="P351" s="26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</row>
    <row r="352">
      <c r="A352" s="23"/>
      <c r="B352" s="23"/>
      <c r="C352" s="23"/>
      <c r="D352" s="27"/>
      <c r="E352" s="27"/>
      <c r="F352" s="24"/>
      <c r="G352" s="23"/>
      <c r="H352" s="23"/>
      <c r="I352" s="23"/>
      <c r="J352" s="23"/>
      <c r="K352" s="23"/>
      <c r="L352" s="23"/>
      <c r="M352" s="25"/>
      <c r="N352" s="23"/>
      <c r="O352" s="26"/>
      <c r="P352" s="26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</row>
    <row r="353">
      <c r="A353" s="23"/>
      <c r="B353" s="23"/>
      <c r="C353" s="23"/>
      <c r="D353" s="27"/>
      <c r="E353" s="27"/>
      <c r="F353" s="24"/>
      <c r="G353" s="23"/>
      <c r="H353" s="23"/>
      <c r="I353" s="23"/>
      <c r="J353" s="23"/>
      <c r="K353" s="23"/>
      <c r="L353" s="23"/>
      <c r="M353" s="25"/>
      <c r="N353" s="23"/>
      <c r="O353" s="26"/>
      <c r="P353" s="26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</row>
    <row r="354">
      <c r="A354" s="23"/>
      <c r="B354" s="23"/>
      <c r="C354" s="23"/>
      <c r="D354" s="27"/>
      <c r="E354" s="27"/>
      <c r="F354" s="24"/>
      <c r="G354" s="23"/>
      <c r="H354" s="23"/>
      <c r="I354" s="23"/>
      <c r="J354" s="23"/>
      <c r="K354" s="23"/>
      <c r="L354" s="23"/>
      <c r="M354" s="25"/>
      <c r="N354" s="23"/>
      <c r="O354" s="26"/>
      <c r="P354" s="26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</row>
    <row r="355">
      <c r="A355" s="23"/>
      <c r="B355" s="23"/>
      <c r="C355" s="23"/>
      <c r="D355" s="27"/>
      <c r="E355" s="27"/>
      <c r="F355" s="24"/>
      <c r="G355" s="23"/>
      <c r="H355" s="23"/>
      <c r="I355" s="23"/>
      <c r="J355" s="23"/>
      <c r="K355" s="23"/>
      <c r="L355" s="23"/>
      <c r="M355" s="25"/>
      <c r="N355" s="23"/>
      <c r="O355" s="26"/>
      <c r="P355" s="26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</row>
    <row r="356">
      <c r="A356" s="23"/>
      <c r="B356" s="23"/>
      <c r="C356" s="23"/>
      <c r="D356" s="27"/>
      <c r="E356" s="27"/>
      <c r="F356" s="24"/>
      <c r="G356" s="23"/>
      <c r="H356" s="23"/>
      <c r="I356" s="23"/>
      <c r="J356" s="23"/>
      <c r="K356" s="23"/>
      <c r="L356" s="23"/>
      <c r="M356" s="25"/>
      <c r="N356" s="23"/>
      <c r="O356" s="26"/>
      <c r="P356" s="26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</row>
    <row r="357">
      <c r="A357" s="23"/>
      <c r="B357" s="23"/>
      <c r="C357" s="23"/>
      <c r="D357" s="27"/>
      <c r="E357" s="27"/>
      <c r="F357" s="24"/>
      <c r="G357" s="23"/>
      <c r="H357" s="23"/>
      <c r="I357" s="23"/>
      <c r="J357" s="23"/>
      <c r="K357" s="23"/>
      <c r="L357" s="23"/>
      <c r="M357" s="25"/>
      <c r="N357" s="23"/>
      <c r="O357" s="26"/>
      <c r="P357" s="26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</row>
    <row r="358">
      <c r="A358" s="23"/>
      <c r="B358" s="23"/>
      <c r="C358" s="23"/>
      <c r="D358" s="27"/>
      <c r="E358" s="27"/>
      <c r="F358" s="24"/>
      <c r="G358" s="23"/>
      <c r="H358" s="23"/>
      <c r="I358" s="23"/>
      <c r="J358" s="23"/>
      <c r="K358" s="23"/>
      <c r="L358" s="23"/>
      <c r="M358" s="25"/>
      <c r="N358" s="23"/>
      <c r="O358" s="26"/>
      <c r="P358" s="26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</row>
    <row r="359">
      <c r="A359" s="23"/>
      <c r="B359" s="23"/>
      <c r="C359" s="23"/>
      <c r="D359" s="27"/>
      <c r="E359" s="27"/>
      <c r="F359" s="24"/>
      <c r="G359" s="23"/>
      <c r="H359" s="23"/>
      <c r="I359" s="23"/>
      <c r="J359" s="23"/>
      <c r="K359" s="23"/>
      <c r="L359" s="23"/>
      <c r="M359" s="25"/>
      <c r="N359" s="23"/>
      <c r="O359" s="26"/>
      <c r="P359" s="26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</row>
    <row r="360">
      <c r="A360" s="23"/>
      <c r="B360" s="23"/>
      <c r="C360" s="23"/>
      <c r="D360" s="27"/>
      <c r="E360" s="27"/>
      <c r="F360" s="24"/>
      <c r="G360" s="23"/>
      <c r="H360" s="23"/>
      <c r="I360" s="23"/>
      <c r="J360" s="23"/>
      <c r="K360" s="23"/>
      <c r="L360" s="23"/>
      <c r="M360" s="25"/>
      <c r="N360" s="23"/>
      <c r="O360" s="26"/>
      <c r="P360" s="26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</row>
    <row r="361">
      <c r="A361" s="23"/>
      <c r="B361" s="23"/>
      <c r="C361" s="23"/>
      <c r="D361" s="27"/>
      <c r="E361" s="27"/>
      <c r="F361" s="24"/>
      <c r="G361" s="23"/>
      <c r="H361" s="23"/>
      <c r="I361" s="23"/>
      <c r="J361" s="23"/>
      <c r="K361" s="23"/>
      <c r="L361" s="23"/>
      <c r="M361" s="25"/>
      <c r="N361" s="23"/>
      <c r="O361" s="26"/>
      <c r="P361" s="26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</row>
    <row r="362">
      <c r="A362" s="23"/>
      <c r="B362" s="23"/>
      <c r="C362" s="23"/>
      <c r="D362" s="27"/>
      <c r="E362" s="27"/>
      <c r="F362" s="24"/>
      <c r="G362" s="23"/>
      <c r="H362" s="23"/>
      <c r="I362" s="23"/>
      <c r="J362" s="23"/>
      <c r="K362" s="23"/>
      <c r="L362" s="23"/>
      <c r="M362" s="25"/>
      <c r="N362" s="23"/>
      <c r="O362" s="26"/>
      <c r="P362" s="26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</row>
    <row r="363">
      <c r="A363" s="23"/>
      <c r="B363" s="23"/>
      <c r="C363" s="23"/>
      <c r="D363" s="27"/>
      <c r="E363" s="27"/>
      <c r="F363" s="24"/>
      <c r="G363" s="23"/>
      <c r="H363" s="23"/>
      <c r="I363" s="23"/>
      <c r="J363" s="23"/>
      <c r="K363" s="23"/>
      <c r="L363" s="23"/>
      <c r="M363" s="25"/>
      <c r="N363" s="23"/>
      <c r="O363" s="26"/>
      <c r="P363" s="26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</row>
    <row r="364">
      <c r="A364" s="23"/>
      <c r="B364" s="23"/>
      <c r="C364" s="23"/>
      <c r="D364" s="27"/>
      <c r="E364" s="27"/>
      <c r="F364" s="24"/>
      <c r="G364" s="23"/>
      <c r="H364" s="23"/>
      <c r="I364" s="23"/>
      <c r="J364" s="23"/>
      <c r="K364" s="23"/>
      <c r="L364" s="23"/>
      <c r="M364" s="25"/>
      <c r="N364" s="23"/>
      <c r="O364" s="26"/>
      <c r="P364" s="26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</row>
    <row r="365">
      <c r="A365" s="23"/>
      <c r="B365" s="23"/>
      <c r="C365" s="23"/>
      <c r="D365" s="27"/>
      <c r="E365" s="27"/>
      <c r="F365" s="24"/>
      <c r="G365" s="23"/>
      <c r="H365" s="23"/>
      <c r="I365" s="23"/>
      <c r="J365" s="23"/>
      <c r="K365" s="23"/>
      <c r="L365" s="23"/>
      <c r="M365" s="25"/>
      <c r="N365" s="23"/>
      <c r="O365" s="26"/>
      <c r="P365" s="26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</row>
    <row r="366">
      <c r="A366" s="23"/>
      <c r="B366" s="23"/>
      <c r="C366" s="23"/>
      <c r="D366" s="27"/>
      <c r="E366" s="27"/>
      <c r="F366" s="24"/>
      <c r="G366" s="23"/>
      <c r="H366" s="23"/>
      <c r="I366" s="23"/>
      <c r="J366" s="23"/>
      <c r="K366" s="23"/>
      <c r="L366" s="23"/>
      <c r="M366" s="25"/>
      <c r="N366" s="23"/>
      <c r="O366" s="26"/>
      <c r="P366" s="26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</row>
    <row r="367">
      <c r="A367" s="23"/>
      <c r="B367" s="23"/>
      <c r="C367" s="23"/>
      <c r="D367" s="27"/>
      <c r="E367" s="27"/>
      <c r="F367" s="24"/>
      <c r="G367" s="23"/>
      <c r="H367" s="23"/>
      <c r="I367" s="23"/>
      <c r="J367" s="23"/>
      <c r="K367" s="23"/>
      <c r="L367" s="23"/>
      <c r="M367" s="25"/>
      <c r="N367" s="23"/>
      <c r="O367" s="26"/>
      <c r="P367" s="26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</row>
    <row r="368">
      <c r="A368" s="23"/>
      <c r="B368" s="23"/>
      <c r="C368" s="23"/>
      <c r="D368" s="27"/>
      <c r="E368" s="27"/>
      <c r="F368" s="24"/>
      <c r="G368" s="23"/>
      <c r="H368" s="23"/>
      <c r="I368" s="23"/>
      <c r="J368" s="23"/>
      <c r="K368" s="23"/>
      <c r="L368" s="23"/>
      <c r="M368" s="25"/>
      <c r="N368" s="23"/>
      <c r="O368" s="26"/>
      <c r="P368" s="26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</row>
    <row r="369">
      <c r="A369" s="23"/>
      <c r="B369" s="23"/>
      <c r="C369" s="23"/>
      <c r="D369" s="27"/>
      <c r="E369" s="27"/>
      <c r="F369" s="24"/>
      <c r="G369" s="23"/>
      <c r="H369" s="23"/>
      <c r="I369" s="23"/>
      <c r="J369" s="23"/>
      <c r="K369" s="23"/>
      <c r="L369" s="23"/>
      <c r="M369" s="25"/>
      <c r="N369" s="23"/>
      <c r="O369" s="26"/>
      <c r="P369" s="26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</row>
    <row r="370">
      <c r="A370" s="23"/>
      <c r="B370" s="23"/>
      <c r="C370" s="23"/>
      <c r="D370" s="27"/>
      <c r="E370" s="27"/>
      <c r="F370" s="24"/>
      <c r="G370" s="23"/>
      <c r="H370" s="23"/>
      <c r="I370" s="23"/>
      <c r="J370" s="23"/>
      <c r="K370" s="23"/>
      <c r="L370" s="23"/>
      <c r="M370" s="25"/>
      <c r="N370" s="23"/>
      <c r="O370" s="26"/>
      <c r="P370" s="26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</row>
    <row r="371">
      <c r="A371" s="23"/>
      <c r="B371" s="23"/>
      <c r="C371" s="23"/>
      <c r="D371" s="27"/>
      <c r="E371" s="27"/>
      <c r="F371" s="24"/>
      <c r="G371" s="23"/>
      <c r="H371" s="23"/>
      <c r="I371" s="23"/>
      <c r="J371" s="23"/>
      <c r="K371" s="23"/>
      <c r="L371" s="23"/>
      <c r="M371" s="25"/>
      <c r="N371" s="23"/>
      <c r="O371" s="26"/>
      <c r="P371" s="26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</row>
    <row r="372">
      <c r="A372" s="23"/>
      <c r="B372" s="23"/>
      <c r="C372" s="23"/>
      <c r="D372" s="27"/>
      <c r="E372" s="27"/>
      <c r="F372" s="24"/>
      <c r="G372" s="23"/>
      <c r="H372" s="23"/>
      <c r="I372" s="23"/>
      <c r="J372" s="23"/>
      <c r="K372" s="23"/>
      <c r="L372" s="23"/>
      <c r="M372" s="25"/>
      <c r="N372" s="23"/>
      <c r="O372" s="26"/>
      <c r="P372" s="26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</row>
    <row r="373">
      <c r="A373" s="23"/>
      <c r="B373" s="23"/>
      <c r="C373" s="23"/>
      <c r="D373" s="27"/>
      <c r="E373" s="27"/>
      <c r="F373" s="24"/>
      <c r="G373" s="23"/>
      <c r="H373" s="23"/>
      <c r="I373" s="23"/>
      <c r="J373" s="23"/>
      <c r="K373" s="23"/>
      <c r="L373" s="23"/>
      <c r="M373" s="25"/>
      <c r="N373" s="23"/>
      <c r="O373" s="26"/>
      <c r="P373" s="26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</row>
    <row r="374">
      <c r="A374" s="23"/>
      <c r="B374" s="23"/>
      <c r="C374" s="23"/>
      <c r="D374" s="27"/>
      <c r="E374" s="27"/>
      <c r="F374" s="24"/>
      <c r="G374" s="23"/>
      <c r="H374" s="23"/>
      <c r="I374" s="23"/>
      <c r="J374" s="23"/>
      <c r="K374" s="23"/>
      <c r="L374" s="23"/>
      <c r="M374" s="25"/>
      <c r="N374" s="23"/>
      <c r="O374" s="26"/>
      <c r="P374" s="26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</row>
    <row r="375">
      <c r="A375" s="23"/>
      <c r="B375" s="23"/>
      <c r="C375" s="23"/>
      <c r="D375" s="27"/>
      <c r="E375" s="27"/>
      <c r="F375" s="24"/>
      <c r="G375" s="23"/>
      <c r="H375" s="23"/>
      <c r="I375" s="23"/>
      <c r="J375" s="23"/>
      <c r="K375" s="23"/>
      <c r="L375" s="23"/>
      <c r="M375" s="25"/>
      <c r="N375" s="23"/>
      <c r="O375" s="26"/>
      <c r="P375" s="26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</row>
    <row r="376">
      <c r="A376" s="23"/>
      <c r="B376" s="23"/>
      <c r="C376" s="23"/>
      <c r="D376" s="27"/>
      <c r="E376" s="27"/>
      <c r="F376" s="24"/>
      <c r="G376" s="23"/>
      <c r="H376" s="23"/>
      <c r="I376" s="23"/>
      <c r="J376" s="23"/>
      <c r="K376" s="23"/>
      <c r="L376" s="23"/>
      <c r="M376" s="25"/>
      <c r="N376" s="23"/>
      <c r="O376" s="26"/>
      <c r="P376" s="26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</row>
    <row r="377">
      <c r="A377" s="23"/>
      <c r="B377" s="23"/>
      <c r="C377" s="23"/>
      <c r="D377" s="27"/>
      <c r="E377" s="27"/>
      <c r="F377" s="24"/>
      <c r="G377" s="23"/>
      <c r="H377" s="23"/>
      <c r="I377" s="23"/>
      <c r="J377" s="23"/>
      <c r="K377" s="23"/>
      <c r="L377" s="23"/>
      <c r="M377" s="25"/>
      <c r="N377" s="23"/>
      <c r="O377" s="26"/>
      <c r="P377" s="26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</row>
    <row r="378">
      <c r="A378" s="23"/>
      <c r="B378" s="23"/>
      <c r="C378" s="23"/>
      <c r="D378" s="27"/>
      <c r="E378" s="27"/>
      <c r="F378" s="24"/>
      <c r="G378" s="23"/>
      <c r="H378" s="23"/>
      <c r="I378" s="23"/>
      <c r="J378" s="23"/>
      <c r="K378" s="23"/>
      <c r="L378" s="23"/>
      <c r="M378" s="25"/>
      <c r="N378" s="23"/>
      <c r="O378" s="26"/>
      <c r="P378" s="26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</row>
    <row r="379">
      <c r="A379" s="23"/>
      <c r="B379" s="23"/>
      <c r="C379" s="23"/>
      <c r="D379" s="27"/>
      <c r="E379" s="27"/>
      <c r="F379" s="24"/>
      <c r="G379" s="23"/>
      <c r="H379" s="23"/>
      <c r="I379" s="23"/>
      <c r="J379" s="23"/>
      <c r="K379" s="23"/>
      <c r="L379" s="23"/>
      <c r="M379" s="25"/>
      <c r="N379" s="23"/>
      <c r="O379" s="26"/>
      <c r="P379" s="26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</row>
    <row r="380">
      <c r="A380" s="23"/>
      <c r="B380" s="23"/>
      <c r="C380" s="23"/>
      <c r="D380" s="27"/>
      <c r="E380" s="27"/>
      <c r="F380" s="24"/>
      <c r="G380" s="23"/>
      <c r="H380" s="23"/>
      <c r="I380" s="23"/>
      <c r="J380" s="23"/>
      <c r="K380" s="23"/>
      <c r="L380" s="23"/>
      <c r="M380" s="25"/>
      <c r="N380" s="23"/>
      <c r="O380" s="26"/>
      <c r="P380" s="26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</row>
    <row r="381">
      <c r="A381" s="23"/>
      <c r="B381" s="23"/>
      <c r="C381" s="23"/>
      <c r="D381" s="27"/>
      <c r="E381" s="27"/>
      <c r="F381" s="24"/>
      <c r="G381" s="23"/>
      <c r="H381" s="23"/>
      <c r="I381" s="23"/>
      <c r="J381" s="23"/>
      <c r="K381" s="23"/>
      <c r="L381" s="23"/>
      <c r="M381" s="25"/>
      <c r="N381" s="23"/>
      <c r="O381" s="26"/>
      <c r="P381" s="26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</row>
    <row r="382">
      <c r="A382" s="23"/>
      <c r="B382" s="23"/>
      <c r="C382" s="23"/>
      <c r="D382" s="27"/>
      <c r="E382" s="27"/>
      <c r="F382" s="24"/>
      <c r="G382" s="23"/>
      <c r="H382" s="23"/>
      <c r="I382" s="23"/>
      <c r="J382" s="23"/>
      <c r="K382" s="23"/>
      <c r="L382" s="23"/>
      <c r="M382" s="25"/>
      <c r="N382" s="23"/>
      <c r="O382" s="26"/>
      <c r="P382" s="26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</row>
    <row r="383">
      <c r="A383" s="23"/>
      <c r="B383" s="23"/>
      <c r="C383" s="23"/>
      <c r="D383" s="27"/>
      <c r="E383" s="27"/>
      <c r="F383" s="24"/>
      <c r="G383" s="23"/>
      <c r="H383" s="23"/>
      <c r="I383" s="23"/>
      <c r="J383" s="23"/>
      <c r="K383" s="23"/>
      <c r="L383" s="23"/>
      <c r="M383" s="25"/>
      <c r="N383" s="23"/>
      <c r="O383" s="26"/>
      <c r="P383" s="26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</row>
    <row r="384">
      <c r="A384" s="23"/>
      <c r="B384" s="23"/>
      <c r="C384" s="23"/>
      <c r="D384" s="27"/>
      <c r="E384" s="27"/>
      <c r="F384" s="24"/>
      <c r="G384" s="23"/>
      <c r="H384" s="23"/>
      <c r="I384" s="23"/>
      <c r="J384" s="23"/>
      <c r="K384" s="23"/>
      <c r="L384" s="23"/>
      <c r="M384" s="25"/>
      <c r="N384" s="23"/>
      <c r="O384" s="26"/>
      <c r="P384" s="26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</row>
    <row r="385">
      <c r="A385" s="23"/>
      <c r="B385" s="23"/>
      <c r="C385" s="23"/>
      <c r="D385" s="27"/>
      <c r="E385" s="27"/>
      <c r="F385" s="24"/>
      <c r="G385" s="23"/>
      <c r="H385" s="23"/>
      <c r="I385" s="23"/>
      <c r="J385" s="23"/>
      <c r="K385" s="23"/>
      <c r="L385" s="23"/>
      <c r="M385" s="25"/>
      <c r="N385" s="23"/>
      <c r="O385" s="26"/>
      <c r="P385" s="26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</row>
    <row r="386">
      <c r="A386" s="23"/>
      <c r="B386" s="23"/>
      <c r="C386" s="23"/>
      <c r="D386" s="27"/>
      <c r="E386" s="27"/>
      <c r="F386" s="24"/>
      <c r="G386" s="23"/>
      <c r="H386" s="23"/>
      <c r="I386" s="23"/>
      <c r="J386" s="23"/>
      <c r="K386" s="23"/>
      <c r="L386" s="23"/>
      <c r="M386" s="25"/>
      <c r="N386" s="23"/>
      <c r="O386" s="26"/>
      <c r="P386" s="26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</row>
    <row r="387">
      <c r="A387" s="23"/>
      <c r="B387" s="23"/>
      <c r="C387" s="23"/>
      <c r="D387" s="27"/>
      <c r="E387" s="27"/>
      <c r="F387" s="24"/>
      <c r="G387" s="23"/>
      <c r="H387" s="23"/>
      <c r="I387" s="23"/>
      <c r="J387" s="23"/>
      <c r="K387" s="23"/>
      <c r="L387" s="23"/>
      <c r="M387" s="25"/>
      <c r="N387" s="23"/>
      <c r="O387" s="26"/>
      <c r="P387" s="26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</row>
    <row r="388">
      <c r="A388" s="23"/>
      <c r="B388" s="23"/>
      <c r="C388" s="23"/>
      <c r="D388" s="27"/>
      <c r="E388" s="27"/>
      <c r="F388" s="24"/>
      <c r="G388" s="23"/>
      <c r="H388" s="23"/>
      <c r="I388" s="23"/>
      <c r="J388" s="23"/>
      <c r="K388" s="23"/>
      <c r="L388" s="23"/>
      <c r="M388" s="25"/>
      <c r="N388" s="23"/>
      <c r="O388" s="26"/>
      <c r="P388" s="26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</row>
    <row r="389">
      <c r="A389" s="23"/>
      <c r="B389" s="23"/>
      <c r="C389" s="23"/>
      <c r="D389" s="27"/>
      <c r="E389" s="27"/>
      <c r="F389" s="24"/>
      <c r="G389" s="23"/>
      <c r="H389" s="23"/>
      <c r="I389" s="23"/>
      <c r="J389" s="23"/>
      <c r="K389" s="23"/>
      <c r="L389" s="23"/>
      <c r="M389" s="25"/>
      <c r="N389" s="23"/>
      <c r="O389" s="26"/>
      <c r="P389" s="26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</row>
    <row r="390">
      <c r="A390" s="23"/>
      <c r="B390" s="23"/>
      <c r="C390" s="23"/>
      <c r="D390" s="27"/>
      <c r="E390" s="27"/>
      <c r="F390" s="24"/>
      <c r="G390" s="23"/>
      <c r="H390" s="23"/>
      <c r="I390" s="23"/>
      <c r="J390" s="23"/>
      <c r="K390" s="23"/>
      <c r="L390" s="23"/>
      <c r="M390" s="25"/>
      <c r="N390" s="23"/>
      <c r="O390" s="26"/>
      <c r="P390" s="26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</row>
    <row r="391">
      <c r="A391" s="23"/>
      <c r="B391" s="23"/>
      <c r="C391" s="23"/>
      <c r="D391" s="27"/>
      <c r="E391" s="27"/>
      <c r="F391" s="24"/>
      <c r="G391" s="23"/>
      <c r="H391" s="23"/>
      <c r="I391" s="23"/>
      <c r="J391" s="23"/>
      <c r="K391" s="23"/>
      <c r="L391" s="23"/>
      <c r="M391" s="25"/>
      <c r="N391" s="23"/>
      <c r="O391" s="26"/>
      <c r="P391" s="26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</row>
    <row r="392">
      <c r="A392" s="23"/>
      <c r="B392" s="23"/>
      <c r="C392" s="23"/>
      <c r="D392" s="27"/>
      <c r="E392" s="27"/>
      <c r="F392" s="24"/>
      <c r="G392" s="23"/>
      <c r="H392" s="23"/>
      <c r="I392" s="23"/>
      <c r="J392" s="23"/>
      <c r="K392" s="23"/>
      <c r="L392" s="23"/>
      <c r="M392" s="25"/>
      <c r="N392" s="23"/>
      <c r="O392" s="26"/>
      <c r="P392" s="26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</row>
    <row r="393">
      <c r="A393" s="23"/>
      <c r="B393" s="23"/>
      <c r="C393" s="23"/>
      <c r="D393" s="27"/>
      <c r="E393" s="27"/>
      <c r="F393" s="24"/>
      <c r="G393" s="23"/>
      <c r="H393" s="23"/>
      <c r="I393" s="23"/>
      <c r="J393" s="23"/>
      <c r="K393" s="23"/>
      <c r="L393" s="23"/>
      <c r="M393" s="25"/>
      <c r="N393" s="23"/>
      <c r="O393" s="26"/>
      <c r="P393" s="26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</row>
    <row r="394">
      <c r="A394" s="23"/>
      <c r="B394" s="23"/>
      <c r="C394" s="23"/>
      <c r="D394" s="27"/>
      <c r="E394" s="27"/>
      <c r="F394" s="24"/>
      <c r="G394" s="23"/>
      <c r="H394" s="23"/>
      <c r="I394" s="23"/>
      <c r="J394" s="23"/>
      <c r="K394" s="23"/>
      <c r="L394" s="23"/>
      <c r="M394" s="25"/>
      <c r="N394" s="23"/>
      <c r="O394" s="26"/>
      <c r="P394" s="26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</row>
    <row r="395">
      <c r="A395" s="23"/>
      <c r="B395" s="23"/>
      <c r="C395" s="23"/>
      <c r="D395" s="27"/>
      <c r="E395" s="27"/>
      <c r="F395" s="24"/>
      <c r="G395" s="23"/>
      <c r="H395" s="23"/>
      <c r="I395" s="23"/>
      <c r="J395" s="23"/>
      <c r="K395" s="23"/>
      <c r="L395" s="23"/>
      <c r="M395" s="25"/>
      <c r="N395" s="23"/>
      <c r="O395" s="26"/>
      <c r="P395" s="26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</row>
    <row r="396">
      <c r="A396" s="23"/>
      <c r="B396" s="23"/>
      <c r="C396" s="23"/>
      <c r="D396" s="27"/>
      <c r="E396" s="27"/>
      <c r="F396" s="24"/>
      <c r="G396" s="23"/>
      <c r="H396" s="23"/>
      <c r="I396" s="23"/>
      <c r="J396" s="23"/>
      <c r="K396" s="23"/>
      <c r="L396" s="23"/>
      <c r="M396" s="25"/>
      <c r="N396" s="23"/>
      <c r="O396" s="26"/>
      <c r="P396" s="26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</row>
    <row r="397">
      <c r="A397" s="23"/>
      <c r="B397" s="23"/>
      <c r="C397" s="23"/>
      <c r="D397" s="27"/>
      <c r="E397" s="27"/>
      <c r="F397" s="24"/>
      <c r="G397" s="23"/>
      <c r="H397" s="23"/>
      <c r="I397" s="23"/>
      <c r="J397" s="23"/>
      <c r="K397" s="23"/>
      <c r="L397" s="23"/>
      <c r="M397" s="25"/>
      <c r="N397" s="23"/>
      <c r="O397" s="26"/>
      <c r="P397" s="26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</row>
    <row r="398">
      <c r="A398" s="23"/>
      <c r="B398" s="23"/>
      <c r="C398" s="23"/>
      <c r="D398" s="27"/>
      <c r="E398" s="27"/>
      <c r="F398" s="24"/>
      <c r="G398" s="23"/>
      <c r="H398" s="23"/>
      <c r="I398" s="23"/>
      <c r="J398" s="23"/>
      <c r="K398" s="23"/>
      <c r="L398" s="23"/>
      <c r="M398" s="25"/>
      <c r="N398" s="23"/>
      <c r="O398" s="26"/>
      <c r="P398" s="26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</row>
    <row r="399">
      <c r="A399" s="23"/>
      <c r="B399" s="23"/>
      <c r="C399" s="23"/>
      <c r="D399" s="27"/>
      <c r="E399" s="27"/>
      <c r="F399" s="24"/>
      <c r="G399" s="23"/>
      <c r="H399" s="23"/>
      <c r="I399" s="23"/>
      <c r="J399" s="23"/>
      <c r="K399" s="23"/>
      <c r="L399" s="23"/>
      <c r="M399" s="25"/>
      <c r="N399" s="23"/>
      <c r="O399" s="26"/>
      <c r="P399" s="26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</row>
    <row r="400">
      <c r="A400" s="23"/>
      <c r="B400" s="23"/>
      <c r="C400" s="23"/>
      <c r="D400" s="27"/>
      <c r="E400" s="27"/>
      <c r="F400" s="24"/>
      <c r="G400" s="23"/>
      <c r="H400" s="23"/>
      <c r="I400" s="23"/>
      <c r="J400" s="23"/>
      <c r="K400" s="23"/>
      <c r="L400" s="23"/>
      <c r="M400" s="25"/>
      <c r="N400" s="23"/>
      <c r="O400" s="26"/>
      <c r="P400" s="26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</row>
    <row r="401">
      <c r="A401" s="23"/>
      <c r="B401" s="23"/>
      <c r="C401" s="23"/>
      <c r="D401" s="27"/>
      <c r="E401" s="27"/>
      <c r="F401" s="24"/>
      <c r="G401" s="23"/>
      <c r="H401" s="23"/>
      <c r="I401" s="23"/>
      <c r="J401" s="23"/>
      <c r="K401" s="23"/>
      <c r="L401" s="23"/>
      <c r="M401" s="25"/>
      <c r="N401" s="23"/>
      <c r="O401" s="26"/>
      <c r="P401" s="26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</row>
    <row r="402">
      <c r="A402" s="23"/>
      <c r="B402" s="23"/>
      <c r="C402" s="23"/>
      <c r="D402" s="27"/>
      <c r="E402" s="27"/>
      <c r="F402" s="24"/>
      <c r="G402" s="23"/>
      <c r="H402" s="23"/>
      <c r="I402" s="23"/>
      <c r="J402" s="23"/>
      <c r="K402" s="23"/>
      <c r="L402" s="23"/>
      <c r="M402" s="25"/>
      <c r="N402" s="23"/>
      <c r="O402" s="26"/>
      <c r="P402" s="26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</row>
    <row r="403">
      <c r="A403" s="23"/>
      <c r="B403" s="23"/>
      <c r="C403" s="23"/>
      <c r="D403" s="27"/>
      <c r="E403" s="27"/>
      <c r="F403" s="24"/>
      <c r="G403" s="23"/>
      <c r="H403" s="23"/>
      <c r="I403" s="23"/>
      <c r="J403" s="23"/>
      <c r="K403" s="23"/>
      <c r="L403" s="23"/>
      <c r="M403" s="25"/>
      <c r="N403" s="23"/>
      <c r="O403" s="26"/>
      <c r="P403" s="26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</row>
    <row r="404">
      <c r="A404" s="23"/>
      <c r="B404" s="23"/>
      <c r="C404" s="23"/>
      <c r="D404" s="27"/>
      <c r="E404" s="27"/>
      <c r="F404" s="24"/>
      <c r="G404" s="23"/>
      <c r="H404" s="23"/>
      <c r="I404" s="23"/>
      <c r="J404" s="23"/>
      <c r="K404" s="23"/>
      <c r="L404" s="23"/>
      <c r="M404" s="25"/>
      <c r="N404" s="23"/>
      <c r="O404" s="26"/>
      <c r="P404" s="26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</row>
    <row r="405">
      <c r="A405" s="23"/>
      <c r="B405" s="23"/>
      <c r="C405" s="23"/>
      <c r="D405" s="27"/>
      <c r="E405" s="27"/>
      <c r="F405" s="24"/>
      <c r="G405" s="23"/>
      <c r="H405" s="23"/>
      <c r="I405" s="23"/>
      <c r="J405" s="23"/>
      <c r="K405" s="23"/>
      <c r="L405" s="23"/>
      <c r="M405" s="25"/>
      <c r="N405" s="23"/>
      <c r="O405" s="26"/>
      <c r="P405" s="26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</row>
    <row r="406">
      <c r="A406" s="23"/>
      <c r="B406" s="23"/>
      <c r="C406" s="23"/>
      <c r="D406" s="27"/>
      <c r="E406" s="27"/>
      <c r="F406" s="24"/>
      <c r="G406" s="23"/>
      <c r="H406" s="23"/>
      <c r="I406" s="23"/>
      <c r="J406" s="23"/>
      <c r="K406" s="23"/>
      <c r="L406" s="23"/>
      <c r="M406" s="25"/>
      <c r="N406" s="23"/>
      <c r="O406" s="26"/>
      <c r="P406" s="26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</row>
    <row r="407">
      <c r="A407" s="23"/>
      <c r="B407" s="23"/>
      <c r="C407" s="23"/>
      <c r="D407" s="27"/>
      <c r="E407" s="27"/>
      <c r="F407" s="24"/>
      <c r="G407" s="23"/>
      <c r="H407" s="23"/>
      <c r="I407" s="23"/>
      <c r="J407" s="23"/>
      <c r="K407" s="23"/>
      <c r="L407" s="23"/>
      <c r="M407" s="25"/>
      <c r="N407" s="23"/>
      <c r="O407" s="26"/>
      <c r="P407" s="26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</row>
    <row r="408">
      <c r="A408" s="23"/>
      <c r="B408" s="23"/>
      <c r="C408" s="23"/>
      <c r="D408" s="27"/>
      <c r="E408" s="27"/>
      <c r="F408" s="24"/>
      <c r="G408" s="23"/>
      <c r="H408" s="23"/>
      <c r="I408" s="23"/>
      <c r="J408" s="23"/>
      <c r="K408" s="23"/>
      <c r="L408" s="23"/>
      <c r="M408" s="25"/>
      <c r="N408" s="23"/>
      <c r="O408" s="26"/>
      <c r="P408" s="26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</row>
    <row r="409">
      <c r="A409" s="23"/>
      <c r="B409" s="23"/>
      <c r="C409" s="23"/>
      <c r="D409" s="27"/>
      <c r="E409" s="27"/>
      <c r="F409" s="24"/>
      <c r="G409" s="23"/>
      <c r="H409" s="23"/>
      <c r="I409" s="23"/>
      <c r="J409" s="23"/>
      <c r="K409" s="23"/>
      <c r="L409" s="23"/>
      <c r="M409" s="25"/>
      <c r="N409" s="23"/>
      <c r="O409" s="26"/>
      <c r="P409" s="26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</row>
    <row r="410">
      <c r="A410" s="23"/>
      <c r="B410" s="23"/>
      <c r="C410" s="23"/>
      <c r="D410" s="27"/>
      <c r="E410" s="27"/>
      <c r="F410" s="24"/>
      <c r="G410" s="23"/>
      <c r="H410" s="23"/>
      <c r="I410" s="23"/>
      <c r="J410" s="23"/>
      <c r="K410" s="23"/>
      <c r="L410" s="23"/>
      <c r="M410" s="25"/>
      <c r="N410" s="23"/>
      <c r="O410" s="26"/>
      <c r="P410" s="26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</row>
    <row r="411">
      <c r="A411" s="23"/>
      <c r="B411" s="23"/>
      <c r="C411" s="23"/>
      <c r="D411" s="27"/>
      <c r="E411" s="27"/>
      <c r="F411" s="24"/>
      <c r="G411" s="23"/>
      <c r="H411" s="23"/>
      <c r="I411" s="23"/>
      <c r="J411" s="23"/>
      <c r="K411" s="23"/>
      <c r="L411" s="23"/>
      <c r="M411" s="25"/>
      <c r="N411" s="23"/>
      <c r="O411" s="26"/>
      <c r="P411" s="26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</row>
    <row r="412">
      <c r="A412" s="23"/>
      <c r="B412" s="23"/>
      <c r="C412" s="23"/>
      <c r="D412" s="27"/>
      <c r="E412" s="27"/>
      <c r="F412" s="24"/>
      <c r="G412" s="23"/>
      <c r="H412" s="23"/>
      <c r="I412" s="23"/>
      <c r="J412" s="23"/>
      <c r="K412" s="23"/>
      <c r="L412" s="23"/>
      <c r="M412" s="25"/>
      <c r="N412" s="23"/>
      <c r="O412" s="26"/>
      <c r="P412" s="26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</row>
    <row r="413">
      <c r="A413" s="23"/>
      <c r="B413" s="23"/>
      <c r="C413" s="23"/>
      <c r="D413" s="27"/>
      <c r="E413" s="27"/>
      <c r="F413" s="24"/>
      <c r="G413" s="23"/>
      <c r="H413" s="23"/>
      <c r="I413" s="23"/>
      <c r="J413" s="23"/>
      <c r="K413" s="23"/>
      <c r="L413" s="23"/>
      <c r="M413" s="25"/>
      <c r="N413" s="23"/>
      <c r="O413" s="26"/>
      <c r="P413" s="26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</row>
    <row r="414">
      <c r="A414" s="23"/>
      <c r="B414" s="23"/>
      <c r="C414" s="23"/>
      <c r="D414" s="27"/>
      <c r="E414" s="27"/>
      <c r="F414" s="24"/>
      <c r="G414" s="23"/>
      <c r="H414" s="23"/>
      <c r="I414" s="23"/>
      <c r="J414" s="23"/>
      <c r="K414" s="23"/>
      <c r="L414" s="23"/>
      <c r="M414" s="25"/>
      <c r="N414" s="23"/>
      <c r="O414" s="26"/>
      <c r="P414" s="26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</row>
    <row r="415">
      <c r="A415" s="23"/>
      <c r="B415" s="23"/>
      <c r="C415" s="23"/>
      <c r="D415" s="27"/>
      <c r="E415" s="27"/>
      <c r="F415" s="24"/>
      <c r="G415" s="23"/>
      <c r="H415" s="23"/>
      <c r="I415" s="23"/>
      <c r="J415" s="23"/>
      <c r="K415" s="23"/>
      <c r="L415" s="23"/>
      <c r="M415" s="25"/>
      <c r="N415" s="23"/>
      <c r="O415" s="26"/>
      <c r="P415" s="26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</row>
    <row r="416">
      <c r="A416" s="23"/>
      <c r="B416" s="23"/>
      <c r="C416" s="23"/>
      <c r="D416" s="27"/>
      <c r="E416" s="27"/>
      <c r="F416" s="24"/>
      <c r="G416" s="23"/>
      <c r="H416" s="23"/>
      <c r="I416" s="23"/>
      <c r="J416" s="23"/>
      <c r="K416" s="23"/>
      <c r="L416" s="23"/>
      <c r="M416" s="25"/>
      <c r="N416" s="23"/>
      <c r="O416" s="26"/>
      <c r="P416" s="26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</row>
    <row r="417">
      <c r="A417" s="23"/>
      <c r="B417" s="23"/>
      <c r="C417" s="23"/>
      <c r="D417" s="27"/>
      <c r="E417" s="27"/>
      <c r="F417" s="24"/>
      <c r="G417" s="23"/>
      <c r="H417" s="23"/>
      <c r="I417" s="23"/>
      <c r="J417" s="23"/>
      <c r="K417" s="23"/>
      <c r="L417" s="23"/>
      <c r="M417" s="25"/>
      <c r="N417" s="23"/>
      <c r="O417" s="26"/>
      <c r="P417" s="26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</row>
    <row r="418">
      <c r="A418" s="23"/>
      <c r="B418" s="23"/>
      <c r="C418" s="23"/>
      <c r="D418" s="27"/>
      <c r="E418" s="27"/>
      <c r="F418" s="24"/>
      <c r="G418" s="23"/>
      <c r="H418" s="23"/>
      <c r="I418" s="23"/>
      <c r="J418" s="23"/>
      <c r="K418" s="23"/>
      <c r="L418" s="23"/>
      <c r="M418" s="25"/>
      <c r="N418" s="23"/>
      <c r="O418" s="26"/>
      <c r="P418" s="26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</row>
    <row r="419">
      <c r="A419" s="23"/>
      <c r="B419" s="23"/>
      <c r="C419" s="23"/>
      <c r="D419" s="27"/>
      <c r="E419" s="27"/>
      <c r="F419" s="24"/>
      <c r="G419" s="23"/>
      <c r="H419" s="23"/>
      <c r="I419" s="23"/>
      <c r="J419" s="23"/>
      <c r="K419" s="23"/>
      <c r="L419" s="23"/>
      <c r="M419" s="25"/>
      <c r="N419" s="23"/>
      <c r="O419" s="26"/>
      <c r="P419" s="26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</row>
    <row r="420">
      <c r="A420" s="23"/>
      <c r="B420" s="23"/>
      <c r="C420" s="23"/>
      <c r="D420" s="27"/>
      <c r="E420" s="27"/>
      <c r="F420" s="24"/>
      <c r="G420" s="23"/>
      <c r="H420" s="23"/>
      <c r="I420" s="23"/>
      <c r="J420" s="23"/>
      <c r="K420" s="23"/>
      <c r="L420" s="23"/>
      <c r="M420" s="25"/>
      <c r="N420" s="23"/>
      <c r="O420" s="26"/>
      <c r="P420" s="26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</row>
    <row r="421">
      <c r="A421" s="23"/>
      <c r="B421" s="23"/>
      <c r="C421" s="23"/>
      <c r="D421" s="27"/>
      <c r="E421" s="27"/>
      <c r="F421" s="24"/>
      <c r="G421" s="23"/>
      <c r="H421" s="23"/>
      <c r="I421" s="23"/>
      <c r="J421" s="23"/>
      <c r="K421" s="23"/>
      <c r="L421" s="23"/>
      <c r="M421" s="25"/>
      <c r="N421" s="23"/>
      <c r="O421" s="26"/>
      <c r="P421" s="26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</row>
    <row r="422">
      <c r="A422" s="23"/>
      <c r="B422" s="23"/>
      <c r="C422" s="23"/>
      <c r="D422" s="27"/>
      <c r="E422" s="27"/>
      <c r="F422" s="24"/>
      <c r="G422" s="23"/>
      <c r="H422" s="23"/>
      <c r="I422" s="23"/>
      <c r="J422" s="23"/>
      <c r="K422" s="23"/>
      <c r="L422" s="23"/>
      <c r="M422" s="25"/>
      <c r="N422" s="23"/>
      <c r="O422" s="26"/>
      <c r="P422" s="26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</row>
    <row r="423">
      <c r="A423" s="23"/>
      <c r="B423" s="23"/>
      <c r="C423" s="23"/>
      <c r="D423" s="27"/>
      <c r="E423" s="27"/>
      <c r="F423" s="24"/>
      <c r="G423" s="23"/>
      <c r="H423" s="23"/>
      <c r="I423" s="23"/>
      <c r="J423" s="23"/>
      <c r="K423" s="23"/>
      <c r="L423" s="23"/>
      <c r="M423" s="25"/>
      <c r="N423" s="23"/>
      <c r="O423" s="26"/>
      <c r="P423" s="26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</row>
    <row r="424">
      <c r="A424" s="23"/>
      <c r="B424" s="23"/>
      <c r="C424" s="23"/>
      <c r="D424" s="27"/>
      <c r="E424" s="27"/>
      <c r="F424" s="24"/>
      <c r="G424" s="23"/>
      <c r="H424" s="23"/>
      <c r="I424" s="23"/>
      <c r="J424" s="23"/>
      <c r="K424" s="23"/>
      <c r="L424" s="23"/>
      <c r="M424" s="25"/>
      <c r="N424" s="23"/>
      <c r="O424" s="26"/>
      <c r="P424" s="26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</row>
    <row r="425">
      <c r="A425" s="23"/>
      <c r="B425" s="23"/>
      <c r="C425" s="23"/>
      <c r="D425" s="27"/>
      <c r="E425" s="27"/>
      <c r="F425" s="24"/>
      <c r="G425" s="23"/>
      <c r="H425" s="23"/>
      <c r="I425" s="23"/>
      <c r="J425" s="23"/>
      <c r="K425" s="23"/>
      <c r="L425" s="23"/>
      <c r="M425" s="25"/>
      <c r="N425" s="23"/>
      <c r="O425" s="26"/>
      <c r="P425" s="26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</row>
    <row r="426">
      <c r="A426" s="23"/>
      <c r="B426" s="23"/>
      <c r="C426" s="23"/>
      <c r="D426" s="27"/>
      <c r="E426" s="27"/>
      <c r="F426" s="24"/>
      <c r="G426" s="23"/>
      <c r="H426" s="23"/>
      <c r="I426" s="23"/>
      <c r="J426" s="23"/>
      <c r="K426" s="23"/>
      <c r="L426" s="23"/>
      <c r="M426" s="25"/>
      <c r="N426" s="23"/>
      <c r="O426" s="26"/>
      <c r="P426" s="26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</row>
    <row r="427">
      <c r="A427" s="23"/>
      <c r="B427" s="23"/>
      <c r="C427" s="23"/>
      <c r="D427" s="27"/>
      <c r="E427" s="27"/>
      <c r="F427" s="24"/>
      <c r="G427" s="23"/>
      <c r="H427" s="23"/>
      <c r="I427" s="23"/>
      <c r="J427" s="23"/>
      <c r="K427" s="23"/>
      <c r="L427" s="23"/>
      <c r="M427" s="25"/>
      <c r="N427" s="23"/>
      <c r="O427" s="26"/>
      <c r="P427" s="26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</row>
    <row r="428">
      <c r="A428" s="23"/>
      <c r="B428" s="23"/>
      <c r="C428" s="23"/>
      <c r="D428" s="27"/>
      <c r="E428" s="27"/>
      <c r="F428" s="24"/>
      <c r="G428" s="23"/>
      <c r="H428" s="23"/>
      <c r="I428" s="23"/>
      <c r="J428" s="23"/>
      <c r="K428" s="23"/>
      <c r="L428" s="23"/>
      <c r="M428" s="25"/>
      <c r="N428" s="23"/>
      <c r="O428" s="26"/>
      <c r="P428" s="26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</row>
    <row r="429">
      <c r="A429" s="23"/>
      <c r="B429" s="23"/>
      <c r="C429" s="23"/>
      <c r="D429" s="27"/>
      <c r="E429" s="27"/>
      <c r="F429" s="24"/>
      <c r="G429" s="23"/>
      <c r="H429" s="23"/>
      <c r="I429" s="23"/>
      <c r="J429" s="23"/>
      <c r="K429" s="23"/>
      <c r="L429" s="23"/>
      <c r="M429" s="25"/>
      <c r="N429" s="23"/>
      <c r="O429" s="26"/>
      <c r="P429" s="26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</row>
    <row r="430">
      <c r="A430" s="23"/>
      <c r="B430" s="23"/>
      <c r="C430" s="23"/>
      <c r="D430" s="27"/>
      <c r="E430" s="27"/>
      <c r="F430" s="24"/>
      <c r="G430" s="23"/>
      <c r="H430" s="23"/>
      <c r="I430" s="23"/>
      <c r="J430" s="23"/>
      <c r="K430" s="23"/>
      <c r="L430" s="23"/>
      <c r="M430" s="25"/>
      <c r="N430" s="23"/>
      <c r="O430" s="26"/>
      <c r="P430" s="26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</row>
    <row r="431">
      <c r="A431" s="23"/>
      <c r="B431" s="23"/>
      <c r="C431" s="23"/>
      <c r="D431" s="27"/>
      <c r="E431" s="27"/>
      <c r="F431" s="24"/>
      <c r="G431" s="23"/>
      <c r="H431" s="23"/>
      <c r="I431" s="23"/>
      <c r="J431" s="23"/>
      <c r="K431" s="23"/>
      <c r="L431" s="23"/>
      <c r="M431" s="25"/>
      <c r="N431" s="23"/>
      <c r="O431" s="26"/>
      <c r="P431" s="26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</row>
    <row r="432">
      <c r="A432" s="23"/>
      <c r="B432" s="23"/>
      <c r="C432" s="23"/>
      <c r="D432" s="27"/>
      <c r="E432" s="27"/>
      <c r="F432" s="24"/>
      <c r="G432" s="23"/>
      <c r="H432" s="23"/>
      <c r="I432" s="23"/>
      <c r="J432" s="23"/>
      <c r="K432" s="23"/>
      <c r="L432" s="23"/>
      <c r="M432" s="25"/>
      <c r="N432" s="23"/>
      <c r="O432" s="26"/>
      <c r="P432" s="26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</row>
    <row r="433">
      <c r="A433" s="23"/>
      <c r="B433" s="23"/>
      <c r="C433" s="23"/>
      <c r="D433" s="27"/>
      <c r="E433" s="27"/>
      <c r="F433" s="24"/>
      <c r="G433" s="23"/>
      <c r="H433" s="23"/>
      <c r="I433" s="23"/>
      <c r="J433" s="23"/>
      <c r="K433" s="23"/>
      <c r="L433" s="23"/>
      <c r="M433" s="25"/>
      <c r="N433" s="23"/>
      <c r="O433" s="26"/>
      <c r="P433" s="26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</row>
    <row r="434">
      <c r="A434" s="23"/>
      <c r="B434" s="23"/>
      <c r="C434" s="23"/>
      <c r="D434" s="27"/>
      <c r="E434" s="27"/>
      <c r="F434" s="24"/>
      <c r="G434" s="23"/>
      <c r="H434" s="23"/>
      <c r="I434" s="23"/>
      <c r="J434" s="23"/>
      <c r="K434" s="23"/>
      <c r="L434" s="23"/>
      <c r="M434" s="25"/>
      <c r="N434" s="23"/>
      <c r="O434" s="26"/>
      <c r="P434" s="26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</row>
    <row r="435">
      <c r="A435" s="23"/>
      <c r="B435" s="23"/>
      <c r="C435" s="23"/>
      <c r="D435" s="27"/>
      <c r="E435" s="27"/>
      <c r="F435" s="24"/>
      <c r="G435" s="23"/>
      <c r="H435" s="23"/>
      <c r="I435" s="23"/>
      <c r="J435" s="23"/>
      <c r="K435" s="23"/>
      <c r="L435" s="23"/>
      <c r="M435" s="25"/>
      <c r="N435" s="23"/>
      <c r="O435" s="26"/>
      <c r="P435" s="26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</row>
    <row r="436">
      <c r="A436" s="23"/>
      <c r="B436" s="23"/>
      <c r="C436" s="23"/>
      <c r="D436" s="27"/>
      <c r="E436" s="27"/>
      <c r="F436" s="24"/>
      <c r="G436" s="23"/>
      <c r="H436" s="23"/>
      <c r="I436" s="23"/>
      <c r="J436" s="23"/>
      <c r="K436" s="23"/>
      <c r="L436" s="23"/>
      <c r="M436" s="25"/>
      <c r="N436" s="23"/>
      <c r="O436" s="26"/>
      <c r="P436" s="26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</row>
    <row r="437">
      <c r="A437" s="23"/>
      <c r="B437" s="23"/>
      <c r="C437" s="23"/>
      <c r="D437" s="27"/>
      <c r="E437" s="27"/>
      <c r="F437" s="24"/>
      <c r="G437" s="23"/>
      <c r="H437" s="23"/>
      <c r="I437" s="23"/>
      <c r="J437" s="23"/>
      <c r="K437" s="23"/>
      <c r="L437" s="23"/>
      <c r="M437" s="25"/>
      <c r="N437" s="23"/>
      <c r="O437" s="26"/>
      <c r="P437" s="26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</row>
    <row r="438">
      <c r="A438" s="23"/>
      <c r="B438" s="23"/>
      <c r="C438" s="23"/>
      <c r="D438" s="27"/>
      <c r="E438" s="27"/>
      <c r="F438" s="24"/>
      <c r="G438" s="23"/>
      <c r="H438" s="23"/>
      <c r="I438" s="23"/>
      <c r="J438" s="23"/>
      <c r="K438" s="23"/>
      <c r="L438" s="23"/>
      <c r="M438" s="25"/>
      <c r="N438" s="23"/>
      <c r="O438" s="26"/>
      <c r="P438" s="26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</row>
    <row r="439">
      <c r="A439" s="23"/>
      <c r="B439" s="23"/>
      <c r="C439" s="23"/>
      <c r="D439" s="27"/>
      <c r="E439" s="27"/>
      <c r="F439" s="24"/>
      <c r="G439" s="23"/>
      <c r="H439" s="23"/>
      <c r="I439" s="23"/>
      <c r="J439" s="23"/>
      <c r="K439" s="23"/>
      <c r="L439" s="23"/>
      <c r="M439" s="25"/>
      <c r="N439" s="23"/>
      <c r="O439" s="26"/>
      <c r="P439" s="26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</row>
    <row r="440">
      <c r="A440" s="23"/>
      <c r="B440" s="23"/>
      <c r="C440" s="23"/>
      <c r="D440" s="27"/>
      <c r="E440" s="27"/>
      <c r="F440" s="24"/>
      <c r="G440" s="23"/>
      <c r="H440" s="23"/>
      <c r="I440" s="23"/>
      <c r="J440" s="23"/>
      <c r="K440" s="23"/>
      <c r="L440" s="23"/>
      <c r="M440" s="25"/>
      <c r="N440" s="23"/>
      <c r="O440" s="26"/>
      <c r="P440" s="26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</row>
    <row r="441">
      <c r="A441" s="23"/>
      <c r="B441" s="23"/>
      <c r="C441" s="23"/>
      <c r="D441" s="27"/>
      <c r="E441" s="27"/>
      <c r="F441" s="24"/>
      <c r="G441" s="23"/>
      <c r="H441" s="23"/>
      <c r="I441" s="23"/>
      <c r="J441" s="23"/>
      <c r="K441" s="23"/>
      <c r="L441" s="23"/>
      <c r="M441" s="25"/>
      <c r="N441" s="23"/>
      <c r="O441" s="26"/>
      <c r="P441" s="26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</row>
    <row r="442">
      <c r="A442" s="23"/>
      <c r="B442" s="23"/>
      <c r="C442" s="23"/>
      <c r="D442" s="27"/>
      <c r="E442" s="27"/>
      <c r="F442" s="24"/>
      <c r="G442" s="23"/>
      <c r="H442" s="23"/>
      <c r="I442" s="23"/>
      <c r="J442" s="23"/>
      <c r="K442" s="23"/>
      <c r="L442" s="23"/>
      <c r="M442" s="25"/>
      <c r="N442" s="23"/>
      <c r="O442" s="26"/>
      <c r="P442" s="26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</row>
    <row r="443">
      <c r="A443" s="23"/>
      <c r="B443" s="23"/>
      <c r="C443" s="23"/>
      <c r="D443" s="27"/>
      <c r="E443" s="27"/>
      <c r="F443" s="24"/>
      <c r="G443" s="23"/>
      <c r="H443" s="23"/>
      <c r="I443" s="23"/>
      <c r="J443" s="23"/>
      <c r="K443" s="23"/>
      <c r="L443" s="23"/>
      <c r="M443" s="25"/>
      <c r="N443" s="23"/>
      <c r="O443" s="26"/>
      <c r="P443" s="26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</row>
    <row r="444">
      <c r="A444" s="23"/>
      <c r="B444" s="23"/>
      <c r="C444" s="23"/>
      <c r="D444" s="27"/>
      <c r="E444" s="27"/>
      <c r="F444" s="24"/>
      <c r="G444" s="23"/>
      <c r="H444" s="23"/>
      <c r="I444" s="23"/>
      <c r="J444" s="23"/>
      <c r="K444" s="23"/>
      <c r="L444" s="23"/>
      <c r="M444" s="25"/>
      <c r="N444" s="23"/>
      <c r="O444" s="26"/>
      <c r="P444" s="26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</row>
    <row r="445">
      <c r="A445" s="23"/>
      <c r="B445" s="23"/>
      <c r="C445" s="23"/>
      <c r="D445" s="27"/>
      <c r="E445" s="27"/>
      <c r="F445" s="24"/>
      <c r="G445" s="23"/>
      <c r="H445" s="23"/>
      <c r="I445" s="23"/>
      <c r="J445" s="23"/>
      <c r="K445" s="23"/>
      <c r="L445" s="23"/>
      <c r="M445" s="25"/>
      <c r="N445" s="23"/>
      <c r="O445" s="26"/>
      <c r="P445" s="26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</row>
    <row r="446">
      <c r="A446" s="23"/>
      <c r="B446" s="23"/>
      <c r="C446" s="23"/>
      <c r="D446" s="27"/>
      <c r="E446" s="27"/>
      <c r="F446" s="24"/>
      <c r="G446" s="23"/>
      <c r="H446" s="23"/>
      <c r="I446" s="23"/>
      <c r="J446" s="23"/>
      <c r="K446" s="23"/>
      <c r="L446" s="23"/>
      <c r="M446" s="25"/>
      <c r="N446" s="23"/>
      <c r="O446" s="26"/>
      <c r="P446" s="26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</row>
    <row r="447">
      <c r="A447" s="23"/>
      <c r="B447" s="23"/>
      <c r="C447" s="23"/>
      <c r="D447" s="27"/>
      <c r="E447" s="27"/>
      <c r="F447" s="24"/>
      <c r="G447" s="23"/>
      <c r="H447" s="23"/>
      <c r="I447" s="23"/>
      <c r="J447" s="23"/>
      <c r="K447" s="23"/>
      <c r="L447" s="23"/>
      <c r="M447" s="25"/>
      <c r="N447" s="23"/>
      <c r="O447" s="26"/>
      <c r="P447" s="26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</row>
    <row r="448">
      <c r="A448" s="23"/>
      <c r="B448" s="23"/>
      <c r="C448" s="23"/>
      <c r="D448" s="27"/>
      <c r="E448" s="27"/>
      <c r="F448" s="24"/>
      <c r="G448" s="23"/>
      <c r="H448" s="23"/>
      <c r="I448" s="23"/>
      <c r="J448" s="23"/>
      <c r="K448" s="23"/>
      <c r="L448" s="23"/>
      <c r="M448" s="25"/>
      <c r="N448" s="23"/>
      <c r="O448" s="26"/>
      <c r="P448" s="26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</row>
    <row r="449">
      <c r="A449" s="23"/>
      <c r="B449" s="23"/>
      <c r="C449" s="23"/>
      <c r="D449" s="27"/>
      <c r="E449" s="27"/>
      <c r="F449" s="24"/>
      <c r="G449" s="23"/>
      <c r="H449" s="23"/>
      <c r="I449" s="23"/>
      <c r="J449" s="23"/>
      <c r="K449" s="23"/>
      <c r="L449" s="23"/>
      <c r="M449" s="25"/>
      <c r="N449" s="23"/>
      <c r="O449" s="26"/>
      <c r="P449" s="26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</row>
    <row r="450">
      <c r="A450" s="23"/>
      <c r="B450" s="23"/>
      <c r="C450" s="23"/>
      <c r="D450" s="27"/>
      <c r="E450" s="27"/>
      <c r="F450" s="24"/>
      <c r="G450" s="23"/>
      <c r="H450" s="23"/>
      <c r="I450" s="23"/>
      <c r="J450" s="23"/>
      <c r="K450" s="23"/>
      <c r="L450" s="23"/>
      <c r="M450" s="25"/>
      <c r="N450" s="23"/>
      <c r="O450" s="26"/>
      <c r="P450" s="26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</row>
    <row r="451">
      <c r="A451" s="23"/>
      <c r="B451" s="23"/>
      <c r="C451" s="23"/>
      <c r="D451" s="27"/>
      <c r="E451" s="27"/>
      <c r="F451" s="24"/>
      <c r="G451" s="23"/>
      <c r="H451" s="23"/>
      <c r="I451" s="23"/>
      <c r="J451" s="23"/>
      <c r="K451" s="23"/>
      <c r="L451" s="23"/>
      <c r="M451" s="25"/>
      <c r="N451" s="23"/>
      <c r="O451" s="26"/>
      <c r="P451" s="26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</row>
    <row r="452">
      <c r="A452" s="23"/>
      <c r="B452" s="23"/>
      <c r="C452" s="23"/>
      <c r="D452" s="27"/>
      <c r="E452" s="27"/>
      <c r="F452" s="24"/>
      <c r="G452" s="23"/>
      <c r="H452" s="23"/>
      <c r="I452" s="23"/>
      <c r="J452" s="23"/>
      <c r="K452" s="23"/>
      <c r="L452" s="23"/>
      <c r="M452" s="25"/>
      <c r="N452" s="23"/>
      <c r="O452" s="26"/>
      <c r="P452" s="26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</row>
    <row r="453">
      <c r="A453" s="23"/>
      <c r="B453" s="23"/>
      <c r="C453" s="23"/>
      <c r="D453" s="27"/>
      <c r="E453" s="27"/>
      <c r="F453" s="24"/>
      <c r="G453" s="23"/>
      <c r="H453" s="23"/>
      <c r="I453" s="23"/>
      <c r="J453" s="23"/>
      <c r="K453" s="23"/>
      <c r="L453" s="23"/>
      <c r="M453" s="25"/>
      <c r="N453" s="23"/>
      <c r="O453" s="26"/>
      <c r="P453" s="26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</row>
    <row r="454">
      <c r="A454" s="23"/>
      <c r="B454" s="23"/>
      <c r="C454" s="23"/>
      <c r="D454" s="27"/>
      <c r="E454" s="27"/>
      <c r="F454" s="24"/>
      <c r="G454" s="23"/>
      <c r="H454" s="23"/>
      <c r="I454" s="23"/>
      <c r="J454" s="23"/>
      <c r="K454" s="23"/>
      <c r="L454" s="23"/>
      <c r="M454" s="25"/>
      <c r="N454" s="23"/>
      <c r="O454" s="26"/>
      <c r="P454" s="26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</row>
    <row r="455">
      <c r="A455" s="23"/>
      <c r="B455" s="23"/>
      <c r="C455" s="23"/>
      <c r="D455" s="27"/>
      <c r="E455" s="27"/>
      <c r="F455" s="24"/>
      <c r="G455" s="23"/>
      <c r="H455" s="23"/>
      <c r="I455" s="23"/>
      <c r="J455" s="23"/>
      <c r="K455" s="23"/>
      <c r="L455" s="23"/>
      <c r="M455" s="25"/>
      <c r="N455" s="23"/>
      <c r="O455" s="26"/>
      <c r="P455" s="26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</row>
    <row r="456">
      <c r="A456" s="23"/>
      <c r="B456" s="23"/>
      <c r="C456" s="23"/>
      <c r="D456" s="27"/>
      <c r="E456" s="27"/>
      <c r="F456" s="24"/>
      <c r="G456" s="23"/>
      <c r="H456" s="23"/>
      <c r="I456" s="23"/>
      <c r="J456" s="23"/>
      <c r="K456" s="23"/>
      <c r="L456" s="23"/>
      <c r="M456" s="25"/>
      <c r="N456" s="23"/>
      <c r="O456" s="26"/>
      <c r="P456" s="26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</row>
    <row r="457">
      <c r="A457" s="23"/>
      <c r="B457" s="23"/>
      <c r="C457" s="23"/>
      <c r="D457" s="27"/>
      <c r="E457" s="27"/>
      <c r="F457" s="24"/>
      <c r="G457" s="23"/>
      <c r="H457" s="23"/>
      <c r="I457" s="23"/>
      <c r="J457" s="23"/>
      <c r="K457" s="23"/>
      <c r="L457" s="23"/>
      <c r="M457" s="25"/>
      <c r="N457" s="23"/>
      <c r="O457" s="26"/>
      <c r="P457" s="26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</row>
    <row r="458">
      <c r="A458" s="23"/>
      <c r="B458" s="23"/>
      <c r="C458" s="23"/>
      <c r="D458" s="27"/>
      <c r="E458" s="27"/>
      <c r="F458" s="24"/>
      <c r="G458" s="23"/>
      <c r="H458" s="23"/>
      <c r="I458" s="23"/>
      <c r="J458" s="23"/>
      <c r="K458" s="23"/>
      <c r="L458" s="23"/>
      <c r="M458" s="25"/>
      <c r="N458" s="23"/>
      <c r="O458" s="26"/>
      <c r="P458" s="26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</row>
    <row r="459">
      <c r="A459" s="23"/>
      <c r="B459" s="23"/>
      <c r="C459" s="23"/>
      <c r="D459" s="27"/>
      <c r="E459" s="27"/>
      <c r="F459" s="24"/>
      <c r="G459" s="23"/>
      <c r="H459" s="23"/>
      <c r="I459" s="23"/>
      <c r="J459" s="23"/>
      <c r="K459" s="23"/>
      <c r="L459" s="23"/>
      <c r="M459" s="25"/>
      <c r="N459" s="23"/>
      <c r="O459" s="26"/>
      <c r="P459" s="26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</row>
    <row r="460">
      <c r="A460" s="23"/>
      <c r="B460" s="23"/>
      <c r="C460" s="23"/>
      <c r="D460" s="27"/>
      <c r="E460" s="27"/>
      <c r="F460" s="24"/>
      <c r="G460" s="23"/>
      <c r="H460" s="23"/>
      <c r="I460" s="23"/>
      <c r="J460" s="23"/>
      <c r="K460" s="23"/>
      <c r="L460" s="23"/>
      <c r="M460" s="25"/>
      <c r="N460" s="23"/>
      <c r="O460" s="26"/>
      <c r="P460" s="26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</row>
    <row r="461">
      <c r="A461" s="23"/>
      <c r="B461" s="23"/>
      <c r="C461" s="23"/>
      <c r="D461" s="27"/>
      <c r="E461" s="27"/>
      <c r="F461" s="24"/>
      <c r="G461" s="23"/>
      <c r="H461" s="23"/>
      <c r="I461" s="23"/>
      <c r="J461" s="23"/>
      <c r="K461" s="23"/>
      <c r="L461" s="23"/>
      <c r="M461" s="25"/>
      <c r="N461" s="23"/>
      <c r="O461" s="26"/>
      <c r="P461" s="26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</row>
    <row r="462">
      <c r="A462" s="23"/>
      <c r="B462" s="23"/>
      <c r="C462" s="23"/>
      <c r="D462" s="27"/>
      <c r="E462" s="27"/>
      <c r="F462" s="24"/>
      <c r="G462" s="23"/>
      <c r="H462" s="23"/>
      <c r="I462" s="23"/>
      <c r="J462" s="23"/>
      <c r="K462" s="23"/>
      <c r="L462" s="23"/>
      <c r="M462" s="25"/>
      <c r="N462" s="23"/>
      <c r="O462" s="26"/>
      <c r="P462" s="26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</row>
    <row r="463">
      <c r="A463" s="23"/>
      <c r="B463" s="23"/>
      <c r="C463" s="23"/>
      <c r="D463" s="27"/>
      <c r="E463" s="27"/>
      <c r="F463" s="24"/>
      <c r="G463" s="23"/>
      <c r="H463" s="23"/>
      <c r="I463" s="23"/>
      <c r="J463" s="23"/>
      <c r="K463" s="23"/>
      <c r="L463" s="23"/>
      <c r="M463" s="25"/>
      <c r="N463" s="23"/>
      <c r="O463" s="26"/>
      <c r="P463" s="26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</row>
    <row r="464">
      <c r="A464" s="23"/>
      <c r="B464" s="23"/>
      <c r="C464" s="23"/>
      <c r="D464" s="27"/>
      <c r="E464" s="27"/>
      <c r="F464" s="24"/>
      <c r="G464" s="23"/>
      <c r="H464" s="23"/>
      <c r="I464" s="23"/>
      <c r="J464" s="23"/>
      <c r="K464" s="23"/>
      <c r="L464" s="23"/>
      <c r="M464" s="25"/>
      <c r="N464" s="23"/>
      <c r="O464" s="26"/>
      <c r="P464" s="26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</row>
    <row r="465">
      <c r="A465" s="23"/>
      <c r="B465" s="23"/>
      <c r="C465" s="23"/>
      <c r="D465" s="27"/>
      <c r="E465" s="27"/>
      <c r="F465" s="24"/>
      <c r="G465" s="23"/>
      <c r="H465" s="23"/>
      <c r="I465" s="23"/>
      <c r="J465" s="23"/>
      <c r="K465" s="23"/>
      <c r="L465" s="23"/>
      <c r="M465" s="25"/>
      <c r="N465" s="23"/>
      <c r="O465" s="26"/>
      <c r="P465" s="26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</row>
    <row r="466">
      <c r="A466" s="23"/>
      <c r="B466" s="23"/>
      <c r="C466" s="23"/>
      <c r="D466" s="27"/>
      <c r="E466" s="27"/>
      <c r="F466" s="24"/>
      <c r="G466" s="23"/>
      <c r="H466" s="23"/>
      <c r="I466" s="23"/>
      <c r="J466" s="23"/>
      <c r="K466" s="23"/>
      <c r="L466" s="23"/>
      <c r="M466" s="25"/>
      <c r="N466" s="23"/>
      <c r="O466" s="26"/>
      <c r="P466" s="26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</row>
    <row r="467">
      <c r="A467" s="23"/>
      <c r="B467" s="23"/>
      <c r="C467" s="23"/>
      <c r="D467" s="27"/>
      <c r="E467" s="27"/>
      <c r="F467" s="24"/>
      <c r="G467" s="23"/>
      <c r="H467" s="23"/>
      <c r="I467" s="23"/>
      <c r="J467" s="23"/>
      <c r="K467" s="23"/>
      <c r="L467" s="23"/>
      <c r="M467" s="25"/>
      <c r="N467" s="23"/>
      <c r="O467" s="26"/>
      <c r="P467" s="26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</row>
    <row r="468">
      <c r="A468" s="23"/>
      <c r="B468" s="23"/>
      <c r="C468" s="23"/>
      <c r="D468" s="27"/>
      <c r="E468" s="27"/>
      <c r="F468" s="24"/>
      <c r="G468" s="23"/>
      <c r="H468" s="23"/>
      <c r="I468" s="23"/>
      <c r="J468" s="23"/>
      <c r="K468" s="23"/>
      <c r="L468" s="23"/>
      <c r="M468" s="25"/>
      <c r="N468" s="23"/>
      <c r="O468" s="26"/>
      <c r="P468" s="26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</row>
    <row r="469">
      <c r="A469" s="23"/>
      <c r="B469" s="23"/>
      <c r="C469" s="23"/>
      <c r="D469" s="27"/>
      <c r="E469" s="27"/>
      <c r="F469" s="24"/>
      <c r="G469" s="23"/>
      <c r="H469" s="23"/>
      <c r="I469" s="23"/>
      <c r="J469" s="23"/>
      <c r="K469" s="23"/>
      <c r="L469" s="23"/>
      <c r="M469" s="25"/>
      <c r="N469" s="23"/>
      <c r="O469" s="26"/>
      <c r="P469" s="26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</row>
    <row r="470">
      <c r="A470" s="23"/>
      <c r="B470" s="23"/>
      <c r="C470" s="23"/>
      <c r="D470" s="27"/>
      <c r="E470" s="27"/>
      <c r="F470" s="24"/>
      <c r="G470" s="23"/>
      <c r="H470" s="23"/>
      <c r="I470" s="23"/>
      <c r="J470" s="23"/>
      <c r="K470" s="23"/>
      <c r="L470" s="23"/>
      <c r="M470" s="25"/>
      <c r="N470" s="23"/>
      <c r="O470" s="26"/>
      <c r="P470" s="26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</row>
    <row r="471">
      <c r="A471" s="23"/>
      <c r="B471" s="23"/>
      <c r="C471" s="23"/>
      <c r="D471" s="27"/>
      <c r="E471" s="27"/>
      <c r="F471" s="24"/>
      <c r="G471" s="23"/>
      <c r="H471" s="23"/>
      <c r="I471" s="23"/>
      <c r="J471" s="23"/>
      <c r="K471" s="23"/>
      <c r="L471" s="23"/>
      <c r="M471" s="25"/>
      <c r="N471" s="23"/>
      <c r="O471" s="26"/>
      <c r="P471" s="26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</row>
    <row r="472">
      <c r="A472" s="23"/>
      <c r="B472" s="23"/>
      <c r="C472" s="23"/>
      <c r="D472" s="27"/>
      <c r="E472" s="27"/>
      <c r="F472" s="24"/>
      <c r="G472" s="23"/>
      <c r="H472" s="23"/>
      <c r="I472" s="23"/>
      <c r="J472" s="23"/>
      <c r="K472" s="23"/>
      <c r="L472" s="23"/>
      <c r="M472" s="25"/>
      <c r="N472" s="23"/>
      <c r="O472" s="26"/>
      <c r="P472" s="26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</row>
    <row r="473">
      <c r="A473" s="23"/>
      <c r="B473" s="23"/>
      <c r="C473" s="23"/>
      <c r="D473" s="27"/>
      <c r="E473" s="27"/>
      <c r="F473" s="24"/>
      <c r="G473" s="23"/>
      <c r="H473" s="23"/>
      <c r="I473" s="23"/>
      <c r="J473" s="23"/>
      <c r="K473" s="23"/>
      <c r="L473" s="23"/>
      <c r="M473" s="25"/>
      <c r="N473" s="23"/>
      <c r="O473" s="26"/>
      <c r="P473" s="26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</row>
    <row r="474">
      <c r="A474" s="23"/>
      <c r="B474" s="23"/>
      <c r="C474" s="23"/>
      <c r="D474" s="27"/>
      <c r="E474" s="27"/>
      <c r="F474" s="24"/>
      <c r="G474" s="23"/>
      <c r="H474" s="23"/>
      <c r="I474" s="23"/>
      <c r="J474" s="23"/>
      <c r="K474" s="23"/>
      <c r="L474" s="23"/>
      <c r="M474" s="25"/>
      <c r="N474" s="23"/>
      <c r="O474" s="26"/>
      <c r="P474" s="26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</row>
    <row r="475">
      <c r="A475" s="23"/>
      <c r="B475" s="23"/>
      <c r="C475" s="23"/>
      <c r="D475" s="27"/>
      <c r="E475" s="27"/>
      <c r="F475" s="24"/>
      <c r="G475" s="23"/>
      <c r="H475" s="23"/>
      <c r="I475" s="23"/>
      <c r="J475" s="23"/>
      <c r="K475" s="23"/>
      <c r="L475" s="23"/>
      <c r="M475" s="25"/>
      <c r="N475" s="23"/>
      <c r="O475" s="26"/>
      <c r="P475" s="26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</row>
    <row r="476">
      <c r="A476" s="23"/>
      <c r="B476" s="23"/>
      <c r="C476" s="23"/>
      <c r="D476" s="27"/>
      <c r="E476" s="27"/>
      <c r="F476" s="24"/>
      <c r="G476" s="23"/>
      <c r="H476" s="23"/>
      <c r="I476" s="23"/>
      <c r="J476" s="23"/>
      <c r="K476" s="23"/>
      <c r="L476" s="23"/>
      <c r="M476" s="25"/>
      <c r="N476" s="23"/>
      <c r="O476" s="26"/>
      <c r="P476" s="26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</row>
    <row r="477">
      <c r="A477" s="23"/>
      <c r="B477" s="23"/>
      <c r="C477" s="23"/>
      <c r="D477" s="27"/>
      <c r="E477" s="27"/>
      <c r="F477" s="24"/>
      <c r="G477" s="23"/>
      <c r="H477" s="23"/>
      <c r="I477" s="23"/>
      <c r="J477" s="23"/>
      <c r="K477" s="23"/>
      <c r="L477" s="23"/>
      <c r="M477" s="25"/>
      <c r="N477" s="23"/>
      <c r="O477" s="26"/>
      <c r="P477" s="26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</row>
    <row r="478">
      <c r="A478" s="23"/>
      <c r="B478" s="23"/>
      <c r="C478" s="23"/>
      <c r="D478" s="27"/>
      <c r="E478" s="27"/>
      <c r="F478" s="24"/>
      <c r="G478" s="23"/>
      <c r="H478" s="23"/>
      <c r="I478" s="23"/>
      <c r="J478" s="23"/>
      <c r="K478" s="23"/>
      <c r="L478" s="23"/>
      <c r="M478" s="25"/>
      <c r="N478" s="23"/>
      <c r="O478" s="26"/>
      <c r="P478" s="26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</row>
    <row r="479">
      <c r="A479" s="23"/>
      <c r="B479" s="23"/>
      <c r="C479" s="23"/>
      <c r="D479" s="27"/>
      <c r="E479" s="27"/>
      <c r="F479" s="24"/>
      <c r="G479" s="23"/>
      <c r="H479" s="23"/>
      <c r="I479" s="23"/>
      <c r="J479" s="23"/>
      <c r="K479" s="23"/>
      <c r="L479" s="23"/>
      <c r="M479" s="25"/>
      <c r="N479" s="23"/>
      <c r="O479" s="26"/>
      <c r="P479" s="26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</row>
    <row r="480">
      <c r="A480" s="23"/>
      <c r="B480" s="23"/>
      <c r="C480" s="23"/>
      <c r="D480" s="27"/>
      <c r="E480" s="27"/>
      <c r="F480" s="24"/>
      <c r="G480" s="23"/>
      <c r="H480" s="23"/>
      <c r="I480" s="23"/>
      <c r="J480" s="23"/>
      <c r="K480" s="23"/>
      <c r="L480" s="23"/>
      <c r="M480" s="25"/>
      <c r="N480" s="23"/>
      <c r="O480" s="26"/>
      <c r="P480" s="26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</row>
    <row r="481">
      <c r="A481" s="23"/>
      <c r="B481" s="23"/>
      <c r="C481" s="23"/>
      <c r="D481" s="27"/>
      <c r="E481" s="27"/>
      <c r="F481" s="24"/>
      <c r="G481" s="23"/>
      <c r="H481" s="23"/>
      <c r="I481" s="23"/>
      <c r="J481" s="23"/>
      <c r="K481" s="23"/>
      <c r="L481" s="23"/>
      <c r="M481" s="25"/>
      <c r="N481" s="23"/>
      <c r="O481" s="26"/>
      <c r="P481" s="26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</row>
    <row r="482">
      <c r="A482" s="23"/>
      <c r="B482" s="23"/>
      <c r="C482" s="23"/>
      <c r="D482" s="27"/>
      <c r="E482" s="27"/>
      <c r="F482" s="24"/>
      <c r="G482" s="23"/>
      <c r="H482" s="23"/>
      <c r="I482" s="23"/>
      <c r="J482" s="23"/>
      <c r="K482" s="23"/>
      <c r="L482" s="23"/>
      <c r="M482" s="25"/>
      <c r="N482" s="23"/>
      <c r="O482" s="26"/>
      <c r="P482" s="26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</row>
    <row r="483">
      <c r="A483" s="23"/>
      <c r="B483" s="23"/>
      <c r="C483" s="23"/>
      <c r="D483" s="27"/>
      <c r="E483" s="27"/>
      <c r="F483" s="24"/>
      <c r="G483" s="23"/>
      <c r="H483" s="23"/>
      <c r="I483" s="23"/>
      <c r="J483" s="23"/>
      <c r="K483" s="23"/>
      <c r="L483" s="23"/>
      <c r="M483" s="25"/>
      <c r="N483" s="23"/>
      <c r="O483" s="26"/>
      <c r="P483" s="26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</row>
    <row r="484">
      <c r="A484" s="23"/>
      <c r="B484" s="23"/>
      <c r="C484" s="23"/>
      <c r="D484" s="27"/>
      <c r="E484" s="27"/>
      <c r="F484" s="24"/>
      <c r="G484" s="23"/>
      <c r="H484" s="23"/>
      <c r="I484" s="23"/>
      <c r="J484" s="23"/>
      <c r="K484" s="23"/>
      <c r="L484" s="23"/>
      <c r="M484" s="25"/>
      <c r="N484" s="23"/>
      <c r="O484" s="26"/>
      <c r="P484" s="26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</row>
    <row r="485">
      <c r="A485" s="23"/>
      <c r="B485" s="23"/>
      <c r="C485" s="23"/>
      <c r="D485" s="27"/>
      <c r="E485" s="27"/>
      <c r="F485" s="24"/>
      <c r="G485" s="23"/>
      <c r="H485" s="23"/>
      <c r="I485" s="23"/>
      <c r="J485" s="23"/>
      <c r="K485" s="23"/>
      <c r="L485" s="23"/>
      <c r="M485" s="25"/>
      <c r="N485" s="23"/>
      <c r="O485" s="26"/>
      <c r="P485" s="26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</row>
    <row r="486">
      <c r="A486" s="23"/>
      <c r="B486" s="23"/>
      <c r="C486" s="23"/>
      <c r="D486" s="27"/>
      <c r="E486" s="27"/>
      <c r="F486" s="24"/>
      <c r="G486" s="23"/>
      <c r="H486" s="23"/>
      <c r="I486" s="23"/>
      <c r="J486" s="23"/>
      <c r="K486" s="23"/>
      <c r="L486" s="23"/>
      <c r="M486" s="25"/>
      <c r="N486" s="23"/>
      <c r="O486" s="26"/>
      <c r="P486" s="26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</row>
    <row r="487">
      <c r="A487" s="23"/>
      <c r="B487" s="23"/>
      <c r="C487" s="23"/>
      <c r="D487" s="27"/>
      <c r="E487" s="27"/>
      <c r="F487" s="24"/>
      <c r="G487" s="23"/>
      <c r="H487" s="23"/>
      <c r="I487" s="23"/>
      <c r="J487" s="23"/>
      <c r="K487" s="23"/>
      <c r="L487" s="23"/>
      <c r="M487" s="25"/>
      <c r="N487" s="23"/>
      <c r="O487" s="26"/>
      <c r="P487" s="26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</row>
    <row r="488">
      <c r="A488" s="23"/>
      <c r="B488" s="23"/>
      <c r="C488" s="23"/>
      <c r="D488" s="27"/>
      <c r="E488" s="27"/>
      <c r="F488" s="24"/>
      <c r="G488" s="23"/>
      <c r="H488" s="23"/>
      <c r="I488" s="23"/>
      <c r="J488" s="23"/>
      <c r="K488" s="23"/>
      <c r="L488" s="23"/>
      <c r="M488" s="25"/>
      <c r="N488" s="23"/>
      <c r="O488" s="26"/>
      <c r="P488" s="26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</row>
    <row r="489">
      <c r="A489" s="23"/>
      <c r="B489" s="23"/>
      <c r="C489" s="23"/>
      <c r="D489" s="27"/>
      <c r="E489" s="27"/>
      <c r="F489" s="24"/>
      <c r="G489" s="23"/>
      <c r="H489" s="23"/>
      <c r="I489" s="23"/>
      <c r="J489" s="23"/>
      <c r="K489" s="23"/>
      <c r="L489" s="23"/>
      <c r="M489" s="25"/>
      <c r="N489" s="23"/>
      <c r="O489" s="26"/>
      <c r="P489" s="26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</row>
    <row r="490">
      <c r="A490" s="23"/>
      <c r="B490" s="23"/>
      <c r="C490" s="23"/>
      <c r="D490" s="27"/>
      <c r="E490" s="27"/>
      <c r="F490" s="24"/>
      <c r="G490" s="23"/>
      <c r="H490" s="23"/>
      <c r="I490" s="23"/>
      <c r="J490" s="23"/>
      <c r="K490" s="23"/>
      <c r="L490" s="23"/>
      <c r="M490" s="25"/>
      <c r="N490" s="23"/>
      <c r="O490" s="26"/>
      <c r="P490" s="26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</row>
    <row r="491">
      <c r="A491" s="23"/>
      <c r="B491" s="23"/>
      <c r="C491" s="23"/>
      <c r="D491" s="27"/>
      <c r="E491" s="27"/>
      <c r="F491" s="24"/>
      <c r="G491" s="23"/>
      <c r="H491" s="23"/>
      <c r="I491" s="23"/>
      <c r="J491" s="23"/>
      <c r="K491" s="23"/>
      <c r="L491" s="23"/>
      <c r="M491" s="25"/>
      <c r="N491" s="23"/>
      <c r="O491" s="26"/>
      <c r="P491" s="26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</row>
    <row r="492">
      <c r="A492" s="23"/>
      <c r="B492" s="23"/>
      <c r="C492" s="23"/>
      <c r="D492" s="27"/>
      <c r="E492" s="27"/>
      <c r="F492" s="24"/>
      <c r="G492" s="23"/>
      <c r="H492" s="23"/>
      <c r="I492" s="23"/>
      <c r="J492" s="23"/>
      <c r="K492" s="23"/>
      <c r="L492" s="23"/>
      <c r="M492" s="25"/>
      <c r="N492" s="23"/>
      <c r="O492" s="26"/>
      <c r="P492" s="26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</row>
    <row r="493">
      <c r="A493" s="23"/>
      <c r="B493" s="23"/>
      <c r="C493" s="23"/>
      <c r="D493" s="27"/>
      <c r="E493" s="27"/>
      <c r="F493" s="24"/>
      <c r="G493" s="23"/>
      <c r="H493" s="23"/>
      <c r="I493" s="23"/>
      <c r="J493" s="23"/>
      <c r="K493" s="23"/>
      <c r="L493" s="23"/>
      <c r="M493" s="25"/>
      <c r="N493" s="23"/>
      <c r="O493" s="26"/>
      <c r="P493" s="26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</row>
    <row r="494">
      <c r="A494" s="23"/>
      <c r="B494" s="23"/>
      <c r="C494" s="23"/>
      <c r="D494" s="27"/>
      <c r="E494" s="27"/>
      <c r="F494" s="24"/>
      <c r="G494" s="23"/>
      <c r="H494" s="23"/>
      <c r="I494" s="23"/>
      <c r="J494" s="23"/>
      <c r="K494" s="23"/>
      <c r="L494" s="23"/>
      <c r="M494" s="25"/>
      <c r="N494" s="23"/>
      <c r="O494" s="26"/>
      <c r="P494" s="26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</row>
    <row r="495">
      <c r="A495" s="23"/>
      <c r="B495" s="23"/>
      <c r="C495" s="23"/>
      <c r="D495" s="27"/>
      <c r="E495" s="27"/>
      <c r="F495" s="24"/>
      <c r="G495" s="23"/>
      <c r="H495" s="23"/>
      <c r="I495" s="23"/>
      <c r="J495" s="23"/>
      <c r="K495" s="23"/>
      <c r="L495" s="23"/>
      <c r="M495" s="25"/>
      <c r="N495" s="23"/>
      <c r="O495" s="26"/>
      <c r="P495" s="26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</row>
    <row r="496">
      <c r="A496" s="23"/>
      <c r="B496" s="23"/>
      <c r="C496" s="23"/>
      <c r="D496" s="27"/>
      <c r="E496" s="27"/>
      <c r="F496" s="24"/>
      <c r="G496" s="23"/>
      <c r="H496" s="23"/>
      <c r="I496" s="23"/>
      <c r="J496" s="23"/>
      <c r="K496" s="23"/>
      <c r="L496" s="23"/>
      <c r="M496" s="25"/>
      <c r="N496" s="23"/>
      <c r="O496" s="26"/>
      <c r="P496" s="26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</row>
    <row r="497">
      <c r="A497" s="23"/>
      <c r="B497" s="23"/>
      <c r="C497" s="23"/>
      <c r="D497" s="27"/>
      <c r="E497" s="27"/>
      <c r="F497" s="24"/>
      <c r="G497" s="23"/>
      <c r="H497" s="23"/>
      <c r="I497" s="23"/>
      <c r="J497" s="23"/>
      <c r="K497" s="23"/>
      <c r="L497" s="23"/>
      <c r="M497" s="25"/>
      <c r="N497" s="23"/>
      <c r="O497" s="26"/>
      <c r="P497" s="26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</row>
    <row r="498">
      <c r="A498" s="23"/>
      <c r="B498" s="23"/>
      <c r="C498" s="23"/>
      <c r="D498" s="27"/>
      <c r="E498" s="27"/>
      <c r="F498" s="24"/>
      <c r="G498" s="23"/>
      <c r="H498" s="23"/>
      <c r="I498" s="23"/>
      <c r="J498" s="23"/>
      <c r="K498" s="23"/>
      <c r="L498" s="23"/>
      <c r="M498" s="25"/>
      <c r="N498" s="23"/>
      <c r="O498" s="26"/>
      <c r="P498" s="26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</row>
    <row r="499">
      <c r="A499" s="23"/>
      <c r="B499" s="23"/>
      <c r="C499" s="23"/>
      <c r="D499" s="27"/>
      <c r="E499" s="27"/>
      <c r="F499" s="24"/>
      <c r="G499" s="23"/>
      <c r="H499" s="23"/>
      <c r="I499" s="23"/>
      <c r="J499" s="23"/>
      <c r="K499" s="23"/>
      <c r="L499" s="23"/>
      <c r="M499" s="25"/>
      <c r="N499" s="23"/>
      <c r="O499" s="26"/>
      <c r="P499" s="26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</row>
    <row r="500">
      <c r="A500" s="23"/>
      <c r="B500" s="23"/>
      <c r="C500" s="23"/>
      <c r="D500" s="27"/>
      <c r="E500" s="27"/>
      <c r="F500" s="24"/>
      <c r="G500" s="23"/>
      <c r="H500" s="23"/>
      <c r="I500" s="23"/>
      <c r="J500" s="23"/>
      <c r="K500" s="23"/>
      <c r="L500" s="23"/>
      <c r="M500" s="25"/>
      <c r="N500" s="23"/>
      <c r="O500" s="26"/>
      <c r="P500" s="26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</row>
    <row r="501">
      <c r="A501" s="23"/>
      <c r="B501" s="23"/>
      <c r="C501" s="23"/>
      <c r="D501" s="27"/>
      <c r="E501" s="27"/>
      <c r="F501" s="24"/>
      <c r="G501" s="23"/>
      <c r="H501" s="23"/>
      <c r="I501" s="23"/>
      <c r="J501" s="23"/>
      <c r="K501" s="23"/>
      <c r="L501" s="23"/>
      <c r="M501" s="25"/>
      <c r="N501" s="23"/>
      <c r="O501" s="26"/>
      <c r="P501" s="26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</row>
    <row r="502">
      <c r="A502" s="23"/>
      <c r="B502" s="23"/>
      <c r="C502" s="23"/>
      <c r="D502" s="27"/>
      <c r="E502" s="27"/>
      <c r="F502" s="24"/>
      <c r="G502" s="23"/>
      <c r="H502" s="23"/>
      <c r="I502" s="23"/>
      <c r="J502" s="23"/>
      <c r="K502" s="23"/>
      <c r="L502" s="23"/>
      <c r="M502" s="25"/>
      <c r="N502" s="23"/>
      <c r="O502" s="26"/>
      <c r="P502" s="26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</row>
    <row r="503">
      <c r="A503" s="23"/>
      <c r="B503" s="23"/>
      <c r="C503" s="23"/>
      <c r="D503" s="27"/>
      <c r="E503" s="27"/>
      <c r="F503" s="24"/>
      <c r="G503" s="23"/>
      <c r="H503" s="23"/>
      <c r="I503" s="23"/>
      <c r="J503" s="23"/>
      <c r="K503" s="23"/>
      <c r="L503" s="23"/>
      <c r="M503" s="25"/>
      <c r="N503" s="23"/>
      <c r="O503" s="26"/>
      <c r="P503" s="26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</row>
    <row r="504">
      <c r="A504" s="23"/>
      <c r="B504" s="23"/>
      <c r="C504" s="23"/>
      <c r="D504" s="27"/>
      <c r="E504" s="27"/>
      <c r="F504" s="24"/>
      <c r="G504" s="23"/>
      <c r="H504" s="23"/>
      <c r="I504" s="23"/>
      <c r="J504" s="23"/>
      <c r="K504" s="23"/>
      <c r="L504" s="23"/>
      <c r="M504" s="25"/>
      <c r="N504" s="23"/>
      <c r="O504" s="26"/>
      <c r="P504" s="26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</row>
    <row r="505">
      <c r="A505" s="23"/>
      <c r="B505" s="23"/>
      <c r="C505" s="23"/>
      <c r="D505" s="27"/>
      <c r="E505" s="27"/>
      <c r="F505" s="24"/>
      <c r="G505" s="23"/>
      <c r="H505" s="23"/>
      <c r="I505" s="23"/>
      <c r="J505" s="23"/>
      <c r="K505" s="23"/>
      <c r="L505" s="23"/>
      <c r="M505" s="25"/>
      <c r="N505" s="23"/>
      <c r="O505" s="26"/>
      <c r="P505" s="26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</row>
    <row r="506">
      <c r="A506" s="23"/>
      <c r="B506" s="23"/>
      <c r="C506" s="23"/>
      <c r="D506" s="27"/>
      <c r="E506" s="27"/>
      <c r="F506" s="24"/>
      <c r="G506" s="23"/>
      <c r="H506" s="23"/>
      <c r="I506" s="23"/>
      <c r="J506" s="23"/>
      <c r="K506" s="23"/>
      <c r="L506" s="23"/>
      <c r="M506" s="25"/>
      <c r="N506" s="23"/>
      <c r="O506" s="26"/>
      <c r="P506" s="26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</row>
    <row r="507">
      <c r="A507" s="23"/>
      <c r="B507" s="23"/>
      <c r="C507" s="23"/>
      <c r="D507" s="27"/>
      <c r="E507" s="27"/>
      <c r="F507" s="24"/>
      <c r="G507" s="23"/>
      <c r="H507" s="23"/>
      <c r="I507" s="23"/>
      <c r="J507" s="23"/>
      <c r="K507" s="23"/>
      <c r="L507" s="23"/>
      <c r="M507" s="25"/>
      <c r="N507" s="23"/>
      <c r="O507" s="26"/>
      <c r="P507" s="26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</row>
    <row r="508">
      <c r="A508" s="23"/>
      <c r="B508" s="23"/>
      <c r="C508" s="23"/>
      <c r="D508" s="27"/>
      <c r="E508" s="27"/>
      <c r="F508" s="24"/>
      <c r="G508" s="23"/>
      <c r="H508" s="23"/>
      <c r="I508" s="23"/>
      <c r="J508" s="23"/>
      <c r="K508" s="23"/>
      <c r="L508" s="23"/>
      <c r="M508" s="25"/>
      <c r="N508" s="23"/>
      <c r="O508" s="26"/>
      <c r="P508" s="26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</row>
    <row r="509">
      <c r="A509" s="23"/>
      <c r="B509" s="23"/>
      <c r="C509" s="23"/>
      <c r="D509" s="27"/>
      <c r="E509" s="27"/>
      <c r="F509" s="24"/>
      <c r="G509" s="23"/>
      <c r="H509" s="23"/>
      <c r="I509" s="23"/>
      <c r="J509" s="23"/>
      <c r="K509" s="23"/>
      <c r="L509" s="23"/>
      <c r="M509" s="25"/>
      <c r="N509" s="23"/>
      <c r="O509" s="26"/>
      <c r="P509" s="26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</row>
    <row r="510">
      <c r="A510" s="23"/>
      <c r="B510" s="23"/>
      <c r="C510" s="23"/>
      <c r="D510" s="27"/>
      <c r="E510" s="27"/>
      <c r="F510" s="24"/>
      <c r="G510" s="23"/>
      <c r="H510" s="23"/>
      <c r="I510" s="23"/>
      <c r="J510" s="23"/>
      <c r="K510" s="23"/>
      <c r="L510" s="23"/>
      <c r="M510" s="25"/>
      <c r="N510" s="23"/>
      <c r="O510" s="26"/>
      <c r="P510" s="26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</row>
    <row r="511">
      <c r="A511" s="23"/>
      <c r="B511" s="23"/>
      <c r="C511" s="23"/>
      <c r="D511" s="27"/>
      <c r="E511" s="27"/>
      <c r="F511" s="24"/>
      <c r="G511" s="23"/>
      <c r="H511" s="23"/>
      <c r="I511" s="23"/>
      <c r="J511" s="23"/>
      <c r="K511" s="23"/>
      <c r="L511" s="23"/>
      <c r="M511" s="25"/>
      <c r="N511" s="23"/>
      <c r="O511" s="26"/>
      <c r="P511" s="26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</row>
    <row r="512">
      <c r="A512" s="23"/>
      <c r="B512" s="23"/>
      <c r="C512" s="23"/>
      <c r="D512" s="27"/>
      <c r="E512" s="27"/>
      <c r="F512" s="24"/>
      <c r="G512" s="23"/>
      <c r="H512" s="23"/>
      <c r="I512" s="23"/>
      <c r="J512" s="23"/>
      <c r="K512" s="23"/>
      <c r="L512" s="23"/>
      <c r="M512" s="25"/>
      <c r="N512" s="23"/>
      <c r="O512" s="26"/>
      <c r="P512" s="26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</row>
    <row r="513">
      <c r="A513" s="23"/>
      <c r="B513" s="23"/>
      <c r="C513" s="23"/>
      <c r="D513" s="27"/>
      <c r="E513" s="27"/>
      <c r="F513" s="24"/>
      <c r="G513" s="23"/>
      <c r="H513" s="23"/>
      <c r="I513" s="23"/>
      <c r="J513" s="23"/>
      <c r="K513" s="23"/>
      <c r="L513" s="23"/>
      <c r="M513" s="25"/>
      <c r="N513" s="23"/>
      <c r="O513" s="26"/>
      <c r="P513" s="26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</row>
    <row r="514">
      <c r="A514" s="23"/>
      <c r="B514" s="23"/>
      <c r="C514" s="23"/>
      <c r="D514" s="27"/>
      <c r="E514" s="27"/>
      <c r="F514" s="24"/>
      <c r="G514" s="23"/>
      <c r="H514" s="23"/>
      <c r="I514" s="23"/>
      <c r="J514" s="23"/>
      <c r="K514" s="23"/>
      <c r="L514" s="23"/>
      <c r="M514" s="25"/>
      <c r="N514" s="23"/>
      <c r="O514" s="26"/>
      <c r="P514" s="26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</row>
    <row r="515">
      <c r="A515" s="23"/>
      <c r="B515" s="23"/>
      <c r="C515" s="23"/>
      <c r="D515" s="27"/>
      <c r="E515" s="27"/>
      <c r="F515" s="24"/>
      <c r="G515" s="23"/>
      <c r="H515" s="23"/>
      <c r="I515" s="23"/>
      <c r="J515" s="23"/>
      <c r="K515" s="23"/>
      <c r="L515" s="23"/>
      <c r="M515" s="25"/>
      <c r="N515" s="23"/>
      <c r="O515" s="26"/>
      <c r="P515" s="26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</row>
    <row r="516">
      <c r="A516" s="23"/>
      <c r="B516" s="23"/>
      <c r="C516" s="23"/>
      <c r="D516" s="27"/>
      <c r="E516" s="27"/>
      <c r="F516" s="24"/>
      <c r="G516" s="23"/>
      <c r="H516" s="23"/>
      <c r="I516" s="23"/>
      <c r="J516" s="23"/>
      <c r="K516" s="23"/>
      <c r="L516" s="23"/>
      <c r="M516" s="25"/>
      <c r="N516" s="23"/>
      <c r="O516" s="26"/>
      <c r="P516" s="26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</row>
    <row r="517">
      <c r="A517" s="23"/>
      <c r="B517" s="23"/>
      <c r="C517" s="23"/>
      <c r="D517" s="27"/>
      <c r="E517" s="27"/>
      <c r="F517" s="24"/>
      <c r="G517" s="23"/>
      <c r="H517" s="23"/>
      <c r="I517" s="23"/>
      <c r="J517" s="23"/>
      <c r="K517" s="23"/>
      <c r="L517" s="23"/>
      <c r="M517" s="25"/>
      <c r="N517" s="23"/>
      <c r="O517" s="26"/>
      <c r="P517" s="26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</row>
    <row r="518">
      <c r="A518" s="23"/>
      <c r="B518" s="23"/>
      <c r="C518" s="23"/>
      <c r="D518" s="27"/>
      <c r="E518" s="27"/>
      <c r="F518" s="24"/>
      <c r="G518" s="23"/>
      <c r="H518" s="23"/>
      <c r="I518" s="23"/>
      <c r="J518" s="23"/>
      <c r="K518" s="23"/>
      <c r="L518" s="23"/>
      <c r="M518" s="25"/>
      <c r="N518" s="23"/>
      <c r="O518" s="26"/>
      <c r="P518" s="26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</row>
    <row r="519">
      <c r="A519" s="23"/>
      <c r="B519" s="23"/>
      <c r="C519" s="23"/>
      <c r="D519" s="27"/>
      <c r="E519" s="27"/>
      <c r="F519" s="24"/>
      <c r="G519" s="23"/>
      <c r="H519" s="23"/>
      <c r="I519" s="23"/>
      <c r="J519" s="23"/>
      <c r="K519" s="23"/>
      <c r="L519" s="23"/>
      <c r="M519" s="25"/>
      <c r="N519" s="23"/>
      <c r="O519" s="26"/>
      <c r="P519" s="26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</row>
    <row r="520">
      <c r="A520" s="23"/>
      <c r="B520" s="23"/>
      <c r="C520" s="23"/>
      <c r="D520" s="27"/>
      <c r="E520" s="27"/>
      <c r="F520" s="24"/>
      <c r="G520" s="23"/>
      <c r="H520" s="23"/>
      <c r="I520" s="23"/>
      <c r="J520" s="23"/>
      <c r="K520" s="23"/>
      <c r="L520" s="23"/>
      <c r="M520" s="25"/>
      <c r="N520" s="23"/>
      <c r="O520" s="26"/>
      <c r="P520" s="26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</row>
    <row r="521">
      <c r="A521" s="23"/>
      <c r="B521" s="23"/>
      <c r="C521" s="23"/>
      <c r="D521" s="27"/>
      <c r="E521" s="27"/>
      <c r="F521" s="24"/>
      <c r="G521" s="23"/>
      <c r="H521" s="23"/>
      <c r="I521" s="23"/>
      <c r="J521" s="23"/>
      <c r="K521" s="23"/>
      <c r="L521" s="23"/>
      <c r="M521" s="25"/>
      <c r="N521" s="23"/>
      <c r="O521" s="26"/>
      <c r="P521" s="26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</row>
    <row r="522">
      <c r="A522" s="23"/>
      <c r="B522" s="23"/>
      <c r="C522" s="23"/>
      <c r="D522" s="27"/>
      <c r="E522" s="27"/>
      <c r="F522" s="24"/>
      <c r="G522" s="23"/>
      <c r="H522" s="23"/>
      <c r="I522" s="23"/>
      <c r="J522" s="23"/>
      <c r="K522" s="23"/>
      <c r="L522" s="23"/>
      <c r="M522" s="25"/>
      <c r="N522" s="23"/>
      <c r="O522" s="26"/>
      <c r="P522" s="26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</row>
    <row r="523">
      <c r="A523" s="23"/>
      <c r="B523" s="23"/>
      <c r="C523" s="23"/>
      <c r="D523" s="27"/>
      <c r="E523" s="27"/>
      <c r="F523" s="24"/>
      <c r="G523" s="23"/>
      <c r="H523" s="23"/>
      <c r="I523" s="23"/>
      <c r="J523" s="23"/>
      <c r="K523" s="23"/>
      <c r="L523" s="23"/>
      <c r="M523" s="25"/>
      <c r="N523" s="23"/>
      <c r="O523" s="26"/>
      <c r="P523" s="26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</row>
    <row r="524">
      <c r="A524" s="23"/>
      <c r="B524" s="23"/>
      <c r="C524" s="23"/>
      <c r="D524" s="27"/>
      <c r="E524" s="27"/>
      <c r="F524" s="24"/>
      <c r="G524" s="23"/>
      <c r="H524" s="23"/>
      <c r="I524" s="23"/>
      <c r="J524" s="23"/>
      <c r="K524" s="23"/>
      <c r="L524" s="23"/>
      <c r="M524" s="25"/>
      <c r="N524" s="23"/>
      <c r="O524" s="26"/>
      <c r="P524" s="26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</row>
    <row r="525">
      <c r="A525" s="23"/>
      <c r="B525" s="23"/>
      <c r="C525" s="23"/>
      <c r="D525" s="27"/>
      <c r="E525" s="27"/>
      <c r="F525" s="24"/>
      <c r="G525" s="23"/>
      <c r="H525" s="23"/>
      <c r="I525" s="23"/>
      <c r="J525" s="23"/>
      <c r="K525" s="23"/>
      <c r="L525" s="23"/>
      <c r="M525" s="25"/>
      <c r="N525" s="23"/>
      <c r="O525" s="26"/>
      <c r="P525" s="26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</row>
    <row r="526">
      <c r="A526" s="23"/>
      <c r="B526" s="23"/>
      <c r="C526" s="23"/>
      <c r="D526" s="27"/>
      <c r="E526" s="27"/>
      <c r="F526" s="24"/>
      <c r="G526" s="23"/>
      <c r="H526" s="23"/>
      <c r="I526" s="23"/>
      <c r="J526" s="23"/>
      <c r="K526" s="23"/>
      <c r="L526" s="23"/>
      <c r="M526" s="25"/>
      <c r="N526" s="23"/>
      <c r="O526" s="26"/>
      <c r="P526" s="26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</row>
    <row r="527">
      <c r="A527" s="23"/>
      <c r="B527" s="23"/>
      <c r="C527" s="23"/>
      <c r="D527" s="27"/>
      <c r="E527" s="27"/>
      <c r="F527" s="24"/>
      <c r="G527" s="23"/>
      <c r="H527" s="23"/>
      <c r="I527" s="23"/>
      <c r="J527" s="23"/>
      <c r="K527" s="23"/>
      <c r="L527" s="23"/>
      <c r="M527" s="25"/>
      <c r="N527" s="23"/>
      <c r="O527" s="26"/>
      <c r="P527" s="26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</row>
    <row r="528">
      <c r="A528" s="23"/>
      <c r="B528" s="23"/>
      <c r="C528" s="23"/>
      <c r="D528" s="27"/>
      <c r="E528" s="27"/>
      <c r="F528" s="24"/>
      <c r="G528" s="23"/>
      <c r="H528" s="23"/>
      <c r="I528" s="23"/>
      <c r="J528" s="23"/>
      <c r="K528" s="23"/>
      <c r="L528" s="23"/>
      <c r="M528" s="25"/>
      <c r="N528" s="23"/>
      <c r="O528" s="26"/>
      <c r="P528" s="26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</row>
    <row r="529">
      <c r="A529" s="23"/>
      <c r="B529" s="23"/>
      <c r="C529" s="23"/>
      <c r="D529" s="27"/>
      <c r="E529" s="27"/>
      <c r="F529" s="24"/>
      <c r="G529" s="23"/>
      <c r="H529" s="23"/>
      <c r="I529" s="23"/>
      <c r="J529" s="23"/>
      <c r="K529" s="23"/>
      <c r="L529" s="23"/>
      <c r="M529" s="25"/>
      <c r="N529" s="23"/>
      <c r="O529" s="26"/>
      <c r="P529" s="26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</row>
    <row r="530">
      <c r="A530" s="23"/>
      <c r="B530" s="23"/>
      <c r="C530" s="23"/>
      <c r="D530" s="27"/>
      <c r="E530" s="27"/>
      <c r="F530" s="24"/>
      <c r="G530" s="23"/>
      <c r="H530" s="23"/>
      <c r="I530" s="23"/>
      <c r="J530" s="23"/>
      <c r="K530" s="23"/>
      <c r="L530" s="23"/>
      <c r="M530" s="25"/>
      <c r="N530" s="23"/>
      <c r="O530" s="26"/>
      <c r="P530" s="26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</row>
    <row r="531">
      <c r="A531" s="23"/>
      <c r="B531" s="23"/>
      <c r="C531" s="23"/>
      <c r="D531" s="27"/>
      <c r="E531" s="27"/>
      <c r="F531" s="24"/>
      <c r="G531" s="23"/>
      <c r="H531" s="23"/>
      <c r="I531" s="23"/>
      <c r="J531" s="23"/>
      <c r="K531" s="23"/>
      <c r="L531" s="23"/>
      <c r="M531" s="25"/>
      <c r="N531" s="23"/>
      <c r="O531" s="26"/>
      <c r="P531" s="26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</row>
    <row r="532">
      <c r="A532" s="23"/>
      <c r="B532" s="23"/>
      <c r="C532" s="23"/>
      <c r="D532" s="27"/>
      <c r="E532" s="27"/>
      <c r="F532" s="24"/>
      <c r="G532" s="23"/>
      <c r="H532" s="23"/>
      <c r="I532" s="23"/>
      <c r="J532" s="23"/>
      <c r="K532" s="23"/>
      <c r="L532" s="23"/>
      <c r="M532" s="25"/>
      <c r="N532" s="23"/>
      <c r="O532" s="26"/>
      <c r="P532" s="26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</row>
    <row r="533">
      <c r="A533" s="23"/>
      <c r="B533" s="23"/>
      <c r="C533" s="23"/>
      <c r="D533" s="27"/>
      <c r="E533" s="27"/>
      <c r="F533" s="24"/>
      <c r="G533" s="23"/>
      <c r="H533" s="23"/>
      <c r="I533" s="23"/>
      <c r="J533" s="23"/>
      <c r="K533" s="23"/>
      <c r="L533" s="23"/>
      <c r="M533" s="25"/>
      <c r="N533" s="23"/>
      <c r="O533" s="26"/>
      <c r="P533" s="26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</row>
    <row r="534">
      <c r="A534" s="23"/>
      <c r="B534" s="23"/>
      <c r="C534" s="23"/>
      <c r="D534" s="27"/>
      <c r="E534" s="27"/>
      <c r="F534" s="24"/>
      <c r="G534" s="23"/>
      <c r="H534" s="23"/>
      <c r="I534" s="23"/>
      <c r="J534" s="23"/>
      <c r="K534" s="23"/>
      <c r="L534" s="23"/>
      <c r="M534" s="25"/>
      <c r="N534" s="23"/>
      <c r="O534" s="26"/>
      <c r="P534" s="26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</row>
    <row r="535">
      <c r="A535" s="23"/>
      <c r="B535" s="23"/>
      <c r="C535" s="23"/>
      <c r="D535" s="27"/>
      <c r="E535" s="27"/>
      <c r="F535" s="24"/>
      <c r="G535" s="23"/>
      <c r="H535" s="23"/>
      <c r="I535" s="23"/>
      <c r="J535" s="23"/>
      <c r="K535" s="23"/>
      <c r="L535" s="23"/>
      <c r="M535" s="25"/>
      <c r="N535" s="23"/>
      <c r="O535" s="26"/>
      <c r="P535" s="26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</row>
    <row r="536">
      <c r="A536" s="23"/>
      <c r="B536" s="23"/>
      <c r="C536" s="23"/>
      <c r="D536" s="27"/>
      <c r="E536" s="27"/>
      <c r="F536" s="24"/>
      <c r="G536" s="23"/>
      <c r="H536" s="23"/>
      <c r="I536" s="23"/>
      <c r="J536" s="23"/>
      <c r="K536" s="23"/>
      <c r="L536" s="23"/>
      <c r="M536" s="25"/>
      <c r="N536" s="23"/>
      <c r="O536" s="26"/>
      <c r="P536" s="26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</row>
    <row r="537">
      <c r="A537" s="23"/>
      <c r="B537" s="23"/>
      <c r="C537" s="23"/>
      <c r="D537" s="27"/>
      <c r="E537" s="27"/>
      <c r="F537" s="24"/>
      <c r="G537" s="23"/>
      <c r="H537" s="23"/>
      <c r="I537" s="23"/>
      <c r="J537" s="23"/>
      <c r="K537" s="23"/>
      <c r="L537" s="23"/>
      <c r="M537" s="25"/>
      <c r="N537" s="23"/>
      <c r="O537" s="26"/>
      <c r="P537" s="26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</row>
    <row r="538">
      <c r="A538" s="23"/>
      <c r="B538" s="23"/>
      <c r="C538" s="23"/>
      <c r="D538" s="27"/>
      <c r="E538" s="27"/>
      <c r="F538" s="24"/>
      <c r="G538" s="23"/>
      <c r="H538" s="23"/>
      <c r="I538" s="23"/>
      <c r="J538" s="23"/>
      <c r="K538" s="23"/>
      <c r="L538" s="23"/>
      <c r="M538" s="25"/>
      <c r="N538" s="23"/>
      <c r="O538" s="26"/>
      <c r="P538" s="26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</row>
    <row r="539">
      <c r="A539" s="23"/>
      <c r="B539" s="23"/>
      <c r="C539" s="23"/>
      <c r="D539" s="27"/>
      <c r="E539" s="27"/>
      <c r="F539" s="24"/>
      <c r="G539" s="23"/>
      <c r="H539" s="23"/>
      <c r="I539" s="23"/>
      <c r="J539" s="23"/>
      <c r="K539" s="23"/>
      <c r="L539" s="23"/>
      <c r="M539" s="25"/>
      <c r="N539" s="23"/>
      <c r="O539" s="26"/>
      <c r="P539" s="26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</row>
    <row r="540">
      <c r="A540" s="23"/>
      <c r="B540" s="23"/>
      <c r="C540" s="23"/>
      <c r="D540" s="27"/>
      <c r="E540" s="27"/>
      <c r="F540" s="24"/>
      <c r="G540" s="23"/>
      <c r="H540" s="23"/>
      <c r="I540" s="23"/>
      <c r="J540" s="23"/>
      <c r="K540" s="23"/>
      <c r="L540" s="23"/>
      <c r="M540" s="25"/>
      <c r="N540" s="23"/>
      <c r="O540" s="26"/>
      <c r="P540" s="26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</row>
    <row r="541">
      <c r="A541" s="23"/>
      <c r="B541" s="23"/>
      <c r="C541" s="23"/>
      <c r="D541" s="27"/>
      <c r="E541" s="27"/>
      <c r="F541" s="24"/>
      <c r="G541" s="23"/>
      <c r="H541" s="23"/>
      <c r="I541" s="23"/>
      <c r="J541" s="23"/>
      <c r="K541" s="23"/>
      <c r="L541" s="23"/>
      <c r="M541" s="25"/>
      <c r="N541" s="23"/>
      <c r="O541" s="26"/>
      <c r="P541" s="26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</row>
    <row r="542">
      <c r="A542" s="23"/>
      <c r="B542" s="23"/>
      <c r="C542" s="23"/>
      <c r="D542" s="27"/>
      <c r="E542" s="27"/>
      <c r="F542" s="24"/>
      <c r="G542" s="23"/>
      <c r="H542" s="23"/>
      <c r="I542" s="23"/>
      <c r="J542" s="23"/>
      <c r="K542" s="23"/>
      <c r="L542" s="23"/>
      <c r="M542" s="25"/>
      <c r="N542" s="23"/>
      <c r="O542" s="26"/>
      <c r="P542" s="26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</row>
    <row r="543">
      <c r="A543" s="23"/>
      <c r="B543" s="23"/>
      <c r="C543" s="23"/>
      <c r="D543" s="27"/>
      <c r="E543" s="27"/>
      <c r="F543" s="24"/>
      <c r="G543" s="23"/>
      <c r="H543" s="23"/>
      <c r="I543" s="23"/>
      <c r="J543" s="23"/>
      <c r="K543" s="23"/>
      <c r="L543" s="23"/>
      <c r="M543" s="25"/>
      <c r="N543" s="23"/>
      <c r="O543" s="26"/>
      <c r="P543" s="26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</row>
    <row r="544">
      <c r="A544" s="23"/>
      <c r="B544" s="23"/>
      <c r="C544" s="23"/>
      <c r="D544" s="27"/>
      <c r="E544" s="27"/>
      <c r="F544" s="24"/>
      <c r="G544" s="23"/>
      <c r="H544" s="23"/>
      <c r="I544" s="23"/>
      <c r="J544" s="23"/>
      <c r="K544" s="23"/>
      <c r="L544" s="23"/>
      <c r="M544" s="25"/>
      <c r="N544" s="23"/>
      <c r="O544" s="26"/>
      <c r="P544" s="26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</row>
    <row r="545">
      <c r="A545" s="23"/>
      <c r="B545" s="23"/>
      <c r="C545" s="23"/>
      <c r="D545" s="27"/>
      <c r="E545" s="27"/>
      <c r="F545" s="24"/>
      <c r="G545" s="23"/>
      <c r="H545" s="23"/>
      <c r="I545" s="23"/>
      <c r="J545" s="23"/>
      <c r="K545" s="23"/>
      <c r="L545" s="23"/>
      <c r="M545" s="25"/>
      <c r="N545" s="23"/>
      <c r="O545" s="26"/>
      <c r="P545" s="26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</row>
    <row r="546">
      <c r="A546" s="23"/>
      <c r="B546" s="23"/>
      <c r="C546" s="23"/>
      <c r="D546" s="27"/>
      <c r="E546" s="27"/>
      <c r="F546" s="24"/>
      <c r="G546" s="23"/>
      <c r="H546" s="23"/>
      <c r="I546" s="23"/>
      <c r="J546" s="23"/>
      <c r="K546" s="23"/>
      <c r="L546" s="23"/>
      <c r="M546" s="25"/>
      <c r="N546" s="23"/>
      <c r="O546" s="26"/>
      <c r="P546" s="26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</row>
    <row r="547">
      <c r="A547" s="23"/>
      <c r="B547" s="23"/>
      <c r="C547" s="23"/>
      <c r="D547" s="27"/>
      <c r="E547" s="27"/>
      <c r="F547" s="24"/>
      <c r="G547" s="23"/>
      <c r="H547" s="23"/>
      <c r="I547" s="23"/>
      <c r="J547" s="23"/>
      <c r="K547" s="23"/>
      <c r="L547" s="23"/>
      <c r="M547" s="25"/>
      <c r="N547" s="23"/>
      <c r="O547" s="26"/>
      <c r="P547" s="26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</row>
    <row r="548">
      <c r="A548" s="23"/>
      <c r="B548" s="23"/>
      <c r="C548" s="23"/>
      <c r="D548" s="27"/>
      <c r="E548" s="27"/>
      <c r="F548" s="24"/>
      <c r="G548" s="23"/>
      <c r="H548" s="23"/>
      <c r="I548" s="23"/>
      <c r="J548" s="23"/>
      <c r="K548" s="23"/>
      <c r="L548" s="23"/>
      <c r="M548" s="25"/>
      <c r="N548" s="23"/>
      <c r="O548" s="26"/>
      <c r="P548" s="26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</row>
    <row r="549">
      <c r="A549" s="23"/>
      <c r="B549" s="23"/>
      <c r="C549" s="23"/>
      <c r="D549" s="27"/>
      <c r="E549" s="27"/>
      <c r="F549" s="24"/>
      <c r="G549" s="23"/>
      <c r="H549" s="23"/>
      <c r="I549" s="23"/>
      <c r="J549" s="23"/>
      <c r="K549" s="23"/>
      <c r="L549" s="23"/>
      <c r="M549" s="25"/>
      <c r="N549" s="23"/>
      <c r="O549" s="26"/>
      <c r="P549" s="26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</row>
    <row r="550">
      <c r="A550" s="23"/>
      <c r="B550" s="23"/>
      <c r="C550" s="23"/>
      <c r="D550" s="27"/>
      <c r="E550" s="27"/>
      <c r="F550" s="24"/>
      <c r="G550" s="23"/>
      <c r="H550" s="23"/>
      <c r="I550" s="23"/>
      <c r="J550" s="23"/>
      <c r="K550" s="23"/>
      <c r="L550" s="23"/>
      <c r="M550" s="25"/>
      <c r="N550" s="23"/>
      <c r="O550" s="26"/>
      <c r="P550" s="26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</row>
    <row r="551">
      <c r="A551" s="23"/>
      <c r="B551" s="23"/>
      <c r="C551" s="23"/>
      <c r="D551" s="27"/>
      <c r="E551" s="27"/>
      <c r="F551" s="24"/>
      <c r="G551" s="23"/>
      <c r="H551" s="23"/>
      <c r="I551" s="23"/>
      <c r="J551" s="23"/>
      <c r="K551" s="23"/>
      <c r="L551" s="23"/>
      <c r="M551" s="25"/>
      <c r="N551" s="23"/>
      <c r="O551" s="26"/>
      <c r="P551" s="26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</row>
    <row r="552">
      <c r="A552" s="23"/>
      <c r="B552" s="23"/>
      <c r="C552" s="23"/>
      <c r="D552" s="27"/>
      <c r="E552" s="27"/>
      <c r="F552" s="24"/>
      <c r="G552" s="23"/>
      <c r="H552" s="23"/>
      <c r="I552" s="23"/>
      <c r="J552" s="23"/>
      <c r="K552" s="23"/>
      <c r="L552" s="23"/>
      <c r="M552" s="25"/>
      <c r="N552" s="23"/>
      <c r="O552" s="26"/>
      <c r="P552" s="26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</row>
    <row r="553">
      <c r="A553" s="23"/>
      <c r="B553" s="23"/>
      <c r="C553" s="23"/>
      <c r="D553" s="27"/>
      <c r="E553" s="27"/>
      <c r="F553" s="24"/>
      <c r="G553" s="23"/>
      <c r="H553" s="23"/>
      <c r="I553" s="23"/>
      <c r="J553" s="23"/>
      <c r="K553" s="23"/>
      <c r="L553" s="23"/>
      <c r="M553" s="25"/>
      <c r="N553" s="23"/>
      <c r="O553" s="26"/>
      <c r="P553" s="26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</row>
    <row r="554">
      <c r="A554" s="23"/>
      <c r="B554" s="23"/>
      <c r="C554" s="23"/>
      <c r="D554" s="27"/>
      <c r="E554" s="27"/>
      <c r="F554" s="24"/>
      <c r="G554" s="23"/>
      <c r="H554" s="23"/>
      <c r="I554" s="23"/>
      <c r="J554" s="23"/>
      <c r="K554" s="23"/>
      <c r="L554" s="23"/>
      <c r="M554" s="25"/>
      <c r="N554" s="23"/>
      <c r="O554" s="26"/>
      <c r="P554" s="26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</row>
    <row r="555">
      <c r="A555" s="23"/>
      <c r="B555" s="23"/>
      <c r="C555" s="23"/>
      <c r="D555" s="27"/>
      <c r="E555" s="27"/>
      <c r="F555" s="24"/>
      <c r="G555" s="23"/>
      <c r="H555" s="23"/>
      <c r="I555" s="23"/>
      <c r="J555" s="23"/>
      <c r="K555" s="23"/>
      <c r="L555" s="23"/>
      <c r="M555" s="25"/>
      <c r="N555" s="23"/>
      <c r="O555" s="26"/>
      <c r="P555" s="26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</row>
    <row r="556">
      <c r="A556" s="23"/>
      <c r="B556" s="23"/>
      <c r="C556" s="23"/>
      <c r="D556" s="27"/>
      <c r="E556" s="27"/>
      <c r="F556" s="24"/>
      <c r="G556" s="23"/>
      <c r="H556" s="23"/>
      <c r="I556" s="23"/>
      <c r="J556" s="23"/>
      <c r="K556" s="23"/>
      <c r="L556" s="23"/>
      <c r="M556" s="25"/>
      <c r="N556" s="23"/>
      <c r="O556" s="26"/>
      <c r="P556" s="26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</row>
    <row r="557">
      <c r="A557" s="23"/>
      <c r="B557" s="23"/>
      <c r="C557" s="23"/>
      <c r="D557" s="27"/>
      <c r="E557" s="27"/>
      <c r="F557" s="24"/>
      <c r="G557" s="23"/>
      <c r="H557" s="23"/>
      <c r="I557" s="23"/>
      <c r="J557" s="23"/>
      <c r="K557" s="23"/>
      <c r="L557" s="23"/>
      <c r="M557" s="25"/>
      <c r="N557" s="23"/>
      <c r="O557" s="26"/>
      <c r="P557" s="26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</row>
    <row r="558">
      <c r="A558" s="23"/>
      <c r="B558" s="23"/>
      <c r="C558" s="23"/>
      <c r="D558" s="27"/>
      <c r="E558" s="27"/>
      <c r="F558" s="24"/>
      <c r="G558" s="23"/>
      <c r="H558" s="23"/>
      <c r="I558" s="23"/>
      <c r="J558" s="23"/>
      <c r="K558" s="23"/>
      <c r="L558" s="23"/>
      <c r="M558" s="25"/>
      <c r="N558" s="23"/>
      <c r="O558" s="26"/>
      <c r="P558" s="26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</row>
    <row r="559">
      <c r="A559" s="23"/>
      <c r="B559" s="23"/>
      <c r="C559" s="23"/>
      <c r="D559" s="27"/>
      <c r="E559" s="27"/>
      <c r="F559" s="24"/>
      <c r="G559" s="23"/>
      <c r="H559" s="23"/>
      <c r="I559" s="23"/>
      <c r="J559" s="23"/>
      <c r="K559" s="23"/>
      <c r="L559" s="23"/>
      <c r="M559" s="25"/>
      <c r="N559" s="23"/>
      <c r="O559" s="26"/>
      <c r="P559" s="26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</row>
    <row r="560">
      <c r="A560" s="23"/>
      <c r="B560" s="23"/>
      <c r="C560" s="23"/>
      <c r="D560" s="27"/>
      <c r="E560" s="27"/>
      <c r="F560" s="24"/>
      <c r="G560" s="23"/>
      <c r="H560" s="23"/>
      <c r="I560" s="23"/>
      <c r="J560" s="23"/>
      <c r="K560" s="23"/>
      <c r="L560" s="23"/>
      <c r="M560" s="25"/>
      <c r="N560" s="23"/>
      <c r="O560" s="26"/>
      <c r="P560" s="26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</row>
    <row r="561">
      <c r="A561" s="23"/>
      <c r="B561" s="23"/>
      <c r="C561" s="23"/>
      <c r="D561" s="27"/>
      <c r="E561" s="27"/>
      <c r="F561" s="24"/>
      <c r="G561" s="23"/>
      <c r="H561" s="23"/>
      <c r="I561" s="23"/>
      <c r="J561" s="23"/>
      <c r="K561" s="23"/>
      <c r="L561" s="23"/>
      <c r="M561" s="25"/>
      <c r="N561" s="23"/>
      <c r="O561" s="26"/>
      <c r="P561" s="26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</row>
    <row r="562">
      <c r="A562" s="23"/>
      <c r="B562" s="23"/>
      <c r="C562" s="23"/>
      <c r="D562" s="27"/>
      <c r="E562" s="27"/>
      <c r="F562" s="24"/>
      <c r="G562" s="23"/>
      <c r="H562" s="23"/>
      <c r="I562" s="23"/>
      <c r="J562" s="23"/>
      <c r="K562" s="23"/>
      <c r="L562" s="23"/>
      <c r="M562" s="25"/>
      <c r="N562" s="23"/>
      <c r="O562" s="26"/>
      <c r="P562" s="26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</row>
    <row r="563">
      <c r="A563" s="23"/>
      <c r="B563" s="23"/>
      <c r="C563" s="23"/>
      <c r="D563" s="27"/>
      <c r="E563" s="27"/>
      <c r="F563" s="24"/>
      <c r="G563" s="23"/>
      <c r="H563" s="23"/>
      <c r="I563" s="23"/>
      <c r="J563" s="23"/>
      <c r="K563" s="23"/>
      <c r="L563" s="23"/>
      <c r="M563" s="25"/>
      <c r="N563" s="23"/>
      <c r="O563" s="26"/>
      <c r="P563" s="26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</row>
    <row r="564">
      <c r="A564" s="23"/>
      <c r="B564" s="23"/>
      <c r="C564" s="23"/>
      <c r="D564" s="27"/>
      <c r="E564" s="27"/>
      <c r="F564" s="24"/>
      <c r="G564" s="23"/>
      <c r="H564" s="23"/>
      <c r="I564" s="23"/>
      <c r="J564" s="23"/>
      <c r="K564" s="23"/>
      <c r="L564" s="23"/>
      <c r="M564" s="25"/>
      <c r="N564" s="23"/>
      <c r="O564" s="26"/>
      <c r="P564" s="26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</row>
    <row r="565">
      <c r="A565" s="23"/>
      <c r="B565" s="23"/>
      <c r="C565" s="23"/>
      <c r="D565" s="27"/>
      <c r="E565" s="27"/>
      <c r="F565" s="24"/>
      <c r="G565" s="23"/>
      <c r="H565" s="23"/>
      <c r="I565" s="23"/>
      <c r="J565" s="23"/>
      <c r="K565" s="23"/>
      <c r="L565" s="23"/>
      <c r="M565" s="25"/>
      <c r="N565" s="23"/>
      <c r="O565" s="26"/>
      <c r="P565" s="26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</row>
    <row r="566">
      <c r="A566" s="23"/>
      <c r="B566" s="23"/>
      <c r="C566" s="23"/>
      <c r="D566" s="27"/>
      <c r="E566" s="27"/>
      <c r="F566" s="24"/>
      <c r="G566" s="23"/>
      <c r="H566" s="23"/>
      <c r="I566" s="23"/>
      <c r="J566" s="23"/>
      <c r="K566" s="23"/>
      <c r="L566" s="23"/>
      <c r="M566" s="25"/>
      <c r="N566" s="23"/>
      <c r="O566" s="26"/>
      <c r="P566" s="26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</row>
    <row r="567">
      <c r="A567" s="23"/>
      <c r="B567" s="23"/>
      <c r="C567" s="23"/>
      <c r="D567" s="27"/>
      <c r="E567" s="27"/>
      <c r="F567" s="24"/>
      <c r="G567" s="23"/>
      <c r="H567" s="23"/>
      <c r="I567" s="23"/>
      <c r="J567" s="23"/>
      <c r="K567" s="23"/>
      <c r="L567" s="23"/>
      <c r="M567" s="25"/>
      <c r="N567" s="23"/>
      <c r="O567" s="26"/>
      <c r="P567" s="26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</row>
    <row r="568">
      <c r="A568" s="23"/>
      <c r="B568" s="23"/>
      <c r="C568" s="23"/>
      <c r="D568" s="27"/>
      <c r="E568" s="27"/>
      <c r="F568" s="24"/>
      <c r="G568" s="23"/>
      <c r="H568" s="23"/>
      <c r="I568" s="23"/>
      <c r="J568" s="23"/>
      <c r="K568" s="23"/>
      <c r="L568" s="23"/>
      <c r="M568" s="25"/>
      <c r="N568" s="23"/>
      <c r="O568" s="26"/>
      <c r="P568" s="26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</row>
    <row r="569">
      <c r="A569" s="23"/>
      <c r="B569" s="23"/>
      <c r="C569" s="23"/>
      <c r="D569" s="27"/>
      <c r="E569" s="27"/>
      <c r="F569" s="24"/>
      <c r="G569" s="23"/>
      <c r="H569" s="23"/>
      <c r="I569" s="23"/>
      <c r="J569" s="23"/>
      <c r="K569" s="23"/>
      <c r="L569" s="23"/>
      <c r="M569" s="25"/>
      <c r="N569" s="23"/>
      <c r="O569" s="26"/>
      <c r="P569" s="26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</row>
    <row r="570">
      <c r="A570" s="23"/>
      <c r="B570" s="23"/>
      <c r="C570" s="23"/>
      <c r="D570" s="27"/>
      <c r="E570" s="27"/>
      <c r="F570" s="24"/>
      <c r="G570" s="23"/>
      <c r="H570" s="23"/>
      <c r="I570" s="23"/>
      <c r="J570" s="23"/>
      <c r="K570" s="23"/>
      <c r="L570" s="23"/>
      <c r="M570" s="25"/>
      <c r="N570" s="23"/>
      <c r="O570" s="26"/>
      <c r="P570" s="26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</row>
    <row r="571">
      <c r="A571" s="23"/>
      <c r="B571" s="23"/>
      <c r="C571" s="23"/>
      <c r="D571" s="27"/>
      <c r="E571" s="27"/>
      <c r="F571" s="24"/>
      <c r="G571" s="23"/>
      <c r="H571" s="23"/>
      <c r="I571" s="23"/>
      <c r="J571" s="23"/>
      <c r="K571" s="23"/>
      <c r="L571" s="23"/>
      <c r="M571" s="25"/>
      <c r="N571" s="23"/>
      <c r="O571" s="26"/>
      <c r="P571" s="26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</row>
    <row r="572">
      <c r="A572" s="23"/>
      <c r="B572" s="23"/>
      <c r="C572" s="23"/>
      <c r="D572" s="27"/>
      <c r="E572" s="27"/>
      <c r="F572" s="24"/>
      <c r="G572" s="23"/>
      <c r="H572" s="23"/>
      <c r="I572" s="23"/>
      <c r="J572" s="23"/>
      <c r="K572" s="23"/>
      <c r="L572" s="23"/>
      <c r="M572" s="25"/>
      <c r="N572" s="23"/>
      <c r="O572" s="26"/>
      <c r="P572" s="26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</row>
    <row r="573">
      <c r="A573" s="23"/>
      <c r="B573" s="23"/>
      <c r="C573" s="23"/>
      <c r="D573" s="27"/>
      <c r="E573" s="27"/>
      <c r="F573" s="24"/>
      <c r="G573" s="23"/>
      <c r="H573" s="23"/>
      <c r="I573" s="23"/>
      <c r="J573" s="23"/>
      <c r="K573" s="23"/>
      <c r="L573" s="23"/>
      <c r="M573" s="25"/>
      <c r="N573" s="23"/>
      <c r="O573" s="26"/>
      <c r="P573" s="26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</row>
    <row r="574">
      <c r="A574" s="23"/>
      <c r="B574" s="23"/>
      <c r="C574" s="23"/>
      <c r="D574" s="27"/>
      <c r="E574" s="27"/>
      <c r="F574" s="24"/>
      <c r="G574" s="23"/>
      <c r="H574" s="23"/>
      <c r="I574" s="23"/>
      <c r="J574" s="23"/>
      <c r="K574" s="23"/>
      <c r="L574" s="23"/>
      <c r="M574" s="25"/>
      <c r="N574" s="23"/>
      <c r="O574" s="26"/>
      <c r="P574" s="26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</row>
    <row r="575">
      <c r="A575" s="23"/>
      <c r="B575" s="23"/>
      <c r="C575" s="23"/>
      <c r="D575" s="27"/>
      <c r="E575" s="27"/>
      <c r="F575" s="24"/>
      <c r="G575" s="23"/>
      <c r="H575" s="23"/>
      <c r="I575" s="23"/>
      <c r="J575" s="23"/>
      <c r="K575" s="23"/>
      <c r="L575" s="23"/>
      <c r="M575" s="25"/>
      <c r="N575" s="23"/>
      <c r="O575" s="26"/>
      <c r="P575" s="26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</row>
    <row r="576">
      <c r="A576" s="23"/>
      <c r="B576" s="23"/>
      <c r="C576" s="23"/>
      <c r="D576" s="27"/>
      <c r="E576" s="27"/>
      <c r="F576" s="24"/>
      <c r="G576" s="23"/>
      <c r="H576" s="23"/>
      <c r="I576" s="23"/>
      <c r="J576" s="23"/>
      <c r="K576" s="23"/>
      <c r="L576" s="23"/>
      <c r="M576" s="25"/>
      <c r="N576" s="23"/>
      <c r="O576" s="26"/>
      <c r="P576" s="26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</row>
    <row r="577">
      <c r="A577" s="23"/>
      <c r="B577" s="23"/>
      <c r="C577" s="23"/>
      <c r="D577" s="27"/>
      <c r="E577" s="27"/>
      <c r="F577" s="24"/>
      <c r="G577" s="23"/>
      <c r="H577" s="23"/>
      <c r="I577" s="23"/>
      <c r="J577" s="23"/>
      <c r="K577" s="23"/>
      <c r="L577" s="23"/>
      <c r="M577" s="25"/>
      <c r="N577" s="23"/>
      <c r="O577" s="26"/>
      <c r="P577" s="26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</row>
    <row r="578">
      <c r="A578" s="23"/>
      <c r="B578" s="23"/>
      <c r="C578" s="23"/>
      <c r="D578" s="27"/>
      <c r="E578" s="27"/>
      <c r="F578" s="24"/>
      <c r="G578" s="23"/>
      <c r="H578" s="23"/>
      <c r="I578" s="23"/>
      <c r="J578" s="23"/>
      <c r="K578" s="23"/>
      <c r="L578" s="23"/>
      <c r="M578" s="25"/>
      <c r="N578" s="23"/>
      <c r="O578" s="26"/>
      <c r="P578" s="26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</row>
    <row r="579">
      <c r="A579" s="23"/>
      <c r="B579" s="23"/>
      <c r="C579" s="23"/>
      <c r="D579" s="27"/>
      <c r="E579" s="27"/>
      <c r="F579" s="24"/>
      <c r="G579" s="23"/>
      <c r="H579" s="23"/>
      <c r="I579" s="23"/>
      <c r="J579" s="23"/>
      <c r="K579" s="23"/>
      <c r="L579" s="23"/>
      <c r="M579" s="25"/>
      <c r="N579" s="23"/>
      <c r="O579" s="26"/>
      <c r="P579" s="26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</row>
    <row r="580">
      <c r="A580" s="23"/>
      <c r="B580" s="23"/>
      <c r="C580" s="23"/>
      <c r="D580" s="27"/>
      <c r="E580" s="27"/>
      <c r="F580" s="24"/>
      <c r="G580" s="23"/>
      <c r="H580" s="23"/>
      <c r="I580" s="23"/>
      <c r="J580" s="23"/>
      <c r="K580" s="23"/>
      <c r="L580" s="23"/>
      <c r="M580" s="25"/>
      <c r="N580" s="23"/>
      <c r="O580" s="26"/>
      <c r="P580" s="26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</row>
    <row r="581">
      <c r="A581" s="23"/>
      <c r="B581" s="23"/>
      <c r="C581" s="23"/>
      <c r="D581" s="27"/>
      <c r="E581" s="27"/>
      <c r="F581" s="24"/>
      <c r="G581" s="23"/>
      <c r="H581" s="23"/>
      <c r="I581" s="23"/>
      <c r="J581" s="23"/>
      <c r="K581" s="23"/>
      <c r="L581" s="23"/>
      <c r="M581" s="25"/>
      <c r="N581" s="23"/>
      <c r="O581" s="26"/>
      <c r="P581" s="26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</row>
    <row r="582">
      <c r="A582" s="23"/>
      <c r="B582" s="23"/>
      <c r="C582" s="23"/>
      <c r="D582" s="27"/>
      <c r="E582" s="27"/>
      <c r="F582" s="24"/>
      <c r="G582" s="23"/>
      <c r="H582" s="23"/>
      <c r="I582" s="23"/>
      <c r="J582" s="23"/>
      <c r="K582" s="23"/>
      <c r="L582" s="23"/>
      <c r="M582" s="25"/>
      <c r="N582" s="23"/>
      <c r="O582" s="26"/>
      <c r="P582" s="26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</row>
    <row r="583">
      <c r="A583" s="23"/>
      <c r="B583" s="23"/>
      <c r="C583" s="23"/>
      <c r="D583" s="27"/>
      <c r="E583" s="27"/>
      <c r="F583" s="24"/>
      <c r="G583" s="23"/>
      <c r="H583" s="23"/>
      <c r="I583" s="23"/>
      <c r="J583" s="23"/>
      <c r="K583" s="23"/>
      <c r="L583" s="23"/>
      <c r="M583" s="25"/>
      <c r="N583" s="23"/>
      <c r="O583" s="26"/>
      <c r="P583" s="26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</row>
    <row r="584">
      <c r="A584" s="23"/>
      <c r="B584" s="23"/>
      <c r="C584" s="23"/>
      <c r="D584" s="27"/>
      <c r="E584" s="27"/>
      <c r="F584" s="24"/>
      <c r="G584" s="23"/>
      <c r="H584" s="23"/>
      <c r="I584" s="23"/>
      <c r="J584" s="23"/>
      <c r="K584" s="23"/>
      <c r="L584" s="23"/>
      <c r="M584" s="25"/>
      <c r="N584" s="23"/>
      <c r="O584" s="26"/>
      <c r="P584" s="26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</row>
    <row r="585">
      <c r="A585" s="23"/>
      <c r="B585" s="23"/>
      <c r="C585" s="23"/>
      <c r="D585" s="27"/>
      <c r="E585" s="27"/>
      <c r="F585" s="24"/>
      <c r="G585" s="23"/>
      <c r="H585" s="23"/>
      <c r="I585" s="23"/>
      <c r="J585" s="23"/>
      <c r="K585" s="23"/>
      <c r="L585" s="23"/>
      <c r="M585" s="25"/>
      <c r="N585" s="23"/>
      <c r="O585" s="26"/>
      <c r="P585" s="26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</row>
    <row r="586">
      <c r="A586" s="23"/>
      <c r="B586" s="23"/>
      <c r="C586" s="23"/>
      <c r="D586" s="27"/>
      <c r="E586" s="27"/>
      <c r="F586" s="24"/>
      <c r="G586" s="23"/>
      <c r="H586" s="23"/>
      <c r="I586" s="23"/>
      <c r="J586" s="23"/>
      <c r="K586" s="23"/>
      <c r="L586" s="23"/>
      <c r="M586" s="25"/>
      <c r="N586" s="23"/>
      <c r="O586" s="26"/>
      <c r="P586" s="26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</row>
    <row r="587">
      <c r="A587" s="23"/>
      <c r="B587" s="23"/>
      <c r="C587" s="23"/>
      <c r="D587" s="27"/>
      <c r="E587" s="27"/>
      <c r="F587" s="24"/>
      <c r="G587" s="23"/>
      <c r="H587" s="23"/>
      <c r="I587" s="23"/>
      <c r="J587" s="23"/>
      <c r="K587" s="23"/>
      <c r="L587" s="23"/>
      <c r="M587" s="25"/>
      <c r="N587" s="23"/>
      <c r="O587" s="26"/>
      <c r="P587" s="26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</row>
    <row r="588">
      <c r="A588" s="23"/>
      <c r="B588" s="23"/>
      <c r="C588" s="23"/>
      <c r="D588" s="27"/>
      <c r="E588" s="27"/>
      <c r="F588" s="24"/>
      <c r="G588" s="23"/>
      <c r="H588" s="23"/>
      <c r="I588" s="23"/>
      <c r="J588" s="23"/>
      <c r="K588" s="23"/>
      <c r="L588" s="23"/>
      <c r="M588" s="25"/>
      <c r="N588" s="23"/>
      <c r="O588" s="26"/>
      <c r="P588" s="26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</row>
    <row r="589">
      <c r="A589" s="23"/>
      <c r="B589" s="23"/>
      <c r="C589" s="23"/>
      <c r="D589" s="27"/>
      <c r="E589" s="27"/>
      <c r="F589" s="24"/>
      <c r="G589" s="23"/>
      <c r="H589" s="23"/>
      <c r="I589" s="23"/>
      <c r="J589" s="23"/>
      <c r="K589" s="23"/>
      <c r="L589" s="23"/>
      <c r="M589" s="25"/>
      <c r="N589" s="23"/>
      <c r="O589" s="26"/>
      <c r="P589" s="26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</row>
    <row r="590">
      <c r="A590" s="23"/>
      <c r="B590" s="23"/>
      <c r="C590" s="23"/>
      <c r="D590" s="27"/>
      <c r="E590" s="27"/>
      <c r="F590" s="24"/>
      <c r="G590" s="23"/>
      <c r="H590" s="23"/>
      <c r="I590" s="23"/>
      <c r="J590" s="23"/>
      <c r="K590" s="23"/>
      <c r="L590" s="23"/>
      <c r="M590" s="25"/>
      <c r="N590" s="23"/>
      <c r="O590" s="26"/>
      <c r="P590" s="26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</row>
    <row r="591">
      <c r="A591" s="23"/>
      <c r="B591" s="23"/>
      <c r="C591" s="23"/>
      <c r="D591" s="27"/>
      <c r="E591" s="27"/>
      <c r="F591" s="24"/>
      <c r="G591" s="23"/>
      <c r="H591" s="23"/>
      <c r="I591" s="23"/>
      <c r="J591" s="23"/>
      <c r="K591" s="23"/>
      <c r="L591" s="23"/>
      <c r="M591" s="25"/>
      <c r="N591" s="23"/>
      <c r="O591" s="26"/>
      <c r="P591" s="26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</row>
    <row r="592">
      <c r="A592" s="23"/>
      <c r="B592" s="23"/>
      <c r="C592" s="23"/>
      <c r="D592" s="27"/>
      <c r="E592" s="27"/>
      <c r="F592" s="24"/>
      <c r="G592" s="23"/>
      <c r="H592" s="23"/>
      <c r="I592" s="23"/>
      <c r="J592" s="23"/>
      <c r="K592" s="23"/>
      <c r="L592" s="23"/>
      <c r="M592" s="25"/>
      <c r="N592" s="23"/>
      <c r="O592" s="26"/>
      <c r="P592" s="26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</row>
    <row r="593">
      <c r="A593" s="23"/>
      <c r="B593" s="23"/>
      <c r="C593" s="23"/>
      <c r="D593" s="27"/>
      <c r="E593" s="27"/>
      <c r="F593" s="24"/>
      <c r="G593" s="23"/>
      <c r="H593" s="23"/>
      <c r="I593" s="23"/>
      <c r="J593" s="23"/>
      <c r="K593" s="23"/>
      <c r="L593" s="23"/>
      <c r="M593" s="25"/>
      <c r="N593" s="23"/>
      <c r="O593" s="26"/>
      <c r="P593" s="26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</row>
    <row r="594">
      <c r="A594" s="23"/>
      <c r="B594" s="23"/>
      <c r="C594" s="23"/>
      <c r="D594" s="27"/>
      <c r="E594" s="27"/>
      <c r="F594" s="24"/>
      <c r="G594" s="23"/>
      <c r="H594" s="23"/>
      <c r="I594" s="23"/>
      <c r="J594" s="23"/>
      <c r="K594" s="23"/>
      <c r="L594" s="23"/>
      <c r="M594" s="25"/>
      <c r="N594" s="23"/>
      <c r="O594" s="26"/>
      <c r="P594" s="26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</row>
    <row r="595">
      <c r="A595" s="23"/>
      <c r="B595" s="23"/>
      <c r="C595" s="23"/>
      <c r="D595" s="27"/>
      <c r="E595" s="27"/>
      <c r="F595" s="24"/>
      <c r="G595" s="23"/>
      <c r="H595" s="23"/>
      <c r="I595" s="23"/>
      <c r="J595" s="23"/>
      <c r="K595" s="23"/>
      <c r="L595" s="23"/>
      <c r="M595" s="25"/>
      <c r="N595" s="23"/>
      <c r="O595" s="26"/>
      <c r="P595" s="26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</row>
    <row r="596">
      <c r="A596" s="23"/>
      <c r="B596" s="23"/>
      <c r="C596" s="23"/>
      <c r="D596" s="27"/>
      <c r="E596" s="27"/>
      <c r="F596" s="24"/>
      <c r="G596" s="23"/>
      <c r="H596" s="23"/>
      <c r="I596" s="23"/>
      <c r="J596" s="23"/>
      <c r="K596" s="23"/>
      <c r="L596" s="23"/>
      <c r="M596" s="25"/>
      <c r="N596" s="23"/>
      <c r="O596" s="26"/>
      <c r="P596" s="26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</row>
    <row r="597">
      <c r="A597" s="23"/>
      <c r="B597" s="23"/>
      <c r="C597" s="23"/>
      <c r="D597" s="27"/>
      <c r="E597" s="27"/>
      <c r="F597" s="24"/>
      <c r="G597" s="23"/>
      <c r="H597" s="23"/>
      <c r="I597" s="23"/>
      <c r="J597" s="23"/>
      <c r="K597" s="23"/>
      <c r="L597" s="23"/>
      <c r="M597" s="25"/>
      <c r="N597" s="23"/>
      <c r="O597" s="26"/>
      <c r="P597" s="26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</row>
    <row r="598">
      <c r="A598" s="23"/>
      <c r="B598" s="23"/>
      <c r="C598" s="23"/>
      <c r="D598" s="27"/>
      <c r="E598" s="27"/>
      <c r="F598" s="24"/>
      <c r="G598" s="23"/>
      <c r="H598" s="23"/>
      <c r="I598" s="23"/>
      <c r="J598" s="23"/>
      <c r="K598" s="23"/>
      <c r="L598" s="23"/>
      <c r="M598" s="25"/>
      <c r="N598" s="23"/>
      <c r="O598" s="26"/>
      <c r="P598" s="26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</row>
    <row r="599">
      <c r="A599" s="23"/>
      <c r="B599" s="23"/>
      <c r="C599" s="23"/>
      <c r="D599" s="27"/>
      <c r="E599" s="27"/>
      <c r="F599" s="24"/>
      <c r="G599" s="23"/>
      <c r="H599" s="23"/>
      <c r="I599" s="23"/>
      <c r="J599" s="23"/>
      <c r="K599" s="23"/>
      <c r="L599" s="23"/>
      <c r="M599" s="25"/>
      <c r="N599" s="23"/>
      <c r="O599" s="26"/>
      <c r="P599" s="26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</row>
    <row r="600">
      <c r="A600" s="23"/>
      <c r="B600" s="23"/>
      <c r="C600" s="23"/>
      <c r="D600" s="27"/>
      <c r="E600" s="27"/>
      <c r="F600" s="24"/>
      <c r="G600" s="23"/>
      <c r="H600" s="23"/>
      <c r="I600" s="23"/>
      <c r="J600" s="23"/>
      <c r="K600" s="23"/>
      <c r="L600" s="23"/>
      <c r="M600" s="25"/>
      <c r="N600" s="23"/>
      <c r="O600" s="26"/>
      <c r="P600" s="26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</row>
    <row r="601">
      <c r="A601" s="23"/>
      <c r="B601" s="23"/>
      <c r="C601" s="23"/>
      <c r="D601" s="27"/>
      <c r="E601" s="27"/>
      <c r="F601" s="24"/>
      <c r="G601" s="23"/>
      <c r="H601" s="23"/>
      <c r="I601" s="23"/>
      <c r="J601" s="23"/>
      <c r="K601" s="23"/>
      <c r="L601" s="23"/>
      <c r="M601" s="25"/>
      <c r="N601" s="23"/>
      <c r="O601" s="26"/>
      <c r="P601" s="26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</row>
    <row r="602">
      <c r="A602" s="23"/>
      <c r="B602" s="23"/>
      <c r="C602" s="23"/>
      <c r="D602" s="27"/>
      <c r="E602" s="27"/>
      <c r="F602" s="24"/>
      <c r="G602" s="23"/>
      <c r="H602" s="23"/>
      <c r="I602" s="23"/>
      <c r="J602" s="23"/>
      <c r="K602" s="23"/>
      <c r="L602" s="23"/>
      <c r="M602" s="25"/>
      <c r="N602" s="23"/>
      <c r="O602" s="26"/>
      <c r="P602" s="26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</row>
    <row r="603">
      <c r="A603" s="23"/>
      <c r="B603" s="23"/>
      <c r="C603" s="23"/>
      <c r="D603" s="27"/>
      <c r="E603" s="27"/>
      <c r="F603" s="24"/>
      <c r="G603" s="23"/>
      <c r="H603" s="23"/>
      <c r="I603" s="23"/>
      <c r="J603" s="23"/>
      <c r="K603" s="23"/>
      <c r="L603" s="23"/>
      <c r="M603" s="25"/>
      <c r="N603" s="23"/>
      <c r="O603" s="26"/>
      <c r="P603" s="26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</row>
    <row r="604">
      <c r="A604" s="23"/>
      <c r="B604" s="23"/>
      <c r="C604" s="23"/>
      <c r="D604" s="27"/>
      <c r="E604" s="27"/>
      <c r="F604" s="24"/>
      <c r="G604" s="23"/>
      <c r="H604" s="23"/>
      <c r="I604" s="23"/>
      <c r="J604" s="23"/>
      <c r="K604" s="23"/>
      <c r="L604" s="23"/>
      <c r="M604" s="25"/>
      <c r="N604" s="23"/>
      <c r="O604" s="26"/>
      <c r="P604" s="26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</row>
    <row r="605">
      <c r="A605" s="23"/>
      <c r="B605" s="23"/>
      <c r="C605" s="23"/>
      <c r="D605" s="27"/>
      <c r="E605" s="27"/>
      <c r="F605" s="24"/>
      <c r="G605" s="23"/>
      <c r="H605" s="23"/>
      <c r="I605" s="23"/>
      <c r="J605" s="23"/>
      <c r="K605" s="23"/>
      <c r="L605" s="23"/>
      <c r="M605" s="25"/>
      <c r="N605" s="23"/>
      <c r="O605" s="26"/>
      <c r="P605" s="26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</row>
    <row r="606">
      <c r="A606" s="23"/>
      <c r="B606" s="23"/>
      <c r="C606" s="23"/>
      <c r="D606" s="27"/>
      <c r="E606" s="27"/>
      <c r="F606" s="24"/>
      <c r="G606" s="23"/>
      <c r="H606" s="23"/>
      <c r="I606" s="23"/>
      <c r="J606" s="23"/>
      <c r="K606" s="23"/>
      <c r="L606" s="23"/>
      <c r="M606" s="25"/>
      <c r="N606" s="23"/>
      <c r="O606" s="26"/>
      <c r="P606" s="26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</row>
    <row r="607">
      <c r="A607" s="23"/>
      <c r="B607" s="23"/>
      <c r="C607" s="23"/>
      <c r="D607" s="27"/>
      <c r="E607" s="27"/>
      <c r="F607" s="24"/>
      <c r="G607" s="23"/>
      <c r="H607" s="23"/>
      <c r="I607" s="23"/>
      <c r="J607" s="23"/>
      <c r="K607" s="23"/>
      <c r="L607" s="23"/>
      <c r="M607" s="25"/>
      <c r="N607" s="23"/>
      <c r="O607" s="26"/>
      <c r="P607" s="26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</row>
    <row r="608">
      <c r="A608" s="23"/>
      <c r="B608" s="23"/>
      <c r="C608" s="23"/>
      <c r="D608" s="27"/>
      <c r="E608" s="27"/>
      <c r="F608" s="24"/>
      <c r="G608" s="23"/>
      <c r="H608" s="23"/>
      <c r="I608" s="23"/>
      <c r="J608" s="23"/>
      <c r="K608" s="23"/>
      <c r="L608" s="23"/>
      <c r="M608" s="25"/>
      <c r="N608" s="23"/>
      <c r="O608" s="26"/>
      <c r="P608" s="26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</row>
    <row r="609">
      <c r="A609" s="23"/>
      <c r="B609" s="23"/>
      <c r="C609" s="23"/>
      <c r="D609" s="27"/>
      <c r="E609" s="27"/>
      <c r="F609" s="24"/>
      <c r="G609" s="23"/>
      <c r="H609" s="23"/>
      <c r="I609" s="23"/>
      <c r="J609" s="23"/>
      <c r="K609" s="23"/>
      <c r="L609" s="23"/>
      <c r="M609" s="25"/>
      <c r="N609" s="23"/>
      <c r="O609" s="26"/>
      <c r="P609" s="26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</row>
    <row r="610">
      <c r="A610" s="23"/>
      <c r="B610" s="23"/>
      <c r="C610" s="23"/>
      <c r="D610" s="27"/>
      <c r="E610" s="27"/>
      <c r="F610" s="24"/>
      <c r="G610" s="23"/>
      <c r="H610" s="23"/>
      <c r="I610" s="23"/>
      <c r="J610" s="23"/>
      <c r="K610" s="23"/>
      <c r="L610" s="23"/>
      <c r="M610" s="25"/>
      <c r="N610" s="23"/>
      <c r="O610" s="26"/>
      <c r="P610" s="26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</row>
    <row r="611">
      <c r="A611" s="23"/>
      <c r="B611" s="23"/>
      <c r="C611" s="23"/>
      <c r="D611" s="27"/>
      <c r="E611" s="27"/>
      <c r="F611" s="24"/>
      <c r="G611" s="23"/>
      <c r="H611" s="23"/>
      <c r="I611" s="23"/>
      <c r="J611" s="23"/>
      <c r="K611" s="23"/>
      <c r="L611" s="23"/>
      <c r="M611" s="25"/>
      <c r="N611" s="23"/>
      <c r="O611" s="26"/>
      <c r="P611" s="26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</row>
    <row r="612">
      <c r="A612" s="23"/>
      <c r="B612" s="23"/>
      <c r="C612" s="23"/>
      <c r="D612" s="27"/>
      <c r="E612" s="27"/>
      <c r="F612" s="24"/>
      <c r="G612" s="23"/>
      <c r="H612" s="23"/>
      <c r="I612" s="23"/>
      <c r="J612" s="23"/>
      <c r="K612" s="23"/>
      <c r="L612" s="23"/>
      <c r="M612" s="25"/>
      <c r="N612" s="23"/>
      <c r="O612" s="26"/>
      <c r="P612" s="26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</row>
    <row r="613">
      <c r="A613" s="23"/>
      <c r="B613" s="23"/>
      <c r="C613" s="23"/>
      <c r="D613" s="27"/>
      <c r="E613" s="27"/>
      <c r="F613" s="24"/>
      <c r="G613" s="23"/>
      <c r="H613" s="23"/>
      <c r="I613" s="23"/>
      <c r="J613" s="23"/>
      <c r="K613" s="23"/>
      <c r="L613" s="23"/>
      <c r="M613" s="25"/>
      <c r="N613" s="23"/>
      <c r="O613" s="26"/>
      <c r="P613" s="26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</row>
    <row r="614">
      <c r="A614" s="23"/>
      <c r="B614" s="23"/>
      <c r="C614" s="23"/>
      <c r="D614" s="27"/>
      <c r="E614" s="27"/>
      <c r="F614" s="24"/>
      <c r="G614" s="23"/>
      <c r="H614" s="23"/>
      <c r="I614" s="23"/>
      <c r="J614" s="23"/>
      <c r="K614" s="23"/>
      <c r="L614" s="23"/>
      <c r="M614" s="25"/>
      <c r="N614" s="23"/>
      <c r="O614" s="26"/>
      <c r="P614" s="26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</row>
    <row r="615">
      <c r="A615" s="23"/>
      <c r="B615" s="23"/>
      <c r="C615" s="23"/>
      <c r="D615" s="27"/>
      <c r="E615" s="27"/>
      <c r="F615" s="24"/>
      <c r="G615" s="23"/>
      <c r="H615" s="23"/>
      <c r="I615" s="23"/>
      <c r="J615" s="23"/>
      <c r="K615" s="23"/>
      <c r="L615" s="23"/>
      <c r="M615" s="25"/>
      <c r="N615" s="23"/>
      <c r="O615" s="26"/>
      <c r="P615" s="26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</row>
    <row r="616">
      <c r="A616" s="23"/>
      <c r="B616" s="23"/>
      <c r="C616" s="23"/>
      <c r="D616" s="27"/>
      <c r="E616" s="27"/>
      <c r="F616" s="24"/>
      <c r="G616" s="23"/>
      <c r="H616" s="23"/>
      <c r="I616" s="23"/>
      <c r="J616" s="23"/>
      <c r="K616" s="23"/>
      <c r="L616" s="23"/>
      <c r="M616" s="25"/>
      <c r="N616" s="23"/>
      <c r="O616" s="26"/>
      <c r="P616" s="26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</row>
    <row r="617">
      <c r="A617" s="23"/>
      <c r="B617" s="23"/>
      <c r="C617" s="23"/>
      <c r="D617" s="27"/>
      <c r="E617" s="27"/>
      <c r="F617" s="24"/>
      <c r="G617" s="23"/>
      <c r="H617" s="23"/>
      <c r="I617" s="23"/>
      <c r="J617" s="23"/>
      <c r="K617" s="23"/>
      <c r="L617" s="23"/>
      <c r="M617" s="25"/>
      <c r="N617" s="23"/>
      <c r="O617" s="26"/>
      <c r="P617" s="26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</row>
    <row r="618">
      <c r="A618" s="23"/>
      <c r="B618" s="23"/>
      <c r="C618" s="23"/>
      <c r="D618" s="27"/>
      <c r="E618" s="27"/>
      <c r="F618" s="24"/>
      <c r="G618" s="23"/>
      <c r="H618" s="23"/>
      <c r="I618" s="23"/>
      <c r="J618" s="23"/>
      <c r="K618" s="23"/>
      <c r="L618" s="23"/>
      <c r="M618" s="25"/>
      <c r="N618" s="23"/>
      <c r="O618" s="26"/>
      <c r="P618" s="26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</row>
    <row r="619">
      <c r="A619" s="23"/>
      <c r="B619" s="23"/>
      <c r="C619" s="23"/>
      <c r="D619" s="27"/>
      <c r="E619" s="27"/>
      <c r="F619" s="24"/>
      <c r="G619" s="23"/>
      <c r="H619" s="23"/>
      <c r="I619" s="23"/>
      <c r="J619" s="23"/>
      <c r="K619" s="23"/>
      <c r="L619" s="23"/>
      <c r="M619" s="25"/>
      <c r="N619" s="23"/>
      <c r="O619" s="26"/>
      <c r="P619" s="26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</row>
    <row r="620">
      <c r="A620" s="23"/>
      <c r="B620" s="23"/>
      <c r="C620" s="23"/>
      <c r="D620" s="27"/>
      <c r="E620" s="27"/>
      <c r="F620" s="24"/>
      <c r="G620" s="23"/>
      <c r="H620" s="23"/>
      <c r="I620" s="23"/>
      <c r="J620" s="23"/>
      <c r="K620" s="23"/>
      <c r="L620" s="23"/>
      <c r="M620" s="25"/>
      <c r="N620" s="23"/>
      <c r="O620" s="26"/>
      <c r="P620" s="26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</row>
    <row r="621">
      <c r="A621" s="23"/>
      <c r="B621" s="23"/>
      <c r="C621" s="23"/>
      <c r="D621" s="27"/>
      <c r="E621" s="27"/>
      <c r="F621" s="24"/>
      <c r="G621" s="23"/>
      <c r="H621" s="23"/>
      <c r="I621" s="23"/>
      <c r="J621" s="23"/>
      <c r="K621" s="23"/>
      <c r="L621" s="23"/>
      <c r="M621" s="25"/>
      <c r="N621" s="23"/>
      <c r="O621" s="26"/>
      <c r="P621" s="26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</row>
    <row r="622">
      <c r="A622" s="23"/>
      <c r="B622" s="23"/>
      <c r="C622" s="23"/>
      <c r="D622" s="27"/>
      <c r="E622" s="27"/>
      <c r="F622" s="24"/>
      <c r="G622" s="23"/>
      <c r="H622" s="23"/>
      <c r="I622" s="23"/>
      <c r="J622" s="23"/>
      <c r="K622" s="23"/>
      <c r="L622" s="23"/>
      <c r="M622" s="25"/>
      <c r="N622" s="23"/>
      <c r="O622" s="26"/>
      <c r="P622" s="26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</row>
    <row r="623">
      <c r="A623" s="23"/>
      <c r="B623" s="23"/>
      <c r="C623" s="23"/>
      <c r="D623" s="27"/>
      <c r="E623" s="27"/>
      <c r="F623" s="24"/>
      <c r="G623" s="23"/>
      <c r="H623" s="23"/>
      <c r="I623" s="23"/>
      <c r="J623" s="23"/>
      <c r="K623" s="23"/>
      <c r="L623" s="23"/>
      <c r="M623" s="25"/>
      <c r="N623" s="23"/>
      <c r="O623" s="26"/>
      <c r="P623" s="26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</row>
    <row r="624">
      <c r="A624" s="23"/>
      <c r="B624" s="23"/>
      <c r="C624" s="23"/>
      <c r="D624" s="27"/>
      <c r="E624" s="27"/>
      <c r="F624" s="24"/>
      <c r="G624" s="23"/>
      <c r="H624" s="23"/>
      <c r="I624" s="23"/>
      <c r="J624" s="23"/>
      <c r="K624" s="23"/>
      <c r="L624" s="23"/>
      <c r="M624" s="25"/>
      <c r="N624" s="23"/>
      <c r="O624" s="26"/>
      <c r="P624" s="26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</row>
    <row r="625">
      <c r="A625" s="23"/>
      <c r="B625" s="23"/>
      <c r="C625" s="23"/>
      <c r="D625" s="27"/>
      <c r="E625" s="27"/>
      <c r="F625" s="24"/>
      <c r="G625" s="23"/>
      <c r="H625" s="23"/>
      <c r="I625" s="23"/>
      <c r="J625" s="23"/>
      <c r="K625" s="23"/>
      <c r="L625" s="23"/>
      <c r="M625" s="25"/>
      <c r="N625" s="23"/>
      <c r="O625" s="26"/>
      <c r="P625" s="26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</row>
    <row r="626">
      <c r="A626" s="23"/>
      <c r="B626" s="23"/>
      <c r="C626" s="23"/>
      <c r="D626" s="27"/>
      <c r="E626" s="27"/>
      <c r="F626" s="24"/>
      <c r="G626" s="23"/>
      <c r="H626" s="23"/>
      <c r="I626" s="23"/>
      <c r="J626" s="23"/>
      <c r="K626" s="23"/>
      <c r="L626" s="23"/>
      <c r="M626" s="25"/>
      <c r="N626" s="23"/>
      <c r="O626" s="26"/>
      <c r="P626" s="26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</row>
    <row r="627">
      <c r="A627" s="23"/>
      <c r="B627" s="23"/>
      <c r="C627" s="23"/>
      <c r="D627" s="27"/>
      <c r="E627" s="27"/>
      <c r="F627" s="24"/>
      <c r="G627" s="23"/>
      <c r="H627" s="23"/>
      <c r="I627" s="23"/>
      <c r="J627" s="23"/>
      <c r="K627" s="23"/>
      <c r="L627" s="23"/>
      <c r="M627" s="25"/>
      <c r="N627" s="23"/>
      <c r="O627" s="26"/>
      <c r="P627" s="26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</row>
    <row r="628">
      <c r="A628" s="23"/>
      <c r="B628" s="23"/>
      <c r="C628" s="23"/>
      <c r="D628" s="27"/>
      <c r="E628" s="27"/>
      <c r="F628" s="24"/>
      <c r="G628" s="23"/>
      <c r="H628" s="23"/>
      <c r="I628" s="23"/>
      <c r="J628" s="23"/>
      <c r="K628" s="23"/>
      <c r="L628" s="23"/>
      <c r="M628" s="25"/>
      <c r="N628" s="23"/>
      <c r="O628" s="26"/>
      <c r="P628" s="26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</row>
    <row r="629">
      <c r="A629" s="23"/>
      <c r="B629" s="23"/>
      <c r="C629" s="23"/>
      <c r="D629" s="27"/>
      <c r="E629" s="27"/>
      <c r="F629" s="24"/>
      <c r="G629" s="23"/>
      <c r="H629" s="23"/>
      <c r="I629" s="23"/>
      <c r="J629" s="23"/>
      <c r="K629" s="23"/>
      <c r="L629" s="23"/>
      <c r="M629" s="25"/>
      <c r="N629" s="23"/>
      <c r="O629" s="26"/>
      <c r="P629" s="26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</row>
    <row r="630">
      <c r="A630" s="23"/>
      <c r="B630" s="23"/>
      <c r="C630" s="23"/>
      <c r="D630" s="27"/>
      <c r="E630" s="27"/>
      <c r="F630" s="24"/>
      <c r="G630" s="23"/>
      <c r="H630" s="23"/>
      <c r="I630" s="23"/>
      <c r="J630" s="23"/>
      <c r="K630" s="23"/>
      <c r="L630" s="23"/>
      <c r="M630" s="25"/>
      <c r="N630" s="23"/>
      <c r="O630" s="26"/>
      <c r="P630" s="26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</row>
    <row r="631">
      <c r="A631" s="23"/>
      <c r="B631" s="23"/>
      <c r="C631" s="23"/>
      <c r="D631" s="27"/>
      <c r="E631" s="27"/>
      <c r="F631" s="24"/>
      <c r="G631" s="23"/>
      <c r="H631" s="23"/>
      <c r="I631" s="23"/>
      <c r="J631" s="23"/>
      <c r="K631" s="23"/>
      <c r="L631" s="23"/>
      <c r="M631" s="25"/>
      <c r="N631" s="23"/>
      <c r="O631" s="26"/>
      <c r="P631" s="26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</row>
    <row r="632">
      <c r="A632" s="23"/>
      <c r="B632" s="23"/>
      <c r="C632" s="23"/>
      <c r="D632" s="27"/>
      <c r="E632" s="27"/>
      <c r="F632" s="24"/>
      <c r="G632" s="23"/>
      <c r="H632" s="23"/>
      <c r="I632" s="23"/>
      <c r="J632" s="23"/>
      <c r="K632" s="23"/>
      <c r="L632" s="23"/>
      <c r="M632" s="25"/>
      <c r="N632" s="23"/>
      <c r="O632" s="26"/>
      <c r="P632" s="26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</row>
    <row r="633">
      <c r="A633" s="23"/>
      <c r="B633" s="23"/>
      <c r="C633" s="23"/>
      <c r="D633" s="27"/>
      <c r="E633" s="27"/>
      <c r="F633" s="24"/>
      <c r="G633" s="23"/>
      <c r="H633" s="23"/>
      <c r="I633" s="23"/>
      <c r="J633" s="23"/>
      <c r="K633" s="23"/>
      <c r="L633" s="23"/>
      <c r="M633" s="25"/>
      <c r="N633" s="23"/>
      <c r="O633" s="26"/>
      <c r="P633" s="26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</row>
    <row r="634">
      <c r="A634" s="23"/>
      <c r="B634" s="23"/>
      <c r="C634" s="23"/>
      <c r="D634" s="27"/>
      <c r="E634" s="27"/>
      <c r="F634" s="24"/>
      <c r="G634" s="23"/>
      <c r="H634" s="23"/>
      <c r="I634" s="23"/>
      <c r="J634" s="23"/>
      <c r="K634" s="23"/>
      <c r="L634" s="23"/>
      <c r="M634" s="25"/>
      <c r="N634" s="23"/>
      <c r="O634" s="26"/>
      <c r="P634" s="26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</row>
    <row r="635">
      <c r="A635" s="23"/>
      <c r="B635" s="23"/>
      <c r="C635" s="23"/>
      <c r="D635" s="27"/>
      <c r="E635" s="27"/>
      <c r="F635" s="24"/>
      <c r="G635" s="23"/>
      <c r="H635" s="23"/>
      <c r="I635" s="23"/>
      <c r="J635" s="23"/>
      <c r="K635" s="23"/>
      <c r="L635" s="23"/>
      <c r="M635" s="25"/>
      <c r="N635" s="23"/>
      <c r="O635" s="26"/>
      <c r="P635" s="26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</row>
    <row r="636">
      <c r="A636" s="23"/>
      <c r="B636" s="23"/>
      <c r="C636" s="23"/>
      <c r="D636" s="27"/>
      <c r="E636" s="27"/>
      <c r="F636" s="24"/>
      <c r="G636" s="23"/>
      <c r="H636" s="23"/>
      <c r="I636" s="23"/>
      <c r="J636" s="23"/>
      <c r="K636" s="23"/>
      <c r="L636" s="23"/>
      <c r="M636" s="25"/>
      <c r="N636" s="23"/>
      <c r="O636" s="26"/>
      <c r="P636" s="26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</row>
    <row r="637">
      <c r="A637" s="23"/>
      <c r="B637" s="23"/>
      <c r="C637" s="23"/>
      <c r="D637" s="27"/>
      <c r="E637" s="27"/>
      <c r="F637" s="24"/>
      <c r="G637" s="23"/>
      <c r="H637" s="23"/>
      <c r="I637" s="23"/>
      <c r="J637" s="23"/>
      <c r="K637" s="23"/>
      <c r="L637" s="23"/>
      <c r="M637" s="25"/>
      <c r="N637" s="23"/>
      <c r="O637" s="26"/>
      <c r="P637" s="26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</row>
    <row r="638">
      <c r="A638" s="23"/>
      <c r="B638" s="23"/>
      <c r="C638" s="23"/>
      <c r="D638" s="27"/>
      <c r="E638" s="27"/>
      <c r="F638" s="24"/>
      <c r="G638" s="23"/>
      <c r="H638" s="23"/>
      <c r="I638" s="23"/>
      <c r="J638" s="23"/>
      <c r="K638" s="23"/>
      <c r="L638" s="23"/>
      <c r="M638" s="25"/>
      <c r="N638" s="23"/>
      <c r="O638" s="26"/>
      <c r="P638" s="26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</row>
    <row r="639">
      <c r="A639" s="23"/>
      <c r="B639" s="23"/>
      <c r="C639" s="23"/>
      <c r="D639" s="27"/>
      <c r="E639" s="27"/>
      <c r="F639" s="24"/>
      <c r="G639" s="23"/>
      <c r="H639" s="23"/>
      <c r="I639" s="23"/>
      <c r="J639" s="23"/>
      <c r="K639" s="23"/>
      <c r="L639" s="23"/>
      <c r="M639" s="25"/>
      <c r="N639" s="23"/>
      <c r="O639" s="26"/>
      <c r="P639" s="26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</row>
    <row r="640">
      <c r="A640" s="23"/>
      <c r="B640" s="23"/>
      <c r="C640" s="23"/>
      <c r="D640" s="27"/>
      <c r="E640" s="27"/>
      <c r="F640" s="24"/>
      <c r="G640" s="23"/>
      <c r="H640" s="23"/>
      <c r="I640" s="23"/>
      <c r="J640" s="23"/>
      <c r="K640" s="23"/>
      <c r="L640" s="23"/>
      <c r="M640" s="25"/>
      <c r="N640" s="23"/>
      <c r="O640" s="26"/>
      <c r="P640" s="26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</row>
    <row r="641">
      <c r="A641" s="23"/>
      <c r="B641" s="23"/>
      <c r="C641" s="23"/>
      <c r="D641" s="27"/>
      <c r="E641" s="27"/>
      <c r="F641" s="24"/>
      <c r="G641" s="23"/>
      <c r="H641" s="23"/>
      <c r="I641" s="23"/>
      <c r="J641" s="23"/>
      <c r="K641" s="23"/>
      <c r="L641" s="23"/>
      <c r="M641" s="25"/>
      <c r="N641" s="23"/>
      <c r="O641" s="26"/>
      <c r="P641" s="26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</row>
    <row r="642">
      <c r="A642" s="23"/>
      <c r="B642" s="23"/>
      <c r="C642" s="23"/>
      <c r="D642" s="27"/>
      <c r="E642" s="27"/>
      <c r="F642" s="24"/>
      <c r="G642" s="23"/>
      <c r="H642" s="23"/>
      <c r="I642" s="23"/>
      <c r="J642" s="23"/>
      <c r="K642" s="23"/>
      <c r="L642" s="23"/>
      <c r="M642" s="25"/>
      <c r="N642" s="23"/>
      <c r="O642" s="26"/>
      <c r="P642" s="26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</row>
    <row r="643">
      <c r="A643" s="23"/>
      <c r="B643" s="23"/>
      <c r="C643" s="23"/>
      <c r="D643" s="27"/>
      <c r="E643" s="27"/>
      <c r="F643" s="24"/>
      <c r="G643" s="23"/>
      <c r="H643" s="23"/>
      <c r="I643" s="23"/>
      <c r="J643" s="23"/>
      <c r="K643" s="23"/>
      <c r="L643" s="23"/>
      <c r="M643" s="25"/>
      <c r="N643" s="23"/>
      <c r="O643" s="26"/>
      <c r="P643" s="26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</row>
    <row r="644">
      <c r="A644" s="23"/>
      <c r="B644" s="23"/>
      <c r="C644" s="23"/>
      <c r="D644" s="27"/>
      <c r="E644" s="27"/>
      <c r="F644" s="24"/>
      <c r="G644" s="23"/>
      <c r="H644" s="23"/>
      <c r="I644" s="23"/>
      <c r="J644" s="23"/>
      <c r="K644" s="23"/>
      <c r="L644" s="23"/>
      <c r="M644" s="25"/>
      <c r="N644" s="23"/>
      <c r="O644" s="26"/>
      <c r="P644" s="26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</row>
    <row r="645">
      <c r="A645" s="23"/>
      <c r="B645" s="23"/>
      <c r="C645" s="23"/>
      <c r="D645" s="27"/>
      <c r="E645" s="27"/>
      <c r="F645" s="24"/>
      <c r="G645" s="23"/>
      <c r="H645" s="23"/>
      <c r="I645" s="23"/>
      <c r="J645" s="23"/>
      <c r="K645" s="23"/>
      <c r="L645" s="23"/>
      <c r="M645" s="25"/>
      <c r="N645" s="23"/>
      <c r="O645" s="26"/>
      <c r="P645" s="26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</row>
    <row r="646">
      <c r="A646" s="23"/>
      <c r="B646" s="23"/>
      <c r="C646" s="23"/>
      <c r="D646" s="27"/>
      <c r="E646" s="27"/>
      <c r="F646" s="24"/>
      <c r="G646" s="23"/>
      <c r="H646" s="23"/>
      <c r="I646" s="23"/>
      <c r="J646" s="23"/>
      <c r="K646" s="23"/>
      <c r="L646" s="23"/>
      <c r="M646" s="25"/>
      <c r="N646" s="23"/>
      <c r="O646" s="26"/>
      <c r="P646" s="26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</row>
    <row r="647">
      <c r="A647" s="23"/>
      <c r="B647" s="23"/>
      <c r="C647" s="23"/>
      <c r="D647" s="27"/>
      <c r="E647" s="27"/>
      <c r="F647" s="24"/>
      <c r="G647" s="23"/>
      <c r="H647" s="23"/>
      <c r="I647" s="23"/>
      <c r="J647" s="23"/>
      <c r="K647" s="23"/>
      <c r="L647" s="23"/>
      <c r="M647" s="25"/>
      <c r="N647" s="23"/>
      <c r="O647" s="26"/>
      <c r="P647" s="26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</row>
    <row r="648">
      <c r="A648" s="23"/>
      <c r="B648" s="23"/>
      <c r="C648" s="23"/>
      <c r="D648" s="27"/>
      <c r="E648" s="27"/>
      <c r="F648" s="24"/>
      <c r="G648" s="23"/>
      <c r="H648" s="23"/>
      <c r="I648" s="23"/>
      <c r="J648" s="23"/>
      <c r="K648" s="23"/>
      <c r="L648" s="23"/>
      <c r="M648" s="25"/>
      <c r="N648" s="23"/>
      <c r="O648" s="26"/>
      <c r="P648" s="26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</row>
    <row r="649">
      <c r="A649" s="23"/>
      <c r="B649" s="23"/>
      <c r="C649" s="23"/>
      <c r="D649" s="27"/>
      <c r="E649" s="27"/>
      <c r="F649" s="24"/>
      <c r="G649" s="23"/>
      <c r="H649" s="23"/>
      <c r="I649" s="23"/>
      <c r="J649" s="23"/>
      <c r="K649" s="23"/>
      <c r="L649" s="23"/>
      <c r="M649" s="25"/>
      <c r="N649" s="23"/>
      <c r="O649" s="26"/>
      <c r="P649" s="26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</row>
    <row r="650">
      <c r="A650" s="23"/>
      <c r="B650" s="23"/>
      <c r="C650" s="23"/>
      <c r="D650" s="27"/>
      <c r="E650" s="27"/>
      <c r="F650" s="24"/>
      <c r="G650" s="23"/>
      <c r="H650" s="23"/>
      <c r="I650" s="23"/>
      <c r="J650" s="23"/>
      <c r="K650" s="23"/>
      <c r="L650" s="23"/>
      <c r="M650" s="25"/>
      <c r="N650" s="23"/>
      <c r="O650" s="26"/>
      <c r="P650" s="26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</row>
    <row r="651">
      <c r="A651" s="23"/>
      <c r="B651" s="23"/>
      <c r="C651" s="23"/>
      <c r="D651" s="27"/>
      <c r="E651" s="27"/>
      <c r="F651" s="24"/>
      <c r="G651" s="23"/>
      <c r="H651" s="23"/>
      <c r="I651" s="23"/>
      <c r="J651" s="23"/>
      <c r="K651" s="23"/>
      <c r="L651" s="23"/>
      <c r="M651" s="25"/>
      <c r="N651" s="23"/>
      <c r="O651" s="26"/>
      <c r="P651" s="26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</row>
    <row r="652">
      <c r="A652" s="23"/>
      <c r="B652" s="23"/>
      <c r="C652" s="23"/>
      <c r="D652" s="27"/>
      <c r="E652" s="27"/>
      <c r="F652" s="24"/>
      <c r="G652" s="23"/>
      <c r="H652" s="23"/>
      <c r="I652" s="23"/>
      <c r="J652" s="23"/>
      <c r="K652" s="23"/>
      <c r="L652" s="23"/>
      <c r="M652" s="25"/>
      <c r="N652" s="23"/>
      <c r="O652" s="26"/>
      <c r="P652" s="26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</row>
    <row r="653">
      <c r="A653" s="23"/>
      <c r="B653" s="23"/>
      <c r="C653" s="23"/>
      <c r="D653" s="27"/>
      <c r="E653" s="27"/>
      <c r="F653" s="24"/>
      <c r="G653" s="23"/>
      <c r="H653" s="23"/>
      <c r="I653" s="23"/>
      <c r="J653" s="23"/>
      <c r="K653" s="23"/>
      <c r="L653" s="23"/>
      <c r="M653" s="25"/>
      <c r="N653" s="23"/>
      <c r="O653" s="26"/>
      <c r="P653" s="26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</row>
    <row r="654">
      <c r="A654" s="23"/>
      <c r="B654" s="23"/>
      <c r="C654" s="23"/>
      <c r="D654" s="27"/>
      <c r="E654" s="27"/>
      <c r="F654" s="24"/>
      <c r="G654" s="23"/>
      <c r="H654" s="23"/>
      <c r="I654" s="23"/>
      <c r="J654" s="23"/>
      <c r="K654" s="23"/>
      <c r="L654" s="23"/>
      <c r="M654" s="25"/>
      <c r="N654" s="23"/>
      <c r="O654" s="26"/>
      <c r="P654" s="26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</row>
    <row r="655">
      <c r="A655" s="23"/>
      <c r="B655" s="23"/>
      <c r="C655" s="23"/>
      <c r="D655" s="27"/>
      <c r="E655" s="27"/>
      <c r="F655" s="24"/>
      <c r="G655" s="23"/>
      <c r="H655" s="23"/>
      <c r="I655" s="23"/>
      <c r="J655" s="23"/>
      <c r="K655" s="23"/>
      <c r="L655" s="23"/>
      <c r="M655" s="25"/>
      <c r="N655" s="23"/>
      <c r="O655" s="26"/>
      <c r="P655" s="26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</row>
    <row r="656">
      <c r="A656" s="23"/>
      <c r="B656" s="23"/>
      <c r="C656" s="23"/>
      <c r="D656" s="27"/>
      <c r="E656" s="27"/>
      <c r="F656" s="24"/>
      <c r="G656" s="23"/>
      <c r="H656" s="23"/>
      <c r="I656" s="23"/>
      <c r="J656" s="23"/>
      <c r="K656" s="23"/>
      <c r="L656" s="23"/>
      <c r="M656" s="25"/>
      <c r="N656" s="23"/>
      <c r="O656" s="26"/>
      <c r="P656" s="26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</row>
    <row r="657">
      <c r="A657" s="23"/>
      <c r="B657" s="23"/>
      <c r="C657" s="23"/>
      <c r="D657" s="27"/>
      <c r="E657" s="27"/>
      <c r="F657" s="24"/>
      <c r="G657" s="23"/>
      <c r="H657" s="23"/>
      <c r="I657" s="23"/>
      <c r="J657" s="23"/>
      <c r="K657" s="23"/>
      <c r="L657" s="23"/>
      <c r="M657" s="25"/>
      <c r="N657" s="23"/>
      <c r="O657" s="26"/>
      <c r="P657" s="26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</row>
    <row r="658">
      <c r="A658" s="23"/>
      <c r="B658" s="23"/>
      <c r="C658" s="23"/>
      <c r="D658" s="27"/>
      <c r="E658" s="27"/>
      <c r="F658" s="24"/>
      <c r="G658" s="23"/>
      <c r="H658" s="23"/>
      <c r="I658" s="23"/>
      <c r="J658" s="23"/>
      <c r="K658" s="23"/>
      <c r="L658" s="23"/>
      <c r="M658" s="25"/>
      <c r="N658" s="23"/>
      <c r="O658" s="26"/>
      <c r="P658" s="26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</row>
    <row r="659">
      <c r="A659" s="23"/>
      <c r="B659" s="23"/>
      <c r="C659" s="23"/>
      <c r="D659" s="27"/>
      <c r="E659" s="27"/>
      <c r="F659" s="24"/>
      <c r="G659" s="23"/>
      <c r="H659" s="23"/>
      <c r="I659" s="23"/>
      <c r="J659" s="23"/>
      <c r="K659" s="23"/>
      <c r="L659" s="23"/>
      <c r="M659" s="25"/>
      <c r="N659" s="23"/>
      <c r="O659" s="26"/>
      <c r="P659" s="26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</row>
    <row r="660">
      <c r="A660" s="23"/>
      <c r="B660" s="23"/>
      <c r="C660" s="23"/>
      <c r="D660" s="27"/>
      <c r="E660" s="27"/>
      <c r="F660" s="24"/>
      <c r="G660" s="23"/>
      <c r="H660" s="23"/>
      <c r="I660" s="23"/>
      <c r="J660" s="23"/>
      <c r="K660" s="23"/>
      <c r="L660" s="23"/>
      <c r="M660" s="25"/>
      <c r="N660" s="23"/>
      <c r="O660" s="26"/>
      <c r="P660" s="26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</row>
    <row r="661">
      <c r="A661" s="23"/>
      <c r="B661" s="23"/>
      <c r="C661" s="23"/>
      <c r="D661" s="27"/>
      <c r="E661" s="27"/>
      <c r="F661" s="24"/>
      <c r="G661" s="23"/>
      <c r="H661" s="23"/>
      <c r="I661" s="23"/>
      <c r="J661" s="23"/>
      <c r="K661" s="23"/>
      <c r="L661" s="23"/>
      <c r="M661" s="25"/>
      <c r="N661" s="23"/>
      <c r="O661" s="26"/>
      <c r="P661" s="26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</row>
    <row r="662">
      <c r="A662" s="23"/>
      <c r="B662" s="23"/>
      <c r="C662" s="23"/>
      <c r="D662" s="27"/>
      <c r="E662" s="27"/>
      <c r="F662" s="24"/>
      <c r="G662" s="23"/>
      <c r="H662" s="23"/>
      <c r="I662" s="23"/>
      <c r="J662" s="23"/>
      <c r="K662" s="23"/>
      <c r="L662" s="23"/>
      <c r="M662" s="25"/>
      <c r="N662" s="23"/>
      <c r="O662" s="26"/>
      <c r="P662" s="26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</row>
    <row r="663">
      <c r="A663" s="23"/>
      <c r="B663" s="23"/>
      <c r="C663" s="23"/>
      <c r="D663" s="27"/>
      <c r="E663" s="27"/>
      <c r="F663" s="24"/>
      <c r="G663" s="23"/>
      <c r="H663" s="23"/>
      <c r="I663" s="23"/>
      <c r="J663" s="23"/>
      <c r="K663" s="23"/>
      <c r="L663" s="23"/>
      <c r="M663" s="25"/>
      <c r="N663" s="23"/>
      <c r="O663" s="26"/>
      <c r="P663" s="26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</row>
    <row r="664">
      <c r="A664" s="23"/>
      <c r="B664" s="23"/>
      <c r="C664" s="23"/>
      <c r="D664" s="27"/>
      <c r="E664" s="27"/>
      <c r="F664" s="24"/>
      <c r="G664" s="23"/>
      <c r="H664" s="23"/>
      <c r="I664" s="23"/>
      <c r="J664" s="23"/>
      <c r="K664" s="23"/>
      <c r="L664" s="23"/>
      <c r="M664" s="25"/>
      <c r="N664" s="23"/>
      <c r="O664" s="26"/>
      <c r="P664" s="26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</row>
    <row r="665">
      <c r="A665" s="23"/>
      <c r="B665" s="23"/>
      <c r="C665" s="23"/>
      <c r="D665" s="27"/>
      <c r="E665" s="27"/>
      <c r="F665" s="24"/>
      <c r="G665" s="23"/>
      <c r="H665" s="23"/>
      <c r="I665" s="23"/>
      <c r="J665" s="23"/>
      <c r="K665" s="23"/>
      <c r="L665" s="23"/>
      <c r="M665" s="25"/>
      <c r="N665" s="23"/>
      <c r="O665" s="26"/>
      <c r="P665" s="26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</row>
    <row r="666">
      <c r="A666" s="23"/>
      <c r="B666" s="23"/>
      <c r="C666" s="23"/>
      <c r="D666" s="27"/>
      <c r="E666" s="27"/>
      <c r="F666" s="24"/>
      <c r="G666" s="23"/>
      <c r="H666" s="23"/>
      <c r="I666" s="23"/>
      <c r="J666" s="23"/>
      <c r="K666" s="23"/>
      <c r="L666" s="23"/>
      <c r="M666" s="25"/>
      <c r="N666" s="23"/>
      <c r="O666" s="26"/>
      <c r="P666" s="26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</row>
    <row r="667">
      <c r="A667" s="23"/>
      <c r="B667" s="23"/>
      <c r="C667" s="23"/>
      <c r="D667" s="27"/>
      <c r="E667" s="27"/>
      <c r="F667" s="24"/>
      <c r="G667" s="23"/>
      <c r="H667" s="23"/>
      <c r="I667" s="23"/>
      <c r="J667" s="23"/>
      <c r="K667" s="23"/>
      <c r="L667" s="23"/>
      <c r="M667" s="25"/>
      <c r="N667" s="23"/>
      <c r="O667" s="26"/>
      <c r="P667" s="26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</row>
    <row r="668">
      <c r="A668" s="23"/>
      <c r="B668" s="23"/>
      <c r="C668" s="23"/>
      <c r="D668" s="27"/>
      <c r="E668" s="27"/>
      <c r="F668" s="24"/>
      <c r="G668" s="23"/>
      <c r="H668" s="23"/>
      <c r="I668" s="23"/>
      <c r="J668" s="23"/>
      <c r="K668" s="23"/>
      <c r="L668" s="23"/>
      <c r="M668" s="25"/>
      <c r="N668" s="23"/>
      <c r="O668" s="26"/>
      <c r="P668" s="26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</row>
    <row r="669">
      <c r="A669" s="23"/>
      <c r="B669" s="23"/>
      <c r="C669" s="23"/>
      <c r="D669" s="27"/>
      <c r="E669" s="27"/>
      <c r="F669" s="24"/>
      <c r="G669" s="23"/>
      <c r="H669" s="23"/>
      <c r="I669" s="23"/>
      <c r="J669" s="23"/>
      <c r="K669" s="23"/>
      <c r="L669" s="23"/>
      <c r="M669" s="25"/>
      <c r="N669" s="23"/>
      <c r="O669" s="26"/>
      <c r="P669" s="26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</row>
    <row r="670">
      <c r="A670" s="23"/>
      <c r="B670" s="23"/>
      <c r="C670" s="23"/>
      <c r="D670" s="27"/>
      <c r="E670" s="27"/>
      <c r="F670" s="24"/>
      <c r="G670" s="23"/>
      <c r="H670" s="23"/>
      <c r="I670" s="23"/>
      <c r="J670" s="23"/>
      <c r="K670" s="23"/>
      <c r="L670" s="23"/>
      <c r="M670" s="25"/>
      <c r="N670" s="23"/>
      <c r="O670" s="26"/>
      <c r="P670" s="26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</row>
    <row r="671">
      <c r="A671" s="23"/>
      <c r="B671" s="23"/>
      <c r="C671" s="23"/>
      <c r="D671" s="27"/>
      <c r="E671" s="27"/>
      <c r="F671" s="24"/>
      <c r="G671" s="23"/>
      <c r="H671" s="23"/>
      <c r="I671" s="23"/>
      <c r="J671" s="23"/>
      <c r="K671" s="23"/>
      <c r="L671" s="23"/>
      <c r="M671" s="25"/>
      <c r="N671" s="23"/>
      <c r="O671" s="26"/>
      <c r="P671" s="26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</row>
    <row r="672">
      <c r="A672" s="23"/>
      <c r="B672" s="23"/>
      <c r="C672" s="23"/>
      <c r="D672" s="27"/>
      <c r="E672" s="27"/>
      <c r="F672" s="24"/>
      <c r="G672" s="23"/>
      <c r="H672" s="23"/>
      <c r="I672" s="23"/>
      <c r="J672" s="23"/>
      <c r="K672" s="23"/>
      <c r="L672" s="23"/>
      <c r="M672" s="25"/>
      <c r="N672" s="23"/>
      <c r="O672" s="26"/>
      <c r="P672" s="26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</row>
    <row r="673">
      <c r="A673" s="23"/>
      <c r="B673" s="23"/>
      <c r="C673" s="23"/>
      <c r="D673" s="27"/>
      <c r="E673" s="27"/>
      <c r="F673" s="24"/>
      <c r="G673" s="23"/>
      <c r="H673" s="23"/>
      <c r="I673" s="23"/>
      <c r="J673" s="23"/>
      <c r="K673" s="23"/>
      <c r="L673" s="23"/>
      <c r="M673" s="25"/>
      <c r="N673" s="23"/>
      <c r="O673" s="26"/>
      <c r="P673" s="26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</row>
    <row r="674">
      <c r="A674" s="23"/>
      <c r="B674" s="23"/>
      <c r="C674" s="23"/>
      <c r="D674" s="27"/>
      <c r="E674" s="27"/>
      <c r="F674" s="24"/>
      <c r="G674" s="23"/>
      <c r="H674" s="23"/>
      <c r="I674" s="23"/>
      <c r="J674" s="23"/>
      <c r="K674" s="23"/>
      <c r="L674" s="23"/>
      <c r="M674" s="25"/>
      <c r="N674" s="23"/>
      <c r="O674" s="26"/>
      <c r="P674" s="26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</row>
    <row r="675">
      <c r="A675" s="23"/>
      <c r="B675" s="23"/>
      <c r="C675" s="23"/>
      <c r="D675" s="27"/>
      <c r="E675" s="27"/>
      <c r="F675" s="24"/>
      <c r="G675" s="23"/>
      <c r="H675" s="23"/>
      <c r="I675" s="23"/>
      <c r="J675" s="23"/>
      <c r="K675" s="23"/>
      <c r="L675" s="23"/>
      <c r="M675" s="25"/>
      <c r="N675" s="23"/>
      <c r="O675" s="26"/>
      <c r="P675" s="26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</row>
    <row r="676">
      <c r="A676" s="23"/>
      <c r="B676" s="23"/>
      <c r="C676" s="23"/>
      <c r="D676" s="27"/>
      <c r="E676" s="27"/>
      <c r="F676" s="24"/>
      <c r="G676" s="23"/>
      <c r="H676" s="23"/>
      <c r="I676" s="23"/>
      <c r="J676" s="23"/>
      <c r="K676" s="23"/>
      <c r="L676" s="23"/>
      <c r="M676" s="25"/>
      <c r="N676" s="23"/>
      <c r="O676" s="26"/>
      <c r="P676" s="26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</row>
    <row r="677">
      <c r="A677" s="23"/>
      <c r="B677" s="23"/>
      <c r="C677" s="23"/>
      <c r="D677" s="27"/>
      <c r="E677" s="27"/>
      <c r="F677" s="24"/>
      <c r="G677" s="23"/>
      <c r="H677" s="23"/>
      <c r="I677" s="23"/>
      <c r="J677" s="23"/>
      <c r="K677" s="23"/>
      <c r="L677" s="23"/>
      <c r="M677" s="25"/>
      <c r="N677" s="23"/>
      <c r="O677" s="26"/>
      <c r="P677" s="26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</row>
    <row r="678">
      <c r="A678" s="23"/>
      <c r="B678" s="23"/>
      <c r="C678" s="23"/>
      <c r="D678" s="27"/>
      <c r="E678" s="27"/>
      <c r="F678" s="24"/>
      <c r="G678" s="23"/>
      <c r="H678" s="23"/>
      <c r="I678" s="23"/>
      <c r="J678" s="23"/>
      <c r="K678" s="23"/>
      <c r="L678" s="23"/>
      <c r="M678" s="25"/>
      <c r="N678" s="23"/>
      <c r="O678" s="26"/>
      <c r="P678" s="26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</row>
    <row r="679">
      <c r="A679" s="23"/>
      <c r="B679" s="23"/>
      <c r="C679" s="23"/>
      <c r="D679" s="27"/>
      <c r="E679" s="27"/>
      <c r="F679" s="24"/>
      <c r="G679" s="23"/>
      <c r="H679" s="23"/>
      <c r="I679" s="23"/>
      <c r="J679" s="23"/>
      <c r="K679" s="23"/>
      <c r="L679" s="23"/>
      <c r="M679" s="25"/>
      <c r="N679" s="23"/>
      <c r="O679" s="26"/>
      <c r="P679" s="26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</row>
    <row r="680">
      <c r="A680" s="23"/>
      <c r="B680" s="23"/>
      <c r="C680" s="23"/>
      <c r="D680" s="27"/>
      <c r="E680" s="27"/>
      <c r="F680" s="24"/>
      <c r="G680" s="23"/>
      <c r="H680" s="23"/>
      <c r="I680" s="23"/>
      <c r="J680" s="23"/>
      <c r="K680" s="23"/>
      <c r="L680" s="23"/>
      <c r="M680" s="25"/>
      <c r="N680" s="23"/>
      <c r="O680" s="26"/>
      <c r="P680" s="26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</row>
    <row r="681">
      <c r="A681" s="23"/>
      <c r="B681" s="23"/>
      <c r="C681" s="23"/>
      <c r="D681" s="27"/>
      <c r="E681" s="27"/>
      <c r="F681" s="24"/>
      <c r="G681" s="23"/>
      <c r="H681" s="23"/>
      <c r="I681" s="23"/>
      <c r="J681" s="23"/>
      <c r="K681" s="23"/>
      <c r="L681" s="23"/>
      <c r="M681" s="25"/>
      <c r="N681" s="23"/>
      <c r="O681" s="26"/>
      <c r="P681" s="26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</row>
    <row r="682">
      <c r="A682" s="23"/>
      <c r="B682" s="23"/>
      <c r="C682" s="23"/>
      <c r="D682" s="27"/>
      <c r="E682" s="27"/>
      <c r="F682" s="24"/>
      <c r="G682" s="23"/>
      <c r="H682" s="23"/>
      <c r="I682" s="23"/>
      <c r="J682" s="23"/>
      <c r="K682" s="23"/>
      <c r="L682" s="23"/>
      <c r="M682" s="25"/>
      <c r="N682" s="23"/>
      <c r="O682" s="26"/>
      <c r="P682" s="26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</row>
    <row r="683">
      <c r="A683" s="23"/>
      <c r="B683" s="23"/>
      <c r="C683" s="23"/>
      <c r="D683" s="27"/>
      <c r="E683" s="27"/>
      <c r="F683" s="24"/>
      <c r="G683" s="23"/>
      <c r="H683" s="23"/>
      <c r="I683" s="23"/>
      <c r="J683" s="23"/>
      <c r="K683" s="23"/>
      <c r="L683" s="23"/>
      <c r="M683" s="25"/>
      <c r="N683" s="23"/>
      <c r="O683" s="26"/>
      <c r="P683" s="26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</row>
    <row r="684">
      <c r="A684" s="23"/>
      <c r="B684" s="23"/>
      <c r="C684" s="23"/>
      <c r="D684" s="27"/>
      <c r="E684" s="27"/>
      <c r="F684" s="24"/>
      <c r="G684" s="23"/>
      <c r="H684" s="23"/>
      <c r="I684" s="23"/>
      <c r="J684" s="23"/>
      <c r="K684" s="23"/>
      <c r="L684" s="23"/>
      <c r="M684" s="25"/>
      <c r="N684" s="23"/>
      <c r="O684" s="26"/>
      <c r="P684" s="26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</row>
    <row r="685">
      <c r="A685" s="23"/>
      <c r="B685" s="23"/>
      <c r="C685" s="23"/>
      <c r="D685" s="27"/>
      <c r="E685" s="27"/>
      <c r="F685" s="24"/>
      <c r="G685" s="23"/>
      <c r="H685" s="23"/>
      <c r="I685" s="23"/>
      <c r="J685" s="23"/>
      <c r="K685" s="23"/>
      <c r="L685" s="23"/>
      <c r="M685" s="25"/>
      <c r="N685" s="23"/>
      <c r="O685" s="26"/>
      <c r="P685" s="26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</row>
    <row r="686">
      <c r="A686" s="23"/>
      <c r="B686" s="23"/>
      <c r="C686" s="23"/>
      <c r="D686" s="27"/>
      <c r="E686" s="27"/>
      <c r="F686" s="24"/>
      <c r="G686" s="23"/>
      <c r="H686" s="23"/>
      <c r="I686" s="23"/>
      <c r="J686" s="23"/>
      <c r="K686" s="23"/>
      <c r="L686" s="23"/>
      <c r="M686" s="25"/>
      <c r="N686" s="23"/>
      <c r="O686" s="26"/>
      <c r="P686" s="26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</row>
    <row r="687">
      <c r="A687" s="23"/>
      <c r="B687" s="23"/>
      <c r="C687" s="23"/>
      <c r="D687" s="27"/>
      <c r="E687" s="27"/>
      <c r="F687" s="24"/>
      <c r="G687" s="23"/>
      <c r="H687" s="23"/>
      <c r="I687" s="23"/>
      <c r="J687" s="23"/>
      <c r="K687" s="23"/>
      <c r="L687" s="23"/>
      <c r="M687" s="25"/>
      <c r="N687" s="23"/>
      <c r="O687" s="26"/>
      <c r="P687" s="26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</row>
    <row r="688">
      <c r="A688" s="23"/>
      <c r="B688" s="23"/>
      <c r="C688" s="23"/>
      <c r="D688" s="27"/>
      <c r="E688" s="27"/>
      <c r="F688" s="24"/>
      <c r="G688" s="23"/>
      <c r="H688" s="23"/>
      <c r="I688" s="23"/>
      <c r="J688" s="23"/>
      <c r="K688" s="23"/>
      <c r="L688" s="23"/>
      <c r="M688" s="25"/>
      <c r="N688" s="23"/>
      <c r="O688" s="26"/>
      <c r="P688" s="26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</row>
    <row r="689">
      <c r="A689" s="23"/>
      <c r="B689" s="23"/>
      <c r="C689" s="23"/>
      <c r="D689" s="27"/>
      <c r="E689" s="27"/>
      <c r="F689" s="24"/>
      <c r="G689" s="23"/>
      <c r="H689" s="23"/>
      <c r="I689" s="23"/>
      <c r="J689" s="23"/>
      <c r="K689" s="23"/>
      <c r="L689" s="23"/>
      <c r="M689" s="25"/>
      <c r="N689" s="23"/>
      <c r="O689" s="26"/>
      <c r="P689" s="26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</row>
    <row r="690">
      <c r="A690" s="23"/>
      <c r="B690" s="23"/>
      <c r="C690" s="23"/>
      <c r="D690" s="27"/>
      <c r="E690" s="27"/>
      <c r="F690" s="24"/>
      <c r="G690" s="23"/>
      <c r="H690" s="23"/>
      <c r="I690" s="23"/>
      <c r="J690" s="23"/>
      <c r="K690" s="23"/>
      <c r="L690" s="23"/>
      <c r="M690" s="25"/>
      <c r="N690" s="23"/>
      <c r="O690" s="26"/>
      <c r="P690" s="26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</row>
    <row r="691">
      <c r="A691" s="23"/>
      <c r="B691" s="23"/>
      <c r="C691" s="23"/>
      <c r="D691" s="27"/>
      <c r="E691" s="27"/>
      <c r="F691" s="24"/>
      <c r="G691" s="23"/>
      <c r="H691" s="23"/>
      <c r="I691" s="23"/>
      <c r="J691" s="23"/>
      <c r="K691" s="23"/>
      <c r="L691" s="23"/>
      <c r="M691" s="25"/>
      <c r="N691" s="23"/>
      <c r="O691" s="26"/>
      <c r="P691" s="26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</row>
    <row r="692">
      <c r="A692" s="23"/>
      <c r="B692" s="23"/>
      <c r="C692" s="23"/>
      <c r="D692" s="27"/>
      <c r="E692" s="27"/>
      <c r="F692" s="24"/>
      <c r="G692" s="23"/>
      <c r="H692" s="23"/>
      <c r="I692" s="23"/>
      <c r="J692" s="23"/>
      <c r="K692" s="23"/>
      <c r="L692" s="23"/>
      <c r="M692" s="25"/>
      <c r="N692" s="23"/>
      <c r="O692" s="26"/>
      <c r="P692" s="26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</row>
    <row r="693">
      <c r="A693" s="23"/>
      <c r="B693" s="23"/>
      <c r="C693" s="23"/>
      <c r="D693" s="27"/>
      <c r="E693" s="27"/>
      <c r="F693" s="24"/>
      <c r="G693" s="23"/>
      <c r="H693" s="23"/>
      <c r="I693" s="23"/>
      <c r="J693" s="23"/>
      <c r="K693" s="23"/>
      <c r="L693" s="23"/>
      <c r="M693" s="25"/>
      <c r="N693" s="23"/>
      <c r="O693" s="26"/>
      <c r="P693" s="26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</row>
    <row r="694">
      <c r="A694" s="23"/>
      <c r="B694" s="23"/>
      <c r="C694" s="23"/>
      <c r="D694" s="27"/>
      <c r="E694" s="27"/>
      <c r="F694" s="24"/>
      <c r="G694" s="23"/>
      <c r="H694" s="23"/>
      <c r="I694" s="23"/>
      <c r="J694" s="23"/>
      <c r="K694" s="23"/>
      <c r="L694" s="23"/>
      <c r="M694" s="25"/>
      <c r="N694" s="23"/>
      <c r="O694" s="26"/>
      <c r="P694" s="26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</row>
    <row r="695">
      <c r="A695" s="23"/>
      <c r="B695" s="23"/>
      <c r="C695" s="23"/>
      <c r="D695" s="27"/>
      <c r="E695" s="27"/>
      <c r="F695" s="24"/>
      <c r="G695" s="23"/>
      <c r="H695" s="23"/>
      <c r="I695" s="23"/>
      <c r="J695" s="23"/>
      <c r="K695" s="23"/>
      <c r="L695" s="23"/>
      <c r="M695" s="25"/>
      <c r="N695" s="23"/>
      <c r="O695" s="26"/>
      <c r="P695" s="26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</row>
    <row r="696">
      <c r="A696" s="23"/>
      <c r="B696" s="23"/>
      <c r="C696" s="23"/>
      <c r="D696" s="27"/>
      <c r="E696" s="27"/>
      <c r="F696" s="24"/>
      <c r="G696" s="23"/>
      <c r="H696" s="23"/>
      <c r="I696" s="23"/>
      <c r="J696" s="23"/>
      <c r="K696" s="23"/>
      <c r="L696" s="23"/>
      <c r="M696" s="25"/>
      <c r="N696" s="23"/>
      <c r="O696" s="26"/>
      <c r="P696" s="26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</row>
    <row r="697">
      <c r="A697" s="23"/>
      <c r="B697" s="23"/>
      <c r="C697" s="23"/>
      <c r="D697" s="27"/>
      <c r="E697" s="27"/>
      <c r="F697" s="24"/>
      <c r="G697" s="23"/>
      <c r="H697" s="23"/>
      <c r="I697" s="23"/>
      <c r="J697" s="23"/>
      <c r="K697" s="23"/>
      <c r="L697" s="23"/>
      <c r="M697" s="25"/>
      <c r="N697" s="23"/>
      <c r="O697" s="26"/>
      <c r="P697" s="26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</row>
    <row r="698">
      <c r="A698" s="23"/>
      <c r="B698" s="23"/>
      <c r="C698" s="23"/>
      <c r="D698" s="27"/>
      <c r="E698" s="27"/>
      <c r="F698" s="24"/>
      <c r="G698" s="23"/>
      <c r="H698" s="23"/>
      <c r="I698" s="23"/>
      <c r="J698" s="23"/>
      <c r="K698" s="23"/>
      <c r="L698" s="23"/>
      <c r="M698" s="25"/>
      <c r="N698" s="23"/>
      <c r="O698" s="26"/>
      <c r="P698" s="26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</row>
    <row r="699">
      <c r="A699" s="23"/>
      <c r="B699" s="23"/>
      <c r="C699" s="23"/>
      <c r="D699" s="27"/>
      <c r="E699" s="27"/>
      <c r="F699" s="24"/>
      <c r="G699" s="23"/>
      <c r="H699" s="23"/>
      <c r="I699" s="23"/>
      <c r="J699" s="23"/>
      <c r="K699" s="23"/>
      <c r="L699" s="23"/>
      <c r="M699" s="25"/>
      <c r="N699" s="23"/>
      <c r="O699" s="26"/>
      <c r="P699" s="26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</row>
    <row r="700">
      <c r="A700" s="23"/>
      <c r="B700" s="23"/>
      <c r="C700" s="23"/>
      <c r="D700" s="27"/>
      <c r="E700" s="27"/>
      <c r="F700" s="24"/>
      <c r="G700" s="23"/>
      <c r="H700" s="23"/>
      <c r="I700" s="23"/>
      <c r="J700" s="23"/>
      <c r="K700" s="23"/>
      <c r="L700" s="23"/>
      <c r="M700" s="25"/>
      <c r="N700" s="23"/>
      <c r="O700" s="26"/>
      <c r="P700" s="26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</row>
    <row r="701">
      <c r="A701" s="23"/>
      <c r="B701" s="23"/>
      <c r="C701" s="23"/>
      <c r="D701" s="27"/>
      <c r="E701" s="27"/>
      <c r="F701" s="24"/>
      <c r="G701" s="23"/>
      <c r="H701" s="23"/>
      <c r="I701" s="23"/>
      <c r="J701" s="23"/>
      <c r="K701" s="23"/>
      <c r="L701" s="23"/>
      <c r="M701" s="25"/>
      <c r="N701" s="23"/>
      <c r="O701" s="26"/>
      <c r="P701" s="26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</row>
    <row r="702">
      <c r="A702" s="23"/>
      <c r="B702" s="23"/>
      <c r="C702" s="23"/>
      <c r="D702" s="27"/>
      <c r="E702" s="27"/>
      <c r="F702" s="24"/>
      <c r="G702" s="23"/>
      <c r="H702" s="23"/>
      <c r="I702" s="23"/>
      <c r="J702" s="23"/>
      <c r="K702" s="23"/>
      <c r="L702" s="23"/>
      <c r="M702" s="25"/>
      <c r="N702" s="23"/>
      <c r="O702" s="26"/>
      <c r="P702" s="26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</row>
    <row r="703">
      <c r="A703" s="23"/>
      <c r="B703" s="23"/>
      <c r="C703" s="23"/>
      <c r="D703" s="27"/>
      <c r="E703" s="27"/>
      <c r="F703" s="24"/>
      <c r="G703" s="23"/>
      <c r="H703" s="23"/>
      <c r="I703" s="23"/>
      <c r="J703" s="23"/>
      <c r="K703" s="23"/>
      <c r="L703" s="23"/>
      <c r="M703" s="25"/>
      <c r="N703" s="23"/>
      <c r="O703" s="26"/>
      <c r="P703" s="26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</row>
    <row r="704">
      <c r="A704" s="23"/>
      <c r="B704" s="23"/>
      <c r="C704" s="23"/>
      <c r="D704" s="27"/>
      <c r="E704" s="27"/>
      <c r="F704" s="24"/>
      <c r="G704" s="23"/>
      <c r="H704" s="23"/>
      <c r="I704" s="23"/>
      <c r="J704" s="23"/>
      <c r="K704" s="23"/>
      <c r="L704" s="23"/>
      <c r="M704" s="25"/>
      <c r="N704" s="23"/>
      <c r="O704" s="26"/>
      <c r="P704" s="26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</row>
    <row r="705">
      <c r="A705" s="23"/>
      <c r="B705" s="23"/>
      <c r="C705" s="23"/>
      <c r="D705" s="27"/>
      <c r="E705" s="27"/>
      <c r="F705" s="24"/>
      <c r="G705" s="23"/>
      <c r="H705" s="23"/>
      <c r="I705" s="23"/>
      <c r="J705" s="23"/>
      <c r="K705" s="23"/>
      <c r="L705" s="23"/>
      <c r="M705" s="25"/>
      <c r="N705" s="23"/>
      <c r="O705" s="26"/>
      <c r="P705" s="26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</row>
    <row r="706">
      <c r="A706" s="23"/>
      <c r="B706" s="23"/>
      <c r="C706" s="23"/>
      <c r="D706" s="27"/>
      <c r="E706" s="27"/>
      <c r="F706" s="24"/>
      <c r="G706" s="23"/>
      <c r="H706" s="23"/>
      <c r="I706" s="23"/>
      <c r="J706" s="23"/>
      <c r="K706" s="23"/>
      <c r="L706" s="23"/>
      <c r="M706" s="25"/>
      <c r="N706" s="23"/>
      <c r="O706" s="26"/>
      <c r="P706" s="26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</row>
    <row r="707">
      <c r="A707" s="23"/>
      <c r="B707" s="23"/>
      <c r="C707" s="23"/>
      <c r="D707" s="27"/>
      <c r="E707" s="27"/>
      <c r="F707" s="24"/>
      <c r="G707" s="23"/>
      <c r="H707" s="23"/>
      <c r="I707" s="23"/>
      <c r="J707" s="23"/>
      <c r="K707" s="23"/>
      <c r="L707" s="23"/>
      <c r="M707" s="25"/>
      <c r="N707" s="23"/>
      <c r="O707" s="26"/>
      <c r="P707" s="26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</row>
    <row r="708">
      <c r="A708" s="23"/>
      <c r="B708" s="23"/>
      <c r="C708" s="23"/>
      <c r="D708" s="27"/>
      <c r="E708" s="27"/>
      <c r="F708" s="24"/>
      <c r="G708" s="23"/>
      <c r="H708" s="23"/>
      <c r="I708" s="23"/>
      <c r="J708" s="23"/>
      <c r="K708" s="23"/>
      <c r="L708" s="23"/>
      <c r="M708" s="25"/>
      <c r="N708" s="23"/>
      <c r="O708" s="26"/>
      <c r="P708" s="26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</row>
    <row r="709">
      <c r="A709" s="23"/>
      <c r="B709" s="23"/>
      <c r="C709" s="23"/>
      <c r="D709" s="27"/>
      <c r="E709" s="27"/>
      <c r="F709" s="24"/>
      <c r="G709" s="23"/>
      <c r="H709" s="23"/>
      <c r="I709" s="23"/>
      <c r="J709" s="23"/>
      <c r="K709" s="23"/>
      <c r="L709" s="23"/>
      <c r="M709" s="25"/>
      <c r="N709" s="23"/>
      <c r="O709" s="26"/>
      <c r="P709" s="26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</row>
    <row r="710">
      <c r="A710" s="23"/>
      <c r="B710" s="23"/>
      <c r="C710" s="23"/>
      <c r="D710" s="27"/>
      <c r="E710" s="27"/>
      <c r="F710" s="24"/>
      <c r="G710" s="23"/>
      <c r="H710" s="23"/>
      <c r="I710" s="23"/>
      <c r="J710" s="23"/>
      <c r="K710" s="23"/>
      <c r="L710" s="23"/>
      <c r="M710" s="25"/>
      <c r="N710" s="23"/>
      <c r="O710" s="26"/>
      <c r="P710" s="26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</row>
    <row r="711">
      <c r="A711" s="23"/>
      <c r="B711" s="23"/>
      <c r="C711" s="23"/>
      <c r="D711" s="27"/>
      <c r="E711" s="27"/>
      <c r="F711" s="24"/>
      <c r="G711" s="23"/>
      <c r="H711" s="23"/>
      <c r="I711" s="23"/>
      <c r="J711" s="23"/>
      <c r="K711" s="23"/>
      <c r="L711" s="23"/>
      <c r="M711" s="25"/>
      <c r="N711" s="23"/>
      <c r="O711" s="26"/>
      <c r="P711" s="26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</row>
    <row r="712">
      <c r="A712" s="23"/>
      <c r="B712" s="23"/>
      <c r="C712" s="23"/>
      <c r="D712" s="27"/>
      <c r="E712" s="27"/>
      <c r="F712" s="24"/>
      <c r="G712" s="23"/>
      <c r="H712" s="23"/>
      <c r="I712" s="23"/>
      <c r="J712" s="23"/>
      <c r="K712" s="23"/>
      <c r="L712" s="23"/>
      <c r="M712" s="25"/>
      <c r="N712" s="23"/>
      <c r="O712" s="26"/>
      <c r="P712" s="26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</row>
    <row r="713">
      <c r="A713" s="23"/>
      <c r="B713" s="23"/>
      <c r="C713" s="23"/>
      <c r="D713" s="27"/>
      <c r="E713" s="27"/>
      <c r="F713" s="24"/>
      <c r="G713" s="23"/>
      <c r="H713" s="23"/>
      <c r="I713" s="23"/>
      <c r="J713" s="23"/>
      <c r="K713" s="23"/>
      <c r="L713" s="23"/>
      <c r="M713" s="25"/>
      <c r="N713" s="23"/>
      <c r="O713" s="26"/>
      <c r="P713" s="26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</row>
    <row r="714">
      <c r="A714" s="23"/>
      <c r="B714" s="23"/>
      <c r="C714" s="23"/>
      <c r="D714" s="27"/>
      <c r="E714" s="27"/>
      <c r="F714" s="24"/>
      <c r="G714" s="23"/>
      <c r="H714" s="23"/>
      <c r="I714" s="23"/>
      <c r="J714" s="23"/>
      <c r="K714" s="23"/>
      <c r="L714" s="23"/>
      <c r="M714" s="25"/>
      <c r="N714" s="23"/>
      <c r="O714" s="26"/>
      <c r="P714" s="26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</row>
    <row r="715">
      <c r="A715" s="23"/>
      <c r="B715" s="23"/>
      <c r="C715" s="23"/>
      <c r="D715" s="27"/>
      <c r="E715" s="27"/>
      <c r="F715" s="24"/>
      <c r="G715" s="23"/>
      <c r="H715" s="23"/>
      <c r="I715" s="23"/>
      <c r="J715" s="23"/>
      <c r="K715" s="23"/>
      <c r="L715" s="23"/>
      <c r="M715" s="25"/>
      <c r="N715" s="23"/>
      <c r="O715" s="26"/>
      <c r="P715" s="26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</row>
    <row r="716">
      <c r="A716" s="23"/>
      <c r="B716" s="23"/>
      <c r="C716" s="23"/>
      <c r="D716" s="27"/>
      <c r="E716" s="27"/>
      <c r="F716" s="24"/>
      <c r="G716" s="23"/>
      <c r="H716" s="23"/>
      <c r="I716" s="23"/>
      <c r="J716" s="23"/>
      <c r="K716" s="23"/>
      <c r="L716" s="23"/>
      <c r="M716" s="25"/>
      <c r="N716" s="23"/>
      <c r="O716" s="26"/>
      <c r="P716" s="26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</row>
    <row r="717">
      <c r="A717" s="23"/>
      <c r="B717" s="23"/>
      <c r="C717" s="23"/>
      <c r="D717" s="27"/>
      <c r="E717" s="27"/>
      <c r="F717" s="24"/>
      <c r="G717" s="23"/>
      <c r="H717" s="23"/>
      <c r="I717" s="23"/>
      <c r="J717" s="23"/>
      <c r="K717" s="23"/>
      <c r="L717" s="23"/>
      <c r="M717" s="25"/>
      <c r="N717" s="23"/>
      <c r="O717" s="26"/>
      <c r="P717" s="26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</row>
    <row r="718">
      <c r="A718" s="23"/>
      <c r="B718" s="23"/>
      <c r="C718" s="23"/>
      <c r="D718" s="27"/>
      <c r="E718" s="27"/>
      <c r="F718" s="24"/>
      <c r="G718" s="23"/>
      <c r="H718" s="23"/>
      <c r="I718" s="23"/>
      <c r="J718" s="23"/>
      <c r="K718" s="23"/>
      <c r="L718" s="23"/>
      <c r="M718" s="25"/>
      <c r="N718" s="23"/>
      <c r="O718" s="26"/>
      <c r="P718" s="26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</row>
    <row r="719">
      <c r="A719" s="23"/>
      <c r="B719" s="23"/>
      <c r="C719" s="23"/>
      <c r="D719" s="27"/>
      <c r="E719" s="27"/>
      <c r="F719" s="24"/>
      <c r="G719" s="23"/>
      <c r="H719" s="23"/>
      <c r="I719" s="23"/>
      <c r="J719" s="23"/>
      <c r="K719" s="23"/>
      <c r="L719" s="23"/>
      <c r="M719" s="25"/>
      <c r="N719" s="23"/>
      <c r="O719" s="26"/>
      <c r="P719" s="26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</row>
    <row r="720">
      <c r="A720" s="23"/>
      <c r="B720" s="23"/>
      <c r="C720" s="23"/>
      <c r="D720" s="27"/>
      <c r="E720" s="27"/>
      <c r="F720" s="24"/>
      <c r="G720" s="23"/>
      <c r="H720" s="23"/>
      <c r="I720" s="23"/>
      <c r="J720" s="23"/>
      <c r="K720" s="23"/>
      <c r="L720" s="23"/>
      <c r="M720" s="25"/>
      <c r="N720" s="23"/>
      <c r="O720" s="26"/>
      <c r="P720" s="26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</row>
    <row r="721">
      <c r="A721" s="23"/>
      <c r="B721" s="23"/>
      <c r="C721" s="23"/>
      <c r="D721" s="27"/>
      <c r="E721" s="27"/>
      <c r="F721" s="24"/>
      <c r="G721" s="23"/>
      <c r="H721" s="23"/>
      <c r="I721" s="23"/>
      <c r="J721" s="23"/>
      <c r="K721" s="23"/>
      <c r="L721" s="23"/>
      <c r="M721" s="25"/>
      <c r="N721" s="23"/>
      <c r="O721" s="26"/>
      <c r="P721" s="26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</row>
    <row r="722">
      <c r="A722" s="23"/>
      <c r="B722" s="23"/>
      <c r="C722" s="23"/>
      <c r="D722" s="27"/>
      <c r="E722" s="27"/>
      <c r="F722" s="24"/>
      <c r="G722" s="23"/>
      <c r="H722" s="23"/>
      <c r="I722" s="23"/>
      <c r="J722" s="23"/>
      <c r="K722" s="23"/>
      <c r="L722" s="23"/>
      <c r="M722" s="25"/>
      <c r="N722" s="23"/>
      <c r="O722" s="26"/>
      <c r="P722" s="26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</row>
    <row r="723">
      <c r="A723" s="23"/>
      <c r="B723" s="23"/>
      <c r="C723" s="23"/>
      <c r="D723" s="27"/>
      <c r="E723" s="27"/>
      <c r="F723" s="24"/>
      <c r="G723" s="23"/>
      <c r="H723" s="23"/>
      <c r="I723" s="23"/>
      <c r="J723" s="23"/>
      <c r="K723" s="23"/>
      <c r="L723" s="23"/>
      <c r="M723" s="25"/>
      <c r="N723" s="23"/>
      <c r="O723" s="26"/>
      <c r="P723" s="26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</row>
    <row r="724">
      <c r="A724" s="23"/>
      <c r="B724" s="23"/>
      <c r="C724" s="23"/>
      <c r="D724" s="27"/>
      <c r="E724" s="27"/>
      <c r="F724" s="24"/>
      <c r="G724" s="23"/>
      <c r="H724" s="23"/>
      <c r="I724" s="23"/>
      <c r="J724" s="23"/>
      <c r="K724" s="23"/>
      <c r="L724" s="23"/>
      <c r="M724" s="25"/>
      <c r="N724" s="23"/>
      <c r="O724" s="26"/>
      <c r="P724" s="26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</row>
    <row r="725">
      <c r="A725" s="23"/>
      <c r="B725" s="23"/>
      <c r="C725" s="23"/>
      <c r="D725" s="27"/>
      <c r="E725" s="27"/>
      <c r="F725" s="24"/>
      <c r="G725" s="23"/>
      <c r="H725" s="23"/>
      <c r="I725" s="23"/>
      <c r="J725" s="23"/>
      <c r="K725" s="23"/>
      <c r="L725" s="23"/>
      <c r="M725" s="25"/>
      <c r="N725" s="23"/>
      <c r="O725" s="26"/>
      <c r="P725" s="26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</row>
    <row r="726">
      <c r="A726" s="23"/>
      <c r="B726" s="23"/>
      <c r="C726" s="23"/>
      <c r="D726" s="27"/>
      <c r="E726" s="27"/>
      <c r="F726" s="24"/>
      <c r="G726" s="23"/>
      <c r="H726" s="23"/>
      <c r="I726" s="23"/>
      <c r="J726" s="23"/>
      <c r="K726" s="23"/>
      <c r="L726" s="23"/>
      <c r="M726" s="25"/>
      <c r="N726" s="23"/>
      <c r="O726" s="26"/>
      <c r="P726" s="26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</row>
    <row r="727">
      <c r="A727" s="23"/>
      <c r="B727" s="23"/>
      <c r="C727" s="23"/>
      <c r="D727" s="27"/>
      <c r="E727" s="27"/>
      <c r="F727" s="24"/>
      <c r="G727" s="23"/>
      <c r="H727" s="23"/>
      <c r="I727" s="23"/>
      <c r="J727" s="23"/>
      <c r="K727" s="23"/>
      <c r="L727" s="23"/>
      <c r="M727" s="25"/>
      <c r="N727" s="23"/>
      <c r="O727" s="26"/>
      <c r="P727" s="26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</row>
    <row r="728">
      <c r="A728" s="23"/>
      <c r="B728" s="23"/>
      <c r="C728" s="23"/>
      <c r="D728" s="27"/>
      <c r="E728" s="27"/>
      <c r="F728" s="24"/>
      <c r="G728" s="23"/>
      <c r="H728" s="23"/>
      <c r="I728" s="23"/>
      <c r="J728" s="23"/>
      <c r="K728" s="23"/>
      <c r="L728" s="23"/>
      <c r="M728" s="25"/>
      <c r="N728" s="23"/>
      <c r="O728" s="26"/>
      <c r="P728" s="26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</row>
    <row r="729">
      <c r="A729" s="23"/>
      <c r="B729" s="23"/>
      <c r="C729" s="23"/>
      <c r="D729" s="27"/>
      <c r="E729" s="27"/>
      <c r="F729" s="24"/>
      <c r="G729" s="23"/>
      <c r="H729" s="23"/>
      <c r="I729" s="23"/>
      <c r="J729" s="23"/>
      <c r="K729" s="23"/>
      <c r="L729" s="23"/>
      <c r="M729" s="25"/>
      <c r="N729" s="23"/>
      <c r="O729" s="26"/>
      <c r="P729" s="26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</row>
    <row r="730">
      <c r="A730" s="23"/>
      <c r="B730" s="23"/>
      <c r="C730" s="23"/>
      <c r="D730" s="27"/>
      <c r="E730" s="27"/>
      <c r="F730" s="24"/>
      <c r="G730" s="23"/>
      <c r="H730" s="23"/>
      <c r="I730" s="23"/>
      <c r="J730" s="23"/>
      <c r="K730" s="23"/>
      <c r="L730" s="23"/>
      <c r="M730" s="25"/>
      <c r="N730" s="23"/>
      <c r="O730" s="26"/>
      <c r="P730" s="26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</row>
    <row r="731">
      <c r="A731" s="23"/>
      <c r="B731" s="23"/>
      <c r="C731" s="23"/>
      <c r="D731" s="27"/>
      <c r="E731" s="27"/>
      <c r="F731" s="24"/>
      <c r="G731" s="23"/>
      <c r="H731" s="23"/>
      <c r="I731" s="23"/>
      <c r="J731" s="23"/>
      <c r="K731" s="23"/>
      <c r="L731" s="23"/>
      <c r="M731" s="25"/>
      <c r="N731" s="23"/>
      <c r="O731" s="26"/>
      <c r="P731" s="26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</row>
    <row r="732">
      <c r="A732" s="23"/>
      <c r="B732" s="23"/>
      <c r="C732" s="23"/>
      <c r="D732" s="27"/>
      <c r="E732" s="27"/>
      <c r="F732" s="24"/>
      <c r="G732" s="23"/>
      <c r="H732" s="23"/>
      <c r="I732" s="23"/>
      <c r="J732" s="23"/>
      <c r="K732" s="23"/>
      <c r="L732" s="23"/>
      <c r="M732" s="25"/>
      <c r="N732" s="23"/>
      <c r="O732" s="26"/>
      <c r="P732" s="26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</row>
    <row r="733">
      <c r="A733" s="23"/>
      <c r="B733" s="23"/>
      <c r="C733" s="23"/>
      <c r="D733" s="27"/>
      <c r="E733" s="27"/>
      <c r="F733" s="24"/>
      <c r="G733" s="23"/>
      <c r="H733" s="23"/>
      <c r="I733" s="23"/>
      <c r="J733" s="23"/>
      <c r="K733" s="23"/>
      <c r="L733" s="23"/>
      <c r="M733" s="25"/>
      <c r="N733" s="23"/>
      <c r="O733" s="26"/>
      <c r="P733" s="26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</row>
    <row r="734">
      <c r="A734" s="23"/>
      <c r="B734" s="23"/>
      <c r="C734" s="23"/>
      <c r="D734" s="27"/>
      <c r="E734" s="27"/>
      <c r="F734" s="24"/>
      <c r="G734" s="23"/>
      <c r="H734" s="23"/>
      <c r="I734" s="23"/>
      <c r="J734" s="23"/>
      <c r="K734" s="23"/>
      <c r="L734" s="23"/>
      <c r="M734" s="25"/>
      <c r="N734" s="23"/>
      <c r="O734" s="26"/>
      <c r="P734" s="26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</row>
    <row r="735">
      <c r="A735" s="23"/>
      <c r="B735" s="23"/>
      <c r="C735" s="23"/>
      <c r="D735" s="27"/>
      <c r="E735" s="27"/>
      <c r="F735" s="24"/>
      <c r="G735" s="23"/>
      <c r="H735" s="23"/>
      <c r="I735" s="23"/>
      <c r="J735" s="23"/>
      <c r="K735" s="23"/>
      <c r="L735" s="23"/>
      <c r="M735" s="25"/>
      <c r="N735" s="23"/>
      <c r="O735" s="26"/>
      <c r="P735" s="26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</row>
    <row r="736">
      <c r="A736" s="23"/>
      <c r="B736" s="23"/>
      <c r="C736" s="23"/>
      <c r="D736" s="27"/>
      <c r="E736" s="27"/>
      <c r="F736" s="24"/>
      <c r="G736" s="23"/>
      <c r="H736" s="23"/>
      <c r="I736" s="23"/>
      <c r="J736" s="23"/>
      <c r="K736" s="23"/>
      <c r="L736" s="23"/>
      <c r="M736" s="25"/>
      <c r="N736" s="23"/>
      <c r="O736" s="26"/>
      <c r="P736" s="26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</row>
    <row r="737">
      <c r="A737" s="23"/>
      <c r="B737" s="23"/>
      <c r="C737" s="23"/>
      <c r="D737" s="27"/>
      <c r="E737" s="27"/>
      <c r="F737" s="24"/>
      <c r="G737" s="23"/>
      <c r="H737" s="23"/>
      <c r="I737" s="23"/>
      <c r="J737" s="23"/>
      <c r="K737" s="23"/>
      <c r="L737" s="23"/>
      <c r="M737" s="25"/>
      <c r="N737" s="23"/>
      <c r="O737" s="26"/>
      <c r="P737" s="26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</row>
    <row r="738">
      <c r="A738" s="23"/>
      <c r="B738" s="23"/>
      <c r="C738" s="23"/>
      <c r="D738" s="27"/>
      <c r="E738" s="27"/>
      <c r="F738" s="24"/>
      <c r="G738" s="23"/>
      <c r="H738" s="23"/>
      <c r="I738" s="23"/>
      <c r="J738" s="23"/>
      <c r="K738" s="23"/>
      <c r="L738" s="23"/>
      <c r="M738" s="25"/>
      <c r="N738" s="23"/>
      <c r="O738" s="26"/>
      <c r="P738" s="26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</row>
    <row r="739">
      <c r="A739" s="23"/>
      <c r="B739" s="23"/>
      <c r="C739" s="23"/>
      <c r="D739" s="27"/>
      <c r="E739" s="27"/>
      <c r="F739" s="24"/>
      <c r="G739" s="23"/>
      <c r="H739" s="23"/>
      <c r="I739" s="23"/>
      <c r="J739" s="23"/>
      <c r="K739" s="23"/>
      <c r="L739" s="23"/>
      <c r="M739" s="25"/>
      <c r="N739" s="23"/>
      <c r="O739" s="26"/>
      <c r="P739" s="26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</row>
    <row r="740">
      <c r="A740" s="23"/>
      <c r="B740" s="23"/>
      <c r="C740" s="23"/>
      <c r="D740" s="27"/>
      <c r="E740" s="27"/>
      <c r="F740" s="24"/>
      <c r="G740" s="23"/>
      <c r="H740" s="23"/>
      <c r="I740" s="23"/>
      <c r="J740" s="23"/>
      <c r="K740" s="23"/>
      <c r="L740" s="23"/>
      <c r="M740" s="25"/>
      <c r="N740" s="23"/>
      <c r="O740" s="26"/>
      <c r="P740" s="26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</row>
    <row r="741">
      <c r="A741" s="23"/>
      <c r="B741" s="23"/>
      <c r="C741" s="23"/>
      <c r="D741" s="27"/>
      <c r="E741" s="27"/>
      <c r="F741" s="24"/>
      <c r="G741" s="23"/>
      <c r="H741" s="23"/>
      <c r="I741" s="23"/>
      <c r="J741" s="23"/>
      <c r="K741" s="23"/>
      <c r="L741" s="23"/>
      <c r="M741" s="25"/>
      <c r="N741" s="23"/>
      <c r="O741" s="26"/>
      <c r="P741" s="26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</row>
    <row r="742">
      <c r="A742" s="23"/>
      <c r="B742" s="23"/>
      <c r="C742" s="23"/>
      <c r="D742" s="27"/>
      <c r="E742" s="27"/>
      <c r="F742" s="24"/>
      <c r="G742" s="23"/>
      <c r="H742" s="23"/>
      <c r="I742" s="23"/>
      <c r="J742" s="23"/>
      <c r="K742" s="23"/>
      <c r="L742" s="23"/>
      <c r="M742" s="25"/>
      <c r="N742" s="23"/>
      <c r="O742" s="26"/>
      <c r="P742" s="26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</row>
    <row r="743">
      <c r="A743" s="23"/>
      <c r="B743" s="23"/>
      <c r="C743" s="23"/>
      <c r="D743" s="27"/>
      <c r="E743" s="27"/>
      <c r="F743" s="24"/>
      <c r="G743" s="23"/>
      <c r="H743" s="23"/>
      <c r="I743" s="23"/>
      <c r="J743" s="23"/>
      <c r="K743" s="23"/>
      <c r="L743" s="23"/>
      <c r="M743" s="25"/>
      <c r="N743" s="23"/>
      <c r="O743" s="26"/>
      <c r="P743" s="26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</row>
    <row r="744">
      <c r="A744" s="23"/>
      <c r="B744" s="23"/>
      <c r="C744" s="23"/>
      <c r="D744" s="27"/>
      <c r="E744" s="27"/>
      <c r="F744" s="24"/>
      <c r="G744" s="23"/>
      <c r="H744" s="23"/>
      <c r="I744" s="23"/>
      <c r="J744" s="23"/>
      <c r="K744" s="23"/>
      <c r="L744" s="23"/>
      <c r="M744" s="25"/>
      <c r="N744" s="23"/>
      <c r="O744" s="26"/>
      <c r="P744" s="26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</row>
    <row r="745">
      <c r="A745" s="23"/>
      <c r="B745" s="23"/>
      <c r="C745" s="23"/>
      <c r="D745" s="27"/>
      <c r="E745" s="27"/>
      <c r="F745" s="24"/>
      <c r="G745" s="23"/>
      <c r="H745" s="23"/>
      <c r="I745" s="23"/>
      <c r="J745" s="23"/>
      <c r="K745" s="23"/>
      <c r="L745" s="23"/>
      <c r="M745" s="25"/>
      <c r="N745" s="23"/>
      <c r="O745" s="26"/>
      <c r="P745" s="26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</row>
    <row r="746">
      <c r="A746" s="23"/>
      <c r="B746" s="23"/>
      <c r="C746" s="23"/>
      <c r="D746" s="27"/>
      <c r="E746" s="27"/>
      <c r="F746" s="24"/>
      <c r="G746" s="23"/>
      <c r="H746" s="23"/>
      <c r="I746" s="23"/>
      <c r="J746" s="23"/>
      <c r="K746" s="23"/>
      <c r="L746" s="23"/>
      <c r="M746" s="25"/>
      <c r="N746" s="23"/>
      <c r="O746" s="26"/>
      <c r="P746" s="26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</row>
    <row r="747">
      <c r="A747" s="23"/>
      <c r="B747" s="23"/>
      <c r="C747" s="23"/>
      <c r="D747" s="27"/>
      <c r="E747" s="27"/>
      <c r="F747" s="24"/>
      <c r="G747" s="23"/>
      <c r="H747" s="23"/>
      <c r="I747" s="23"/>
      <c r="J747" s="23"/>
      <c r="K747" s="23"/>
      <c r="L747" s="23"/>
      <c r="M747" s="25"/>
      <c r="N747" s="23"/>
      <c r="O747" s="26"/>
      <c r="P747" s="26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</row>
    <row r="748">
      <c r="A748" s="23"/>
      <c r="B748" s="23"/>
      <c r="C748" s="23"/>
      <c r="D748" s="27"/>
      <c r="E748" s="27"/>
      <c r="F748" s="24"/>
      <c r="G748" s="23"/>
      <c r="H748" s="23"/>
      <c r="I748" s="23"/>
      <c r="J748" s="23"/>
      <c r="K748" s="23"/>
      <c r="L748" s="23"/>
      <c r="M748" s="25"/>
      <c r="N748" s="23"/>
      <c r="O748" s="26"/>
      <c r="P748" s="26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</row>
    <row r="749">
      <c r="A749" s="23"/>
      <c r="B749" s="23"/>
      <c r="C749" s="23"/>
      <c r="D749" s="27"/>
      <c r="E749" s="27"/>
      <c r="F749" s="24"/>
      <c r="G749" s="23"/>
      <c r="H749" s="23"/>
      <c r="I749" s="23"/>
      <c r="J749" s="23"/>
      <c r="K749" s="23"/>
      <c r="L749" s="23"/>
      <c r="M749" s="25"/>
      <c r="N749" s="23"/>
      <c r="O749" s="26"/>
      <c r="P749" s="26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</row>
    <row r="750">
      <c r="A750" s="23"/>
      <c r="B750" s="23"/>
      <c r="C750" s="23"/>
      <c r="D750" s="27"/>
      <c r="E750" s="27"/>
      <c r="F750" s="24"/>
      <c r="G750" s="23"/>
      <c r="H750" s="23"/>
      <c r="I750" s="23"/>
      <c r="J750" s="23"/>
      <c r="K750" s="23"/>
      <c r="L750" s="23"/>
      <c r="M750" s="25"/>
      <c r="N750" s="23"/>
      <c r="O750" s="26"/>
      <c r="P750" s="26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</row>
    <row r="751">
      <c r="A751" s="23"/>
      <c r="B751" s="23"/>
      <c r="C751" s="23"/>
      <c r="D751" s="27"/>
      <c r="E751" s="27"/>
      <c r="F751" s="24"/>
      <c r="G751" s="23"/>
      <c r="H751" s="23"/>
      <c r="I751" s="23"/>
      <c r="J751" s="23"/>
      <c r="K751" s="23"/>
      <c r="L751" s="23"/>
      <c r="M751" s="25"/>
      <c r="N751" s="23"/>
      <c r="O751" s="26"/>
      <c r="P751" s="26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</row>
    <row r="752">
      <c r="A752" s="23"/>
      <c r="B752" s="23"/>
      <c r="C752" s="23"/>
      <c r="D752" s="27"/>
      <c r="E752" s="27"/>
      <c r="F752" s="24"/>
      <c r="G752" s="23"/>
      <c r="H752" s="23"/>
      <c r="I752" s="23"/>
      <c r="J752" s="23"/>
      <c r="K752" s="23"/>
      <c r="L752" s="23"/>
      <c r="M752" s="25"/>
      <c r="N752" s="23"/>
      <c r="O752" s="26"/>
      <c r="P752" s="26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</row>
    <row r="753">
      <c r="A753" s="23"/>
      <c r="B753" s="23"/>
      <c r="C753" s="23"/>
      <c r="D753" s="27"/>
      <c r="E753" s="27"/>
      <c r="F753" s="24"/>
      <c r="G753" s="23"/>
      <c r="H753" s="23"/>
      <c r="I753" s="23"/>
      <c r="J753" s="23"/>
      <c r="K753" s="23"/>
      <c r="L753" s="23"/>
      <c r="M753" s="25"/>
      <c r="N753" s="23"/>
      <c r="O753" s="26"/>
      <c r="P753" s="26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</row>
    <row r="754">
      <c r="A754" s="23"/>
      <c r="B754" s="23"/>
      <c r="C754" s="23"/>
      <c r="D754" s="27"/>
      <c r="E754" s="27"/>
      <c r="F754" s="24"/>
      <c r="G754" s="23"/>
      <c r="H754" s="23"/>
      <c r="I754" s="23"/>
      <c r="J754" s="23"/>
      <c r="K754" s="23"/>
      <c r="L754" s="23"/>
      <c r="M754" s="25"/>
      <c r="N754" s="23"/>
      <c r="O754" s="26"/>
      <c r="P754" s="26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</row>
    <row r="755">
      <c r="A755" s="23"/>
      <c r="B755" s="23"/>
      <c r="C755" s="23"/>
      <c r="D755" s="27"/>
      <c r="E755" s="27"/>
      <c r="F755" s="24"/>
      <c r="G755" s="23"/>
      <c r="H755" s="23"/>
      <c r="I755" s="23"/>
      <c r="J755" s="23"/>
      <c r="K755" s="23"/>
      <c r="L755" s="23"/>
      <c r="M755" s="25"/>
      <c r="N755" s="23"/>
      <c r="O755" s="26"/>
      <c r="P755" s="26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</row>
    <row r="756">
      <c r="A756" s="23"/>
      <c r="B756" s="23"/>
      <c r="C756" s="23"/>
      <c r="D756" s="27"/>
      <c r="E756" s="27"/>
      <c r="F756" s="24"/>
      <c r="G756" s="23"/>
      <c r="H756" s="23"/>
      <c r="I756" s="23"/>
      <c r="J756" s="23"/>
      <c r="K756" s="23"/>
      <c r="L756" s="23"/>
      <c r="M756" s="25"/>
      <c r="N756" s="23"/>
      <c r="O756" s="26"/>
      <c r="P756" s="26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</row>
    <row r="757">
      <c r="A757" s="23"/>
      <c r="B757" s="23"/>
      <c r="C757" s="23"/>
      <c r="D757" s="27"/>
      <c r="E757" s="27"/>
      <c r="F757" s="24"/>
      <c r="G757" s="23"/>
      <c r="H757" s="23"/>
      <c r="I757" s="23"/>
      <c r="J757" s="23"/>
      <c r="K757" s="23"/>
      <c r="L757" s="23"/>
      <c r="M757" s="25"/>
      <c r="N757" s="23"/>
      <c r="O757" s="26"/>
      <c r="P757" s="26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</row>
    <row r="758">
      <c r="A758" s="23"/>
      <c r="B758" s="23"/>
      <c r="C758" s="23"/>
      <c r="D758" s="27"/>
      <c r="E758" s="27"/>
      <c r="F758" s="24"/>
      <c r="G758" s="23"/>
      <c r="H758" s="23"/>
      <c r="I758" s="23"/>
      <c r="J758" s="23"/>
      <c r="K758" s="23"/>
      <c r="L758" s="23"/>
      <c r="M758" s="25"/>
      <c r="N758" s="23"/>
      <c r="O758" s="26"/>
      <c r="P758" s="26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</row>
    <row r="759">
      <c r="A759" s="23"/>
      <c r="B759" s="23"/>
      <c r="C759" s="23"/>
      <c r="D759" s="27"/>
      <c r="E759" s="27"/>
      <c r="F759" s="24"/>
      <c r="G759" s="23"/>
      <c r="H759" s="23"/>
      <c r="I759" s="23"/>
      <c r="J759" s="23"/>
      <c r="K759" s="23"/>
      <c r="L759" s="23"/>
      <c r="M759" s="25"/>
      <c r="N759" s="23"/>
      <c r="O759" s="26"/>
      <c r="P759" s="26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</row>
    <row r="760">
      <c r="A760" s="23"/>
      <c r="B760" s="23"/>
      <c r="C760" s="23"/>
      <c r="D760" s="27"/>
      <c r="E760" s="27"/>
      <c r="F760" s="24"/>
      <c r="G760" s="23"/>
      <c r="H760" s="23"/>
      <c r="I760" s="23"/>
      <c r="J760" s="23"/>
      <c r="K760" s="23"/>
      <c r="L760" s="23"/>
      <c r="M760" s="25"/>
      <c r="N760" s="23"/>
      <c r="O760" s="26"/>
      <c r="P760" s="26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</row>
    <row r="761">
      <c r="A761" s="23"/>
      <c r="B761" s="23"/>
      <c r="C761" s="23"/>
      <c r="D761" s="27"/>
      <c r="E761" s="27"/>
      <c r="F761" s="24"/>
      <c r="G761" s="23"/>
      <c r="H761" s="23"/>
      <c r="I761" s="23"/>
      <c r="J761" s="23"/>
      <c r="K761" s="23"/>
      <c r="L761" s="23"/>
      <c r="M761" s="25"/>
      <c r="N761" s="23"/>
      <c r="O761" s="26"/>
      <c r="P761" s="26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</row>
    <row r="762">
      <c r="A762" s="23"/>
      <c r="B762" s="23"/>
      <c r="C762" s="23"/>
      <c r="D762" s="27"/>
      <c r="E762" s="27"/>
      <c r="F762" s="24"/>
      <c r="G762" s="23"/>
      <c r="H762" s="23"/>
      <c r="I762" s="23"/>
      <c r="J762" s="23"/>
      <c r="K762" s="23"/>
      <c r="L762" s="23"/>
      <c r="M762" s="25"/>
      <c r="N762" s="23"/>
      <c r="O762" s="26"/>
      <c r="P762" s="26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</row>
    <row r="763">
      <c r="A763" s="23"/>
      <c r="B763" s="23"/>
      <c r="C763" s="23"/>
      <c r="D763" s="27"/>
      <c r="E763" s="27"/>
      <c r="F763" s="24"/>
      <c r="G763" s="23"/>
      <c r="H763" s="23"/>
      <c r="I763" s="23"/>
      <c r="J763" s="23"/>
      <c r="K763" s="23"/>
      <c r="L763" s="23"/>
      <c r="M763" s="25"/>
      <c r="N763" s="23"/>
      <c r="O763" s="26"/>
      <c r="P763" s="26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</row>
    <row r="764">
      <c r="A764" s="23"/>
      <c r="B764" s="23"/>
      <c r="C764" s="23"/>
      <c r="D764" s="27"/>
      <c r="E764" s="27"/>
      <c r="F764" s="24"/>
      <c r="G764" s="23"/>
      <c r="H764" s="23"/>
      <c r="I764" s="23"/>
      <c r="J764" s="23"/>
      <c r="K764" s="23"/>
      <c r="L764" s="23"/>
      <c r="M764" s="25"/>
      <c r="N764" s="23"/>
      <c r="O764" s="26"/>
      <c r="P764" s="26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</row>
    <row r="765">
      <c r="A765" s="23"/>
      <c r="B765" s="23"/>
      <c r="C765" s="23"/>
      <c r="D765" s="27"/>
      <c r="E765" s="27"/>
      <c r="F765" s="24"/>
      <c r="G765" s="23"/>
      <c r="H765" s="23"/>
      <c r="I765" s="23"/>
      <c r="J765" s="23"/>
      <c r="K765" s="23"/>
      <c r="L765" s="23"/>
      <c r="M765" s="25"/>
      <c r="N765" s="23"/>
      <c r="O765" s="26"/>
      <c r="P765" s="26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</row>
    <row r="766">
      <c r="A766" s="23"/>
      <c r="B766" s="23"/>
      <c r="C766" s="23"/>
      <c r="D766" s="27"/>
      <c r="E766" s="27"/>
      <c r="F766" s="24"/>
      <c r="G766" s="23"/>
      <c r="H766" s="23"/>
      <c r="I766" s="23"/>
      <c r="J766" s="23"/>
      <c r="K766" s="23"/>
      <c r="L766" s="23"/>
      <c r="M766" s="25"/>
      <c r="N766" s="23"/>
      <c r="O766" s="26"/>
      <c r="P766" s="26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</row>
    <row r="767">
      <c r="A767" s="23"/>
      <c r="B767" s="23"/>
      <c r="C767" s="23"/>
      <c r="D767" s="27"/>
      <c r="E767" s="27"/>
      <c r="F767" s="24"/>
      <c r="G767" s="23"/>
      <c r="H767" s="23"/>
      <c r="I767" s="23"/>
      <c r="J767" s="23"/>
      <c r="K767" s="23"/>
      <c r="L767" s="23"/>
      <c r="M767" s="25"/>
      <c r="N767" s="23"/>
      <c r="O767" s="26"/>
      <c r="P767" s="26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</row>
    <row r="768">
      <c r="A768" s="23"/>
      <c r="B768" s="23"/>
      <c r="C768" s="23"/>
      <c r="D768" s="27"/>
      <c r="E768" s="27"/>
      <c r="F768" s="24"/>
      <c r="G768" s="23"/>
      <c r="H768" s="23"/>
      <c r="I768" s="23"/>
      <c r="J768" s="23"/>
      <c r="K768" s="23"/>
      <c r="L768" s="23"/>
      <c r="M768" s="25"/>
      <c r="N768" s="23"/>
      <c r="O768" s="26"/>
      <c r="P768" s="26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</row>
    <row r="769">
      <c r="A769" s="23"/>
      <c r="B769" s="23"/>
      <c r="C769" s="23"/>
      <c r="D769" s="27"/>
      <c r="E769" s="27"/>
      <c r="F769" s="24"/>
      <c r="G769" s="23"/>
      <c r="H769" s="23"/>
      <c r="I769" s="23"/>
      <c r="J769" s="23"/>
      <c r="K769" s="23"/>
      <c r="L769" s="23"/>
      <c r="M769" s="25"/>
      <c r="N769" s="23"/>
      <c r="O769" s="26"/>
      <c r="P769" s="26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</row>
    <row r="770">
      <c r="A770" s="23"/>
      <c r="B770" s="23"/>
      <c r="C770" s="23"/>
      <c r="D770" s="27"/>
      <c r="E770" s="27"/>
      <c r="F770" s="24"/>
      <c r="G770" s="23"/>
      <c r="H770" s="23"/>
      <c r="I770" s="23"/>
      <c r="J770" s="23"/>
      <c r="K770" s="23"/>
      <c r="L770" s="23"/>
      <c r="M770" s="25"/>
      <c r="N770" s="23"/>
      <c r="O770" s="26"/>
      <c r="P770" s="26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</row>
    <row r="771">
      <c r="A771" s="23"/>
      <c r="B771" s="23"/>
      <c r="C771" s="23"/>
      <c r="D771" s="27"/>
      <c r="E771" s="27"/>
      <c r="F771" s="24"/>
      <c r="G771" s="23"/>
      <c r="H771" s="23"/>
      <c r="I771" s="23"/>
      <c r="J771" s="23"/>
      <c r="K771" s="23"/>
      <c r="L771" s="23"/>
      <c r="M771" s="25"/>
      <c r="N771" s="23"/>
      <c r="O771" s="26"/>
      <c r="P771" s="26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</row>
    <row r="772">
      <c r="A772" s="23"/>
      <c r="B772" s="23"/>
      <c r="C772" s="23"/>
      <c r="D772" s="27"/>
      <c r="E772" s="27"/>
      <c r="F772" s="24"/>
      <c r="G772" s="23"/>
      <c r="H772" s="23"/>
      <c r="I772" s="23"/>
      <c r="J772" s="23"/>
      <c r="K772" s="23"/>
      <c r="L772" s="23"/>
      <c r="M772" s="25"/>
      <c r="N772" s="23"/>
      <c r="O772" s="26"/>
      <c r="P772" s="26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</row>
    <row r="773">
      <c r="A773" s="23"/>
      <c r="B773" s="23"/>
      <c r="C773" s="23"/>
      <c r="D773" s="27"/>
      <c r="E773" s="27"/>
      <c r="F773" s="24"/>
      <c r="G773" s="23"/>
      <c r="H773" s="23"/>
      <c r="I773" s="23"/>
      <c r="J773" s="23"/>
      <c r="K773" s="23"/>
      <c r="L773" s="23"/>
      <c r="M773" s="25"/>
      <c r="N773" s="23"/>
      <c r="O773" s="26"/>
      <c r="P773" s="26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</row>
    <row r="774">
      <c r="A774" s="23"/>
      <c r="B774" s="23"/>
      <c r="C774" s="23"/>
      <c r="D774" s="27"/>
      <c r="E774" s="27"/>
      <c r="F774" s="24"/>
      <c r="G774" s="23"/>
      <c r="H774" s="23"/>
      <c r="I774" s="23"/>
      <c r="J774" s="23"/>
      <c r="K774" s="23"/>
      <c r="L774" s="23"/>
      <c r="M774" s="25"/>
      <c r="N774" s="23"/>
      <c r="O774" s="26"/>
      <c r="P774" s="26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</row>
    <row r="775">
      <c r="A775" s="23"/>
      <c r="B775" s="23"/>
      <c r="C775" s="23"/>
      <c r="D775" s="27"/>
      <c r="E775" s="27"/>
      <c r="F775" s="24"/>
      <c r="G775" s="23"/>
      <c r="H775" s="23"/>
      <c r="I775" s="23"/>
      <c r="J775" s="23"/>
      <c r="K775" s="23"/>
      <c r="L775" s="23"/>
      <c r="M775" s="25"/>
      <c r="N775" s="23"/>
      <c r="O775" s="26"/>
      <c r="P775" s="26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</row>
    <row r="776">
      <c r="A776" s="23"/>
      <c r="B776" s="23"/>
      <c r="C776" s="23"/>
      <c r="D776" s="27"/>
      <c r="E776" s="27"/>
      <c r="F776" s="24"/>
      <c r="G776" s="23"/>
      <c r="H776" s="23"/>
      <c r="I776" s="23"/>
      <c r="J776" s="23"/>
      <c r="K776" s="23"/>
      <c r="L776" s="23"/>
      <c r="M776" s="25"/>
      <c r="N776" s="23"/>
      <c r="O776" s="26"/>
      <c r="P776" s="26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</row>
    <row r="777">
      <c r="A777" s="23"/>
      <c r="B777" s="23"/>
      <c r="C777" s="23"/>
      <c r="D777" s="27"/>
      <c r="E777" s="27"/>
      <c r="F777" s="24"/>
      <c r="G777" s="23"/>
      <c r="H777" s="23"/>
      <c r="I777" s="23"/>
      <c r="J777" s="23"/>
      <c r="K777" s="23"/>
      <c r="L777" s="23"/>
      <c r="M777" s="25"/>
      <c r="N777" s="23"/>
      <c r="O777" s="26"/>
      <c r="P777" s="26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</row>
    <row r="778">
      <c r="A778" s="23"/>
      <c r="B778" s="23"/>
      <c r="C778" s="23"/>
      <c r="D778" s="27"/>
      <c r="E778" s="27"/>
      <c r="F778" s="24"/>
      <c r="G778" s="23"/>
      <c r="H778" s="23"/>
      <c r="I778" s="23"/>
      <c r="J778" s="23"/>
      <c r="K778" s="23"/>
      <c r="L778" s="23"/>
      <c r="M778" s="25"/>
      <c r="N778" s="23"/>
      <c r="O778" s="26"/>
      <c r="P778" s="26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</row>
    <row r="779">
      <c r="A779" s="23"/>
      <c r="B779" s="23"/>
      <c r="C779" s="23"/>
      <c r="D779" s="27"/>
      <c r="E779" s="27"/>
      <c r="F779" s="24"/>
      <c r="G779" s="23"/>
      <c r="H779" s="23"/>
      <c r="I779" s="23"/>
      <c r="J779" s="23"/>
      <c r="K779" s="23"/>
      <c r="L779" s="23"/>
      <c r="M779" s="25"/>
      <c r="N779" s="23"/>
      <c r="O779" s="26"/>
      <c r="P779" s="26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</row>
    <row r="780">
      <c r="A780" s="23"/>
      <c r="B780" s="23"/>
      <c r="C780" s="23"/>
      <c r="D780" s="27"/>
      <c r="E780" s="27"/>
      <c r="F780" s="24"/>
      <c r="G780" s="23"/>
      <c r="H780" s="23"/>
      <c r="I780" s="23"/>
      <c r="J780" s="23"/>
      <c r="K780" s="23"/>
      <c r="L780" s="23"/>
      <c r="M780" s="25"/>
      <c r="N780" s="23"/>
      <c r="O780" s="26"/>
      <c r="P780" s="26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</row>
    <row r="781">
      <c r="A781" s="23"/>
      <c r="B781" s="23"/>
      <c r="C781" s="23"/>
      <c r="D781" s="27"/>
      <c r="E781" s="27"/>
      <c r="F781" s="24"/>
      <c r="G781" s="23"/>
      <c r="H781" s="23"/>
      <c r="I781" s="23"/>
      <c r="J781" s="23"/>
      <c r="K781" s="23"/>
      <c r="L781" s="23"/>
      <c r="M781" s="25"/>
      <c r="N781" s="23"/>
      <c r="O781" s="26"/>
      <c r="P781" s="26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</row>
    <row r="782">
      <c r="A782" s="23"/>
      <c r="B782" s="23"/>
      <c r="C782" s="23"/>
      <c r="D782" s="27"/>
      <c r="E782" s="27"/>
      <c r="F782" s="24"/>
      <c r="G782" s="23"/>
      <c r="H782" s="23"/>
      <c r="I782" s="23"/>
      <c r="J782" s="23"/>
      <c r="K782" s="23"/>
      <c r="L782" s="23"/>
      <c r="M782" s="25"/>
      <c r="N782" s="23"/>
      <c r="O782" s="26"/>
      <c r="P782" s="26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</row>
    <row r="783">
      <c r="A783" s="23"/>
      <c r="B783" s="23"/>
      <c r="C783" s="23"/>
      <c r="D783" s="27"/>
      <c r="E783" s="27"/>
      <c r="F783" s="24"/>
      <c r="G783" s="23"/>
      <c r="H783" s="23"/>
      <c r="I783" s="23"/>
      <c r="J783" s="23"/>
      <c r="K783" s="23"/>
      <c r="L783" s="23"/>
      <c r="M783" s="25"/>
      <c r="N783" s="23"/>
      <c r="O783" s="26"/>
      <c r="P783" s="26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</row>
    <row r="784">
      <c r="A784" s="23"/>
      <c r="B784" s="23"/>
      <c r="C784" s="23"/>
      <c r="D784" s="27"/>
      <c r="E784" s="27"/>
      <c r="F784" s="24"/>
      <c r="G784" s="23"/>
      <c r="H784" s="23"/>
      <c r="I784" s="23"/>
      <c r="J784" s="23"/>
      <c r="K784" s="23"/>
      <c r="L784" s="23"/>
      <c r="M784" s="25"/>
      <c r="N784" s="23"/>
      <c r="O784" s="26"/>
      <c r="P784" s="26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</row>
    <row r="785">
      <c r="A785" s="23"/>
      <c r="B785" s="23"/>
      <c r="C785" s="23"/>
      <c r="D785" s="27"/>
      <c r="E785" s="27"/>
      <c r="F785" s="24"/>
      <c r="G785" s="23"/>
      <c r="H785" s="23"/>
      <c r="I785" s="23"/>
      <c r="J785" s="23"/>
      <c r="K785" s="23"/>
      <c r="L785" s="23"/>
      <c r="M785" s="25"/>
      <c r="N785" s="23"/>
      <c r="O785" s="26"/>
      <c r="P785" s="26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</row>
    <row r="786">
      <c r="A786" s="23"/>
      <c r="B786" s="23"/>
      <c r="C786" s="23"/>
      <c r="D786" s="27"/>
      <c r="E786" s="27"/>
      <c r="F786" s="24"/>
      <c r="G786" s="23"/>
      <c r="H786" s="23"/>
      <c r="I786" s="23"/>
      <c r="J786" s="23"/>
      <c r="K786" s="23"/>
      <c r="L786" s="23"/>
      <c r="M786" s="25"/>
      <c r="N786" s="23"/>
      <c r="O786" s="26"/>
      <c r="P786" s="26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</row>
    <row r="787">
      <c r="A787" s="23"/>
      <c r="B787" s="23"/>
      <c r="C787" s="23"/>
      <c r="D787" s="27"/>
      <c r="E787" s="27"/>
      <c r="F787" s="24"/>
      <c r="G787" s="23"/>
      <c r="H787" s="23"/>
      <c r="I787" s="23"/>
      <c r="J787" s="23"/>
      <c r="K787" s="23"/>
      <c r="L787" s="23"/>
      <c r="M787" s="25"/>
      <c r="N787" s="23"/>
      <c r="O787" s="26"/>
      <c r="P787" s="26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</row>
    <row r="788">
      <c r="A788" s="23"/>
      <c r="B788" s="23"/>
      <c r="C788" s="23"/>
      <c r="D788" s="27"/>
      <c r="E788" s="27"/>
      <c r="F788" s="24"/>
      <c r="G788" s="23"/>
      <c r="H788" s="23"/>
      <c r="I788" s="23"/>
      <c r="J788" s="23"/>
      <c r="K788" s="23"/>
      <c r="L788" s="23"/>
      <c r="M788" s="25"/>
      <c r="N788" s="23"/>
      <c r="O788" s="26"/>
      <c r="P788" s="26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</row>
    <row r="789">
      <c r="A789" s="23"/>
      <c r="B789" s="23"/>
      <c r="C789" s="23"/>
      <c r="D789" s="27"/>
      <c r="E789" s="27"/>
      <c r="F789" s="24"/>
      <c r="G789" s="23"/>
      <c r="H789" s="23"/>
      <c r="I789" s="23"/>
      <c r="J789" s="23"/>
      <c r="K789" s="23"/>
      <c r="L789" s="23"/>
      <c r="M789" s="25"/>
      <c r="N789" s="23"/>
      <c r="O789" s="26"/>
      <c r="P789" s="26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</row>
    <row r="790">
      <c r="A790" s="23"/>
      <c r="B790" s="23"/>
      <c r="C790" s="23"/>
      <c r="D790" s="27"/>
      <c r="E790" s="27"/>
      <c r="F790" s="24"/>
      <c r="G790" s="23"/>
      <c r="H790" s="23"/>
      <c r="I790" s="23"/>
      <c r="J790" s="23"/>
      <c r="K790" s="23"/>
      <c r="L790" s="23"/>
      <c r="M790" s="25"/>
      <c r="N790" s="23"/>
      <c r="O790" s="26"/>
      <c r="P790" s="26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</row>
    <row r="791">
      <c r="A791" s="23"/>
      <c r="B791" s="23"/>
      <c r="C791" s="23"/>
      <c r="D791" s="27"/>
      <c r="E791" s="27"/>
      <c r="F791" s="24"/>
      <c r="G791" s="23"/>
      <c r="H791" s="23"/>
      <c r="I791" s="23"/>
      <c r="J791" s="23"/>
      <c r="K791" s="23"/>
      <c r="L791" s="23"/>
      <c r="M791" s="25"/>
      <c r="N791" s="23"/>
      <c r="O791" s="26"/>
      <c r="P791" s="26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</row>
    <row r="792">
      <c r="A792" s="23"/>
      <c r="B792" s="23"/>
      <c r="C792" s="23"/>
      <c r="D792" s="27"/>
      <c r="E792" s="27"/>
      <c r="F792" s="24"/>
      <c r="G792" s="23"/>
      <c r="H792" s="23"/>
      <c r="I792" s="23"/>
      <c r="J792" s="23"/>
      <c r="K792" s="23"/>
      <c r="L792" s="23"/>
      <c r="M792" s="25"/>
      <c r="N792" s="23"/>
      <c r="O792" s="26"/>
      <c r="P792" s="26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</row>
    <row r="793">
      <c r="A793" s="23"/>
      <c r="B793" s="23"/>
      <c r="C793" s="23"/>
      <c r="D793" s="27"/>
      <c r="E793" s="27"/>
      <c r="F793" s="24"/>
      <c r="G793" s="23"/>
      <c r="H793" s="23"/>
      <c r="I793" s="23"/>
      <c r="J793" s="23"/>
      <c r="K793" s="23"/>
      <c r="L793" s="23"/>
      <c r="M793" s="25"/>
      <c r="N793" s="23"/>
      <c r="O793" s="26"/>
      <c r="P793" s="26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</row>
    <row r="794">
      <c r="A794" s="23"/>
      <c r="B794" s="23"/>
      <c r="C794" s="23"/>
      <c r="D794" s="27"/>
      <c r="E794" s="27"/>
      <c r="F794" s="24"/>
      <c r="G794" s="23"/>
      <c r="H794" s="23"/>
      <c r="I794" s="23"/>
      <c r="J794" s="23"/>
      <c r="K794" s="23"/>
      <c r="L794" s="23"/>
      <c r="M794" s="25"/>
      <c r="N794" s="23"/>
      <c r="O794" s="26"/>
      <c r="P794" s="26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</row>
    <row r="795">
      <c r="A795" s="23"/>
      <c r="B795" s="23"/>
      <c r="C795" s="23"/>
      <c r="D795" s="27"/>
      <c r="E795" s="27"/>
      <c r="F795" s="24"/>
      <c r="G795" s="23"/>
      <c r="H795" s="23"/>
      <c r="I795" s="23"/>
      <c r="J795" s="23"/>
      <c r="K795" s="23"/>
      <c r="L795" s="23"/>
      <c r="M795" s="25"/>
      <c r="N795" s="23"/>
      <c r="O795" s="26"/>
      <c r="P795" s="26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</row>
    <row r="796">
      <c r="A796" s="23"/>
      <c r="B796" s="23"/>
      <c r="C796" s="23"/>
      <c r="D796" s="27"/>
      <c r="E796" s="27"/>
      <c r="F796" s="24"/>
      <c r="G796" s="23"/>
      <c r="H796" s="23"/>
      <c r="I796" s="23"/>
      <c r="J796" s="23"/>
      <c r="K796" s="23"/>
      <c r="L796" s="23"/>
      <c r="M796" s="25"/>
      <c r="N796" s="23"/>
      <c r="O796" s="26"/>
      <c r="P796" s="26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</row>
    <row r="797">
      <c r="A797" s="23"/>
      <c r="B797" s="23"/>
      <c r="C797" s="23"/>
      <c r="D797" s="27"/>
      <c r="E797" s="27"/>
      <c r="F797" s="24"/>
      <c r="G797" s="23"/>
      <c r="H797" s="23"/>
      <c r="I797" s="23"/>
      <c r="J797" s="23"/>
      <c r="K797" s="23"/>
      <c r="L797" s="23"/>
      <c r="M797" s="25"/>
      <c r="N797" s="23"/>
      <c r="O797" s="26"/>
      <c r="P797" s="26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</row>
    <row r="798">
      <c r="A798" s="23"/>
      <c r="B798" s="23"/>
      <c r="C798" s="23"/>
      <c r="D798" s="27"/>
      <c r="E798" s="27"/>
      <c r="F798" s="24"/>
      <c r="G798" s="23"/>
      <c r="H798" s="23"/>
      <c r="I798" s="23"/>
      <c r="J798" s="23"/>
      <c r="K798" s="23"/>
      <c r="L798" s="23"/>
      <c r="M798" s="25"/>
      <c r="N798" s="23"/>
      <c r="O798" s="26"/>
      <c r="P798" s="26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</row>
    <row r="799">
      <c r="A799" s="23"/>
      <c r="B799" s="23"/>
      <c r="C799" s="23"/>
      <c r="D799" s="27"/>
      <c r="E799" s="27"/>
      <c r="F799" s="24"/>
      <c r="G799" s="23"/>
      <c r="H799" s="23"/>
      <c r="I799" s="23"/>
      <c r="J799" s="23"/>
      <c r="K799" s="23"/>
      <c r="L799" s="23"/>
      <c r="M799" s="25"/>
      <c r="N799" s="23"/>
      <c r="O799" s="26"/>
      <c r="P799" s="26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</row>
    <row r="800">
      <c r="A800" s="23"/>
      <c r="B800" s="23"/>
      <c r="C800" s="23"/>
      <c r="D800" s="27"/>
      <c r="E800" s="27"/>
      <c r="F800" s="24"/>
      <c r="G800" s="23"/>
      <c r="H800" s="23"/>
      <c r="I800" s="23"/>
      <c r="J800" s="23"/>
      <c r="K800" s="23"/>
      <c r="L800" s="23"/>
      <c r="M800" s="25"/>
      <c r="N800" s="23"/>
      <c r="O800" s="26"/>
      <c r="P800" s="26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</row>
    <row r="801">
      <c r="A801" s="23"/>
      <c r="B801" s="23"/>
      <c r="C801" s="23"/>
      <c r="D801" s="27"/>
      <c r="E801" s="27"/>
      <c r="F801" s="24"/>
      <c r="G801" s="23"/>
      <c r="H801" s="23"/>
      <c r="I801" s="23"/>
      <c r="J801" s="23"/>
      <c r="K801" s="23"/>
      <c r="L801" s="23"/>
      <c r="M801" s="25"/>
      <c r="N801" s="23"/>
      <c r="O801" s="26"/>
      <c r="P801" s="26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</row>
    <row r="802">
      <c r="A802" s="23"/>
      <c r="B802" s="23"/>
      <c r="C802" s="23"/>
      <c r="D802" s="27"/>
      <c r="E802" s="27"/>
      <c r="F802" s="24"/>
      <c r="G802" s="23"/>
      <c r="H802" s="23"/>
      <c r="I802" s="23"/>
      <c r="J802" s="23"/>
      <c r="K802" s="23"/>
      <c r="L802" s="23"/>
      <c r="M802" s="25"/>
      <c r="N802" s="23"/>
      <c r="O802" s="26"/>
      <c r="P802" s="26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</row>
    <row r="803">
      <c r="A803" s="23"/>
      <c r="B803" s="23"/>
      <c r="C803" s="23"/>
      <c r="D803" s="27"/>
      <c r="E803" s="27"/>
      <c r="F803" s="24"/>
      <c r="G803" s="23"/>
      <c r="H803" s="23"/>
      <c r="I803" s="23"/>
      <c r="J803" s="23"/>
      <c r="K803" s="23"/>
      <c r="L803" s="23"/>
      <c r="M803" s="25"/>
      <c r="N803" s="23"/>
      <c r="O803" s="26"/>
      <c r="P803" s="26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</row>
    <row r="804">
      <c r="A804" s="23"/>
      <c r="B804" s="23"/>
      <c r="C804" s="23"/>
      <c r="D804" s="27"/>
      <c r="E804" s="27"/>
      <c r="F804" s="24"/>
      <c r="G804" s="23"/>
      <c r="H804" s="23"/>
      <c r="I804" s="23"/>
      <c r="J804" s="23"/>
      <c r="K804" s="23"/>
      <c r="L804" s="23"/>
      <c r="M804" s="25"/>
      <c r="N804" s="23"/>
      <c r="O804" s="26"/>
      <c r="P804" s="26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</row>
    <row r="805">
      <c r="A805" s="23"/>
      <c r="B805" s="23"/>
      <c r="C805" s="23"/>
      <c r="D805" s="27"/>
      <c r="E805" s="27"/>
      <c r="F805" s="24"/>
      <c r="G805" s="23"/>
      <c r="H805" s="23"/>
      <c r="I805" s="23"/>
      <c r="J805" s="23"/>
      <c r="K805" s="23"/>
      <c r="L805" s="23"/>
      <c r="M805" s="25"/>
      <c r="N805" s="23"/>
      <c r="O805" s="26"/>
      <c r="P805" s="26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</row>
    <row r="806">
      <c r="A806" s="23"/>
      <c r="B806" s="23"/>
      <c r="C806" s="23"/>
      <c r="D806" s="27"/>
      <c r="E806" s="27"/>
      <c r="F806" s="24"/>
      <c r="G806" s="23"/>
      <c r="H806" s="23"/>
      <c r="I806" s="23"/>
      <c r="J806" s="23"/>
      <c r="K806" s="23"/>
      <c r="L806" s="23"/>
      <c r="M806" s="25"/>
      <c r="N806" s="23"/>
      <c r="O806" s="26"/>
      <c r="P806" s="26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</row>
    <row r="807">
      <c r="A807" s="23"/>
      <c r="B807" s="23"/>
      <c r="C807" s="23"/>
      <c r="D807" s="27"/>
      <c r="E807" s="27"/>
      <c r="F807" s="24"/>
      <c r="G807" s="23"/>
      <c r="H807" s="23"/>
      <c r="I807" s="23"/>
      <c r="J807" s="23"/>
      <c r="K807" s="23"/>
      <c r="L807" s="23"/>
      <c r="M807" s="25"/>
      <c r="N807" s="23"/>
      <c r="O807" s="26"/>
      <c r="P807" s="26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</row>
    <row r="808">
      <c r="A808" s="23"/>
      <c r="B808" s="23"/>
      <c r="C808" s="23"/>
      <c r="D808" s="27"/>
      <c r="E808" s="27"/>
      <c r="F808" s="24"/>
      <c r="G808" s="23"/>
      <c r="H808" s="23"/>
      <c r="I808" s="23"/>
      <c r="J808" s="23"/>
      <c r="K808" s="23"/>
      <c r="L808" s="23"/>
      <c r="M808" s="25"/>
      <c r="N808" s="23"/>
      <c r="O808" s="26"/>
      <c r="P808" s="26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</row>
    <row r="809">
      <c r="A809" s="23"/>
      <c r="B809" s="23"/>
      <c r="C809" s="23"/>
      <c r="D809" s="27"/>
      <c r="E809" s="27"/>
      <c r="F809" s="24"/>
      <c r="G809" s="23"/>
      <c r="H809" s="23"/>
      <c r="I809" s="23"/>
      <c r="J809" s="23"/>
      <c r="K809" s="23"/>
      <c r="L809" s="23"/>
      <c r="M809" s="25"/>
      <c r="N809" s="23"/>
      <c r="O809" s="26"/>
      <c r="P809" s="26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</row>
    <row r="810">
      <c r="A810" s="23"/>
      <c r="B810" s="23"/>
      <c r="C810" s="23"/>
      <c r="D810" s="27"/>
      <c r="E810" s="27"/>
      <c r="F810" s="24"/>
      <c r="G810" s="23"/>
      <c r="H810" s="23"/>
      <c r="I810" s="23"/>
      <c r="J810" s="23"/>
      <c r="K810" s="23"/>
      <c r="L810" s="23"/>
      <c r="M810" s="25"/>
      <c r="N810" s="23"/>
      <c r="O810" s="26"/>
      <c r="P810" s="26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</row>
    <row r="811">
      <c r="A811" s="23"/>
      <c r="B811" s="23"/>
      <c r="C811" s="23"/>
      <c r="D811" s="27"/>
      <c r="E811" s="27"/>
      <c r="F811" s="24"/>
      <c r="G811" s="23"/>
      <c r="H811" s="23"/>
      <c r="I811" s="23"/>
      <c r="J811" s="23"/>
      <c r="K811" s="23"/>
      <c r="L811" s="23"/>
      <c r="M811" s="25"/>
      <c r="N811" s="23"/>
      <c r="O811" s="26"/>
      <c r="P811" s="26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</row>
    <row r="812">
      <c r="A812" s="23"/>
      <c r="B812" s="23"/>
      <c r="C812" s="23"/>
      <c r="D812" s="27"/>
      <c r="E812" s="27"/>
      <c r="F812" s="24"/>
      <c r="G812" s="23"/>
      <c r="H812" s="23"/>
      <c r="I812" s="23"/>
      <c r="J812" s="23"/>
      <c r="K812" s="23"/>
      <c r="L812" s="23"/>
      <c r="M812" s="25"/>
      <c r="N812" s="23"/>
      <c r="O812" s="26"/>
      <c r="P812" s="26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</row>
    <row r="813">
      <c r="A813" s="23"/>
      <c r="B813" s="23"/>
      <c r="C813" s="23"/>
      <c r="D813" s="27"/>
      <c r="E813" s="27"/>
      <c r="F813" s="24"/>
      <c r="G813" s="23"/>
      <c r="H813" s="23"/>
      <c r="I813" s="23"/>
      <c r="J813" s="23"/>
      <c r="K813" s="23"/>
      <c r="L813" s="23"/>
      <c r="M813" s="25"/>
      <c r="N813" s="23"/>
      <c r="O813" s="26"/>
      <c r="P813" s="26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</row>
    <row r="814">
      <c r="A814" s="23"/>
      <c r="B814" s="23"/>
      <c r="C814" s="23"/>
      <c r="D814" s="27"/>
      <c r="E814" s="27"/>
      <c r="F814" s="24"/>
      <c r="G814" s="23"/>
      <c r="H814" s="23"/>
      <c r="I814" s="23"/>
      <c r="J814" s="23"/>
      <c r="K814" s="23"/>
      <c r="L814" s="23"/>
      <c r="M814" s="25"/>
      <c r="N814" s="23"/>
      <c r="O814" s="26"/>
      <c r="P814" s="26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</row>
    <row r="815">
      <c r="A815" s="23"/>
      <c r="B815" s="23"/>
      <c r="C815" s="23"/>
      <c r="D815" s="27"/>
      <c r="E815" s="27"/>
      <c r="F815" s="24"/>
      <c r="G815" s="23"/>
      <c r="H815" s="23"/>
      <c r="I815" s="23"/>
      <c r="J815" s="23"/>
      <c r="K815" s="23"/>
      <c r="L815" s="23"/>
      <c r="M815" s="25"/>
      <c r="N815" s="23"/>
      <c r="O815" s="26"/>
      <c r="P815" s="26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</row>
    <row r="816">
      <c r="A816" s="23"/>
      <c r="B816" s="23"/>
      <c r="C816" s="23"/>
      <c r="D816" s="27"/>
      <c r="E816" s="27"/>
      <c r="F816" s="24"/>
      <c r="G816" s="23"/>
      <c r="H816" s="23"/>
      <c r="I816" s="23"/>
      <c r="J816" s="23"/>
      <c r="K816" s="23"/>
      <c r="L816" s="23"/>
      <c r="M816" s="25"/>
      <c r="N816" s="23"/>
      <c r="O816" s="26"/>
      <c r="P816" s="26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</row>
    <row r="817">
      <c r="A817" s="23"/>
      <c r="B817" s="23"/>
      <c r="C817" s="23"/>
      <c r="D817" s="27"/>
      <c r="E817" s="27"/>
      <c r="F817" s="24"/>
      <c r="G817" s="23"/>
      <c r="H817" s="23"/>
      <c r="I817" s="23"/>
      <c r="J817" s="23"/>
      <c r="K817" s="23"/>
      <c r="L817" s="23"/>
      <c r="M817" s="25"/>
      <c r="N817" s="23"/>
      <c r="O817" s="26"/>
      <c r="P817" s="26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</row>
    <row r="818">
      <c r="A818" s="23"/>
      <c r="B818" s="23"/>
      <c r="C818" s="23"/>
      <c r="D818" s="27"/>
      <c r="E818" s="27"/>
      <c r="F818" s="24"/>
      <c r="G818" s="23"/>
      <c r="H818" s="23"/>
      <c r="I818" s="23"/>
      <c r="J818" s="23"/>
      <c r="K818" s="23"/>
      <c r="L818" s="23"/>
      <c r="M818" s="25"/>
      <c r="N818" s="23"/>
      <c r="O818" s="26"/>
      <c r="P818" s="26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</row>
    <row r="819">
      <c r="A819" s="23"/>
      <c r="B819" s="23"/>
      <c r="C819" s="23"/>
      <c r="D819" s="27"/>
      <c r="E819" s="27"/>
      <c r="F819" s="24"/>
      <c r="G819" s="23"/>
      <c r="H819" s="23"/>
      <c r="I819" s="23"/>
      <c r="J819" s="23"/>
      <c r="K819" s="23"/>
      <c r="L819" s="23"/>
      <c r="M819" s="25"/>
      <c r="N819" s="23"/>
      <c r="O819" s="26"/>
      <c r="P819" s="26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</row>
    <row r="820">
      <c r="A820" s="23"/>
      <c r="B820" s="23"/>
      <c r="C820" s="23"/>
      <c r="D820" s="27"/>
      <c r="E820" s="27"/>
      <c r="F820" s="24"/>
      <c r="G820" s="23"/>
      <c r="H820" s="23"/>
      <c r="I820" s="23"/>
      <c r="J820" s="23"/>
      <c r="K820" s="23"/>
      <c r="L820" s="23"/>
      <c r="M820" s="25"/>
      <c r="N820" s="23"/>
      <c r="O820" s="26"/>
      <c r="P820" s="26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</row>
    <row r="821">
      <c r="A821" s="23"/>
      <c r="B821" s="23"/>
      <c r="C821" s="23"/>
      <c r="D821" s="27"/>
      <c r="E821" s="27"/>
      <c r="F821" s="24"/>
      <c r="G821" s="23"/>
      <c r="H821" s="23"/>
      <c r="I821" s="23"/>
      <c r="J821" s="23"/>
      <c r="K821" s="23"/>
      <c r="L821" s="23"/>
      <c r="M821" s="25"/>
      <c r="N821" s="23"/>
      <c r="O821" s="26"/>
      <c r="P821" s="26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</row>
    <row r="822">
      <c r="A822" s="23"/>
      <c r="B822" s="23"/>
      <c r="C822" s="23"/>
      <c r="D822" s="27"/>
      <c r="E822" s="27"/>
      <c r="F822" s="24"/>
      <c r="G822" s="23"/>
      <c r="H822" s="23"/>
      <c r="I822" s="23"/>
      <c r="J822" s="23"/>
      <c r="K822" s="23"/>
      <c r="L822" s="23"/>
      <c r="M822" s="25"/>
      <c r="N822" s="23"/>
      <c r="O822" s="26"/>
      <c r="P822" s="26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</row>
    <row r="823">
      <c r="A823" s="23"/>
      <c r="B823" s="23"/>
      <c r="C823" s="23"/>
      <c r="D823" s="27"/>
      <c r="E823" s="27"/>
      <c r="F823" s="24"/>
      <c r="G823" s="23"/>
      <c r="H823" s="23"/>
      <c r="I823" s="23"/>
      <c r="J823" s="23"/>
      <c r="K823" s="23"/>
      <c r="L823" s="23"/>
      <c r="M823" s="25"/>
      <c r="N823" s="23"/>
      <c r="O823" s="26"/>
      <c r="P823" s="26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</row>
    <row r="824">
      <c r="A824" s="23"/>
      <c r="B824" s="23"/>
      <c r="C824" s="23"/>
      <c r="D824" s="27"/>
      <c r="E824" s="27"/>
      <c r="F824" s="24"/>
      <c r="G824" s="23"/>
      <c r="H824" s="23"/>
      <c r="I824" s="23"/>
      <c r="J824" s="23"/>
      <c r="K824" s="23"/>
      <c r="L824" s="23"/>
      <c r="M824" s="25"/>
      <c r="N824" s="23"/>
      <c r="O824" s="26"/>
      <c r="P824" s="26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</row>
    <row r="825">
      <c r="A825" s="23"/>
      <c r="B825" s="23"/>
      <c r="C825" s="23"/>
      <c r="D825" s="27"/>
      <c r="E825" s="27"/>
      <c r="F825" s="24"/>
      <c r="G825" s="23"/>
      <c r="H825" s="23"/>
      <c r="I825" s="23"/>
      <c r="J825" s="23"/>
      <c r="K825" s="23"/>
      <c r="L825" s="23"/>
      <c r="M825" s="25"/>
      <c r="N825" s="23"/>
      <c r="O825" s="26"/>
      <c r="P825" s="26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</row>
    <row r="826">
      <c r="A826" s="23"/>
      <c r="B826" s="23"/>
      <c r="C826" s="23"/>
      <c r="D826" s="27"/>
      <c r="E826" s="27"/>
      <c r="F826" s="24"/>
      <c r="G826" s="23"/>
      <c r="H826" s="23"/>
      <c r="I826" s="23"/>
      <c r="J826" s="23"/>
      <c r="K826" s="23"/>
      <c r="L826" s="23"/>
      <c r="M826" s="25"/>
      <c r="N826" s="23"/>
      <c r="O826" s="26"/>
      <c r="P826" s="26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</row>
    <row r="827">
      <c r="A827" s="23"/>
      <c r="B827" s="23"/>
      <c r="C827" s="23"/>
      <c r="D827" s="27"/>
      <c r="E827" s="27"/>
      <c r="F827" s="24"/>
      <c r="G827" s="23"/>
      <c r="H827" s="23"/>
      <c r="I827" s="23"/>
      <c r="J827" s="23"/>
      <c r="K827" s="23"/>
      <c r="L827" s="23"/>
      <c r="M827" s="25"/>
      <c r="N827" s="23"/>
      <c r="O827" s="26"/>
      <c r="P827" s="26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</row>
    <row r="828">
      <c r="A828" s="23"/>
      <c r="B828" s="23"/>
      <c r="C828" s="23"/>
      <c r="D828" s="27"/>
      <c r="E828" s="27"/>
      <c r="F828" s="24"/>
      <c r="G828" s="23"/>
      <c r="H828" s="23"/>
      <c r="I828" s="23"/>
      <c r="J828" s="23"/>
      <c r="K828" s="23"/>
      <c r="L828" s="23"/>
      <c r="M828" s="25"/>
      <c r="N828" s="23"/>
      <c r="O828" s="26"/>
      <c r="P828" s="26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</row>
    <row r="829">
      <c r="A829" s="23"/>
      <c r="B829" s="23"/>
      <c r="C829" s="23"/>
      <c r="D829" s="27"/>
      <c r="E829" s="27"/>
      <c r="F829" s="24"/>
      <c r="G829" s="23"/>
      <c r="H829" s="23"/>
      <c r="I829" s="23"/>
      <c r="J829" s="23"/>
      <c r="K829" s="23"/>
      <c r="L829" s="23"/>
      <c r="M829" s="25"/>
      <c r="N829" s="23"/>
      <c r="O829" s="26"/>
      <c r="P829" s="26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</row>
    <row r="830">
      <c r="A830" s="23"/>
      <c r="B830" s="23"/>
      <c r="C830" s="23"/>
      <c r="D830" s="27"/>
      <c r="E830" s="27"/>
      <c r="F830" s="24"/>
      <c r="G830" s="23"/>
      <c r="H830" s="23"/>
      <c r="I830" s="23"/>
      <c r="J830" s="23"/>
      <c r="K830" s="23"/>
      <c r="L830" s="23"/>
      <c r="M830" s="25"/>
      <c r="N830" s="23"/>
      <c r="O830" s="26"/>
      <c r="P830" s="26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</row>
    <row r="831">
      <c r="A831" s="23"/>
      <c r="B831" s="23"/>
      <c r="C831" s="23"/>
      <c r="D831" s="27"/>
      <c r="E831" s="27"/>
      <c r="F831" s="24"/>
      <c r="G831" s="23"/>
      <c r="H831" s="23"/>
      <c r="I831" s="23"/>
      <c r="J831" s="23"/>
      <c r="K831" s="23"/>
      <c r="L831" s="23"/>
      <c r="M831" s="25"/>
      <c r="N831" s="23"/>
      <c r="O831" s="26"/>
      <c r="P831" s="26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</row>
    <row r="832">
      <c r="A832" s="23"/>
      <c r="B832" s="23"/>
      <c r="C832" s="23"/>
      <c r="D832" s="27"/>
      <c r="E832" s="27"/>
      <c r="F832" s="24"/>
      <c r="G832" s="23"/>
      <c r="H832" s="23"/>
      <c r="I832" s="23"/>
      <c r="J832" s="23"/>
      <c r="K832" s="23"/>
      <c r="L832" s="23"/>
      <c r="M832" s="25"/>
      <c r="N832" s="23"/>
      <c r="O832" s="26"/>
      <c r="P832" s="26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</row>
    <row r="833">
      <c r="A833" s="23"/>
      <c r="B833" s="23"/>
      <c r="C833" s="23"/>
      <c r="D833" s="27"/>
      <c r="E833" s="27"/>
      <c r="F833" s="24"/>
      <c r="G833" s="23"/>
      <c r="H833" s="23"/>
      <c r="I833" s="23"/>
      <c r="J833" s="23"/>
      <c r="K833" s="23"/>
      <c r="L833" s="23"/>
      <c r="M833" s="25"/>
      <c r="N833" s="23"/>
      <c r="O833" s="26"/>
      <c r="P833" s="26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</row>
    <row r="834">
      <c r="A834" s="23"/>
      <c r="B834" s="23"/>
      <c r="C834" s="23"/>
      <c r="D834" s="27"/>
      <c r="E834" s="27"/>
      <c r="F834" s="24"/>
      <c r="G834" s="23"/>
      <c r="H834" s="23"/>
      <c r="I834" s="23"/>
      <c r="J834" s="23"/>
      <c r="K834" s="23"/>
      <c r="L834" s="23"/>
      <c r="M834" s="25"/>
      <c r="N834" s="23"/>
      <c r="O834" s="26"/>
      <c r="P834" s="26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</row>
    <row r="835">
      <c r="A835" s="23"/>
      <c r="B835" s="23"/>
      <c r="C835" s="23"/>
      <c r="D835" s="27"/>
      <c r="E835" s="27"/>
      <c r="F835" s="24"/>
      <c r="G835" s="23"/>
      <c r="H835" s="23"/>
      <c r="I835" s="23"/>
      <c r="J835" s="23"/>
      <c r="K835" s="23"/>
      <c r="L835" s="23"/>
      <c r="M835" s="25"/>
      <c r="N835" s="23"/>
      <c r="O835" s="26"/>
      <c r="P835" s="26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</row>
    <row r="836">
      <c r="A836" s="23"/>
      <c r="B836" s="23"/>
      <c r="C836" s="23"/>
      <c r="D836" s="27"/>
      <c r="E836" s="27"/>
      <c r="F836" s="24"/>
      <c r="G836" s="23"/>
      <c r="H836" s="23"/>
      <c r="I836" s="23"/>
      <c r="J836" s="23"/>
      <c r="K836" s="23"/>
      <c r="L836" s="23"/>
      <c r="M836" s="25"/>
      <c r="N836" s="23"/>
      <c r="O836" s="26"/>
      <c r="P836" s="26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</row>
    <row r="837">
      <c r="A837" s="23"/>
      <c r="B837" s="23"/>
      <c r="C837" s="23"/>
      <c r="D837" s="27"/>
      <c r="E837" s="27"/>
      <c r="F837" s="24"/>
      <c r="G837" s="23"/>
      <c r="H837" s="23"/>
      <c r="I837" s="23"/>
      <c r="J837" s="23"/>
      <c r="K837" s="23"/>
      <c r="L837" s="23"/>
      <c r="M837" s="25"/>
      <c r="N837" s="23"/>
      <c r="O837" s="26"/>
      <c r="P837" s="26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</row>
    <row r="838">
      <c r="A838" s="23"/>
      <c r="B838" s="23"/>
      <c r="C838" s="23"/>
      <c r="D838" s="27"/>
      <c r="E838" s="27"/>
      <c r="F838" s="24"/>
      <c r="G838" s="23"/>
      <c r="H838" s="23"/>
      <c r="I838" s="23"/>
      <c r="J838" s="23"/>
      <c r="K838" s="23"/>
      <c r="L838" s="23"/>
      <c r="M838" s="25"/>
      <c r="N838" s="23"/>
      <c r="O838" s="26"/>
      <c r="P838" s="26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</row>
    <row r="839">
      <c r="A839" s="23"/>
      <c r="B839" s="23"/>
      <c r="C839" s="23"/>
      <c r="D839" s="27"/>
      <c r="E839" s="27"/>
      <c r="F839" s="24"/>
      <c r="G839" s="23"/>
      <c r="H839" s="23"/>
      <c r="I839" s="23"/>
      <c r="J839" s="23"/>
      <c r="K839" s="23"/>
      <c r="L839" s="23"/>
      <c r="M839" s="25"/>
      <c r="N839" s="23"/>
      <c r="O839" s="26"/>
      <c r="P839" s="26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</row>
    <row r="840">
      <c r="A840" s="23"/>
      <c r="B840" s="23"/>
      <c r="C840" s="23"/>
      <c r="D840" s="27"/>
      <c r="E840" s="27"/>
      <c r="F840" s="24"/>
      <c r="G840" s="23"/>
      <c r="H840" s="23"/>
      <c r="I840" s="23"/>
      <c r="J840" s="23"/>
      <c r="K840" s="23"/>
      <c r="L840" s="23"/>
      <c r="M840" s="25"/>
      <c r="N840" s="23"/>
      <c r="O840" s="26"/>
      <c r="P840" s="26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</row>
    <row r="841">
      <c r="A841" s="23"/>
      <c r="B841" s="23"/>
      <c r="C841" s="23"/>
      <c r="D841" s="27"/>
      <c r="E841" s="27"/>
      <c r="F841" s="24"/>
      <c r="G841" s="23"/>
      <c r="H841" s="23"/>
      <c r="I841" s="23"/>
      <c r="J841" s="23"/>
      <c r="K841" s="23"/>
      <c r="L841" s="23"/>
      <c r="M841" s="25"/>
      <c r="N841" s="23"/>
      <c r="O841" s="26"/>
      <c r="P841" s="26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</row>
    <row r="842">
      <c r="A842" s="23"/>
      <c r="B842" s="23"/>
      <c r="C842" s="23"/>
      <c r="D842" s="27"/>
      <c r="E842" s="27"/>
      <c r="F842" s="24"/>
      <c r="G842" s="23"/>
      <c r="H842" s="23"/>
      <c r="I842" s="23"/>
      <c r="J842" s="23"/>
      <c r="K842" s="23"/>
      <c r="L842" s="23"/>
      <c r="M842" s="25"/>
      <c r="N842" s="23"/>
      <c r="O842" s="26"/>
      <c r="P842" s="26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</row>
    <row r="843">
      <c r="A843" s="23"/>
      <c r="B843" s="23"/>
      <c r="C843" s="23"/>
      <c r="D843" s="27"/>
      <c r="E843" s="27"/>
      <c r="F843" s="24"/>
      <c r="G843" s="23"/>
      <c r="H843" s="23"/>
      <c r="I843" s="23"/>
      <c r="J843" s="23"/>
      <c r="K843" s="23"/>
      <c r="L843" s="23"/>
      <c r="M843" s="25"/>
      <c r="N843" s="23"/>
      <c r="O843" s="26"/>
      <c r="P843" s="26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</row>
    <row r="844">
      <c r="A844" s="23"/>
      <c r="B844" s="23"/>
      <c r="C844" s="23"/>
      <c r="D844" s="27"/>
      <c r="E844" s="27"/>
      <c r="F844" s="24"/>
      <c r="G844" s="23"/>
      <c r="H844" s="23"/>
      <c r="I844" s="23"/>
      <c r="J844" s="23"/>
      <c r="K844" s="23"/>
      <c r="L844" s="23"/>
      <c r="M844" s="25"/>
      <c r="N844" s="23"/>
      <c r="O844" s="26"/>
      <c r="P844" s="26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</row>
    <row r="845">
      <c r="A845" s="23"/>
      <c r="B845" s="23"/>
      <c r="C845" s="23"/>
      <c r="D845" s="27"/>
      <c r="E845" s="27"/>
      <c r="F845" s="24"/>
      <c r="G845" s="23"/>
      <c r="H845" s="23"/>
      <c r="I845" s="23"/>
      <c r="J845" s="23"/>
      <c r="K845" s="23"/>
      <c r="L845" s="23"/>
      <c r="M845" s="25"/>
      <c r="N845" s="23"/>
      <c r="O845" s="26"/>
      <c r="P845" s="26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</row>
    <row r="846">
      <c r="A846" s="23"/>
      <c r="B846" s="23"/>
      <c r="C846" s="23"/>
      <c r="D846" s="27"/>
      <c r="E846" s="27"/>
      <c r="F846" s="24"/>
      <c r="G846" s="23"/>
      <c r="H846" s="23"/>
      <c r="I846" s="23"/>
      <c r="J846" s="23"/>
      <c r="K846" s="23"/>
      <c r="L846" s="23"/>
      <c r="M846" s="25"/>
      <c r="N846" s="23"/>
      <c r="O846" s="26"/>
      <c r="P846" s="26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</row>
    <row r="847">
      <c r="A847" s="23"/>
      <c r="B847" s="23"/>
      <c r="C847" s="23"/>
      <c r="D847" s="27"/>
      <c r="E847" s="27"/>
      <c r="F847" s="24"/>
      <c r="G847" s="23"/>
      <c r="H847" s="23"/>
      <c r="I847" s="23"/>
      <c r="J847" s="23"/>
      <c r="K847" s="23"/>
      <c r="L847" s="23"/>
      <c r="M847" s="25"/>
      <c r="N847" s="23"/>
      <c r="O847" s="26"/>
      <c r="P847" s="26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</row>
    <row r="848">
      <c r="A848" s="23"/>
      <c r="B848" s="23"/>
      <c r="C848" s="23"/>
      <c r="D848" s="27"/>
      <c r="E848" s="27"/>
      <c r="F848" s="24"/>
      <c r="G848" s="23"/>
      <c r="H848" s="23"/>
      <c r="I848" s="23"/>
      <c r="J848" s="23"/>
      <c r="K848" s="23"/>
      <c r="L848" s="23"/>
      <c r="M848" s="25"/>
      <c r="N848" s="23"/>
      <c r="O848" s="26"/>
      <c r="P848" s="26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</row>
    <row r="849">
      <c r="A849" s="23"/>
      <c r="B849" s="23"/>
      <c r="C849" s="23"/>
      <c r="D849" s="27"/>
      <c r="E849" s="27"/>
      <c r="F849" s="24"/>
      <c r="G849" s="23"/>
      <c r="H849" s="23"/>
      <c r="I849" s="23"/>
      <c r="J849" s="23"/>
      <c r="K849" s="23"/>
      <c r="L849" s="23"/>
      <c r="M849" s="25"/>
      <c r="N849" s="23"/>
      <c r="O849" s="26"/>
      <c r="P849" s="26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</row>
    <row r="850">
      <c r="A850" s="23"/>
      <c r="B850" s="23"/>
      <c r="C850" s="23"/>
      <c r="D850" s="27"/>
      <c r="E850" s="27"/>
      <c r="F850" s="24"/>
      <c r="G850" s="23"/>
      <c r="H850" s="23"/>
      <c r="I850" s="23"/>
      <c r="J850" s="23"/>
      <c r="K850" s="23"/>
      <c r="L850" s="23"/>
      <c r="M850" s="25"/>
      <c r="N850" s="23"/>
      <c r="O850" s="26"/>
      <c r="P850" s="26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</row>
    <row r="851">
      <c r="A851" s="23"/>
      <c r="B851" s="23"/>
      <c r="C851" s="23"/>
      <c r="D851" s="27"/>
      <c r="E851" s="27"/>
      <c r="F851" s="24"/>
      <c r="G851" s="23"/>
      <c r="H851" s="23"/>
      <c r="I851" s="23"/>
      <c r="J851" s="23"/>
      <c r="K851" s="23"/>
      <c r="L851" s="23"/>
      <c r="M851" s="25"/>
      <c r="N851" s="23"/>
      <c r="O851" s="26"/>
      <c r="P851" s="26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</row>
    <row r="852">
      <c r="A852" s="23"/>
      <c r="B852" s="23"/>
      <c r="C852" s="23"/>
      <c r="D852" s="27"/>
      <c r="E852" s="27"/>
      <c r="F852" s="24"/>
      <c r="G852" s="23"/>
      <c r="H852" s="23"/>
      <c r="I852" s="23"/>
      <c r="J852" s="23"/>
      <c r="K852" s="23"/>
      <c r="L852" s="23"/>
      <c r="M852" s="25"/>
      <c r="N852" s="23"/>
      <c r="O852" s="26"/>
      <c r="P852" s="26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</row>
    <row r="853">
      <c r="A853" s="23"/>
      <c r="B853" s="23"/>
      <c r="C853" s="23"/>
      <c r="D853" s="27"/>
      <c r="E853" s="27"/>
      <c r="F853" s="24"/>
      <c r="G853" s="23"/>
      <c r="H853" s="23"/>
      <c r="I853" s="23"/>
      <c r="J853" s="23"/>
      <c r="K853" s="23"/>
      <c r="L853" s="23"/>
      <c r="M853" s="25"/>
      <c r="N853" s="23"/>
      <c r="O853" s="26"/>
      <c r="P853" s="26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</row>
    <row r="854">
      <c r="A854" s="23"/>
      <c r="B854" s="23"/>
      <c r="C854" s="23"/>
      <c r="D854" s="27"/>
      <c r="E854" s="27"/>
      <c r="F854" s="24"/>
      <c r="G854" s="23"/>
      <c r="H854" s="23"/>
      <c r="I854" s="23"/>
      <c r="J854" s="23"/>
      <c r="K854" s="23"/>
      <c r="L854" s="23"/>
      <c r="M854" s="25"/>
      <c r="N854" s="23"/>
      <c r="O854" s="26"/>
      <c r="P854" s="26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</row>
    <row r="855">
      <c r="A855" s="23"/>
      <c r="B855" s="23"/>
      <c r="C855" s="23"/>
      <c r="D855" s="27"/>
      <c r="E855" s="27"/>
      <c r="F855" s="24"/>
      <c r="G855" s="23"/>
      <c r="H855" s="23"/>
      <c r="I855" s="23"/>
      <c r="J855" s="23"/>
      <c r="K855" s="23"/>
      <c r="L855" s="23"/>
      <c r="M855" s="25"/>
      <c r="N855" s="23"/>
      <c r="O855" s="26"/>
      <c r="P855" s="26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</row>
    <row r="856">
      <c r="A856" s="23"/>
      <c r="B856" s="23"/>
      <c r="C856" s="23"/>
      <c r="D856" s="27"/>
      <c r="E856" s="27"/>
      <c r="F856" s="24"/>
      <c r="G856" s="23"/>
      <c r="H856" s="23"/>
      <c r="I856" s="23"/>
      <c r="J856" s="23"/>
      <c r="K856" s="23"/>
      <c r="L856" s="23"/>
      <c r="M856" s="25"/>
      <c r="N856" s="23"/>
      <c r="O856" s="26"/>
      <c r="P856" s="26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</row>
    <row r="857">
      <c r="A857" s="23"/>
      <c r="B857" s="23"/>
      <c r="C857" s="23"/>
      <c r="D857" s="27"/>
      <c r="E857" s="27"/>
      <c r="F857" s="24"/>
      <c r="G857" s="23"/>
      <c r="H857" s="23"/>
      <c r="I857" s="23"/>
      <c r="J857" s="23"/>
      <c r="K857" s="23"/>
      <c r="L857" s="23"/>
      <c r="M857" s="25"/>
      <c r="N857" s="23"/>
      <c r="O857" s="26"/>
      <c r="P857" s="26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</row>
    <row r="858">
      <c r="A858" s="23"/>
      <c r="B858" s="23"/>
      <c r="C858" s="23"/>
      <c r="D858" s="27"/>
      <c r="E858" s="27"/>
      <c r="F858" s="24"/>
      <c r="G858" s="23"/>
      <c r="H858" s="23"/>
      <c r="I858" s="23"/>
      <c r="J858" s="23"/>
      <c r="K858" s="23"/>
      <c r="L858" s="23"/>
      <c r="M858" s="25"/>
      <c r="N858" s="23"/>
      <c r="O858" s="26"/>
      <c r="P858" s="26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</row>
    <row r="859">
      <c r="A859" s="23"/>
      <c r="B859" s="23"/>
      <c r="C859" s="23"/>
      <c r="D859" s="27"/>
      <c r="E859" s="27"/>
      <c r="F859" s="24"/>
      <c r="G859" s="23"/>
      <c r="H859" s="23"/>
      <c r="I859" s="23"/>
      <c r="J859" s="23"/>
      <c r="K859" s="23"/>
      <c r="L859" s="23"/>
      <c r="M859" s="25"/>
      <c r="N859" s="23"/>
      <c r="O859" s="26"/>
      <c r="P859" s="26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</row>
    <row r="860">
      <c r="A860" s="23"/>
      <c r="B860" s="23"/>
      <c r="C860" s="23"/>
      <c r="D860" s="27"/>
      <c r="E860" s="27"/>
      <c r="F860" s="24"/>
      <c r="G860" s="23"/>
      <c r="H860" s="23"/>
      <c r="I860" s="23"/>
      <c r="J860" s="23"/>
      <c r="K860" s="23"/>
      <c r="L860" s="23"/>
      <c r="M860" s="25"/>
      <c r="N860" s="23"/>
      <c r="O860" s="26"/>
      <c r="P860" s="26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</row>
    <row r="861">
      <c r="A861" s="23"/>
      <c r="B861" s="23"/>
      <c r="C861" s="23"/>
      <c r="D861" s="27"/>
      <c r="E861" s="27"/>
      <c r="F861" s="24"/>
      <c r="G861" s="23"/>
      <c r="H861" s="23"/>
      <c r="I861" s="23"/>
      <c r="J861" s="23"/>
      <c r="K861" s="23"/>
      <c r="L861" s="23"/>
      <c r="M861" s="25"/>
      <c r="N861" s="23"/>
      <c r="O861" s="26"/>
      <c r="P861" s="26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</row>
    <row r="862">
      <c r="A862" s="23"/>
      <c r="B862" s="23"/>
      <c r="C862" s="23"/>
      <c r="D862" s="27"/>
      <c r="E862" s="27"/>
      <c r="F862" s="24"/>
      <c r="G862" s="23"/>
      <c r="H862" s="23"/>
      <c r="I862" s="23"/>
      <c r="J862" s="23"/>
      <c r="K862" s="23"/>
      <c r="L862" s="23"/>
      <c r="M862" s="25"/>
      <c r="N862" s="23"/>
      <c r="O862" s="26"/>
      <c r="P862" s="26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</row>
    <row r="863">
      <c r="A863" s="23"/>
      <c r="B863" s="23"/>
      <c r="C863" s="23"/>
      <c r="D863" s="27"/>
      <c r="E863" s="27"/>
      <c r="F863" s="24"/>
      <c r="G863" s="23"/>
      <c r="H863" s="23"/>
      <c r="I863" s="23"/>
      <c r="J863" s="23"/>
      <c r="K863" s="23"/>
      <c r="L863" s="23"/>
      <c r="M863" s="25"/>
      <c r="N863" s="23"/>
      <c r="O863" s="26"/>
      <c r="P863" s="26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</row>
    <row r="864">
      <c r="A864" s="23"/>
      <c r="B864" s="23"/>
      <c r="C864" s="23"/>
      <c r="D864" s="27"/>
      <c r="E864" s="27"/>
      <c r="F864" s="24"/>
      <c r="G864" s="23"/>
      <c r="H864" s="23"/>
      <c r="I864" s="23"/>
      <c r="J864" s="23"/>
      <c r="K864" s="23"/>
      <c r="L864" s="23"/>
      <c r="M864" s="25"/>
      <c r="N864" s="23"/>
      <c r="O864" s="26"/>
      <c r="P864" s="26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</row>
    <row r="865">
      <c r="A865" s="23"/>
      <c r="B865" s="23"/>
      <c r="C865" s="23"/>
      <c r="D865" s="27"/>
      <c r="E865" s="27"/>
      <c r="F865" s="24"/>
      <c r="G865" s="23"/>
      <c r="H865" s="23"/>
      <c r="I865" s="23"/>
      <c r="J865" s="23"/>
      <c r="K865" s="23"/>
      <c r="L865" s="23"/>
      <c r="M865" s="25"/>
      <c r="N865" s="23"/>
      <c r="O865" s="26"/>
      <c r="P865" s="26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</row>
    <row r="866">
      <c r="A866" s="23"/>
      <c r="B866" s="23"/>
      <c r="C866" s="23"/>
      <c r="D866" s="27"/>
      <c r="E866" s="27"/>
      <c r="F866" s="24"/>
      <c r="G866" s="23"/>
      <c r="H866" s="23"/>
      <c r="I866" s="23"/>
      <c r="J866" s="23"/>
      <c r="K866" s="23"/>
      <c r="L866" s="23"/>
      <c r="M866" s="25"/>
      <c r="N866" s="23"/>
      <c r="O866" s="26"/>
      <c r="P866" s="26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</row>
    <row r="867">
      <c r="A867" s="23"/>
      <c r="B867" s="23"/>
      <c r="C867" s="23"/>
      <c r="D867" s="27"/>
      <c r="E867" s="27"/>
      <c r="F867" s="24"/>
      <c r="G867" s="23"/>
      <c r="H867" s="23"/>
      <c r="I867" s="23"/>
      <c r="J867" s="23"/>
      <c r="K867" s="23"/>
      <c r="L867" s="23"/>
      <c r="M867" s="25"/>
      <c r="N867" s="23"/>
      <c r="O867" s="26"/>
      <c r="P867" s="26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</row>
    <row r="868">
      <c r="A868" s="23"/>
      <c r="B868" s="23"/>
      <c r="C868" s="23"/>
      <c r="D868" s="27"/>
      <c r="E868" s="27"/>
      <c r="F868" s="24"/>
      <c r="G868" s="23"/>
      <c r="H868" s="23"/>
      <c r="I868" s="23"/>
      <c r="J868" s="23"/>
      <c r="K868" s="23"/>
      <c r="L868" s="23"/>
      <c r="M868" s="25"/>
      <c r="N868" s="23"/>
      <c r="O868" s="26"/>
      <c r="P868" s="26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</row>
    <row r="869">
      <c r="A869" s="23"/>
      <c r="B869" s="23"/>
      <c r="C869" s="23"/>
      <c r="D869" s="27"/>
      <c r="E869" s="27"/>
      <c r="F869" s="24"/>
      <c r="G869" s="23"/>
      <c r="H869" s="23"/>
      <c r="I869" s="23"/>
      <c r="J869" s="23"/>
      <c r="K869" s="23"/>
      <c r="L869" s="23"/>
      <c r="M869" s="25"/>
      <c r="N869" s="23"/>
      <c r="O869" s="26"/>
      <c r="P869" s="26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</row>
    <row r="870">
      <c r="A870" s="23"/>
      <c r="B870" s="23"/>
      <c r="C870" s="23"/>
      <c r="D870" s="27"/>
      <c r="E870" s="27"/>
      <c r="F870" s="24"/>
      <c r="G870" s="23"/>
      <c r="H870" s="23"/>
      <c r="I870" s="23"/>
      <c r="J870" s="23"/>
      <c r="K870" s="23"/>
      <c r="L870" s="23"/>
      <c r="M870" s="25"/>
      <c r="N870" s="23"/>
      <c r="O870" s="26"/>
      <c r="P870" s="26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</row>
    <row r="871">
      <c r="A871" s="23"/>
      <c r="B871" s="23"/>
      <c r="C871" s="23"/>
      <c r="D871" s="27"/>
      <c r="E871" s="27"/>
      <c r="F871" s="24"/>
      <c r="G871" s="23"/>
      <c r="H871" s="23"/>
      <c r="I871" s="23"/>
      <c r="J871" s="23"/>
      <c r="K871" s="23"/>
      <c r="L871" s="23"/>
      <c r="M871" s="25"/>
      <c r="N871" s="23"/>
      <c r="O871" s="26"/>
      <c r="P871" s="26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</row>
    <row r="872">
      <c r="A872" s="23"/>
      <c r="B872" s="23"/>
      <c r="C872" s="23"/>
      <c r="D872" s="27"/>
      <c r="E872" s="27"/>
      <c r="F872" s="24"/>
      <c r="G872" s="23"/>
      <c r="H872" s="23"/>
      <c r="I872" s="23"/>
      <c r="J872" s="23"/>
      <c r="K872" s="23"/>
      <c r="L872" s="23"/>
      <c r="M872" s="25"/>
      <c r="N872" s="23"/>
      <c r="O872" s="26"/>
      <c r="P872" s="26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</row>
    <row r="873">
      <c r="A873" s="23"/>
      <c r="B873" s="23"/>
      <c r="C873" s="23"/>
      <c r="D873" s="27"/>
      <c r="E873" s="27"/>
      <c r="F873" s="24"/>
      <c r="G873" s="23"/>
      <c r="H873" s="23"/>
      <c r="I873" s="23"/>
      <c r="J873" s="23"/>
      <c r="K873" s="23"/>
      <c r="L873" s="23"/>
      <c r="M873" s="25"/>
      <c r="N873" s="23"/>
      <c r="O873" s="26"/>
      <c r="P873" s="26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</row>
    <row r="874">
      <c r="A874" s="23"/>
      <c r="B874" s="23"/>
      <c r="C874" s="23"/>
      <c r="D874" s="27"/>
      <c r="E874" s="27"/>
      <c r="F874" s="24"/>
      <c r="G874" s="23"/>
      <c r="H874" s="23"/>
      <c r="I874" s="23"/>
      <c r="J874" s="23"/>
      <c r="K874" s="23"/>
      <c r="L874" s="23"/>
      <c r="M874" s="25"/>
      <c r="N874" s="23"/>
      <c r="O874" s="26"/>
      <c r="P874" s="26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</row>
    <row r="875">
      <c r="A875" s="23"/>
      <c r="B875" s="23"/>
      <c r="C875" s="23"/>
      <c r="D875" s="27"/>
      <c r="E875" s="27"/>
      <c r="F875" s="24"/>
      <c r="G875" s="23"/>
      <c r="H875" s="23"/>
      <c r="I875" s="23"/>
      <c r="J875" s="23"/>
      <c r="K875" s="23"/>
      <c r="L875" s="23"/>
      <c r="M875" s="25"/>
      <c r="N875" s="23"/>
      <c r="O875" s="26"/>
      <c r="P875" s="26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</row>
    <row r="876">
      <c r="A876" s="23"/>
      <c r="B876" s="23"/>
      <c r="C876" s="23"/>
      <c r="D876" s="27"/>
      <c r="E876" s="27"/>
      <c r="F876" s="24"/>
      <c r="G876" s="23"/>
      <c r="H876" s="23"/>
      <c r="I876" s="23"/>
      <c r="J876" s="23"/>
      <c r="K876" s="23"/>
      <c r="L876" s="23"/>
      <c r="M876" s="25"/>
      <c r="N876" s="23"/>
      <c r="O876" s="26"/>
      <c r="P876" s="26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</row>
    <row r="877">
      <c r="A877" s="23"/>
      <c r="B877" s="23"/>
      <c r="C877" s="23"/>
      <c r="D877" s="27"/>
      <c r="E877" s="27"/>
      <c r="F877" s="24"/>
      <c r="G877" s="23"/>
      <c r="H877" s="23"/>
      <c r="I877" s="23"/>
      <c r="J877" s="23"/>
      <c r="K877" s="23"/>
      <c r="L877" s="23"/>
      <c r="M877" s="25"/>
      <c r="N877" s="23"/>
      <c r="O877" s="26"/>
      <c r="P877" s="26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</row>
    <row r="878">
      <c r="A878" s="23"/>
      <c r="B878" s="23"/>
      <c r="C878" s="23"/>
      <c r="D878" s="27"/>
      <c r="E878" s="27"/>
      <c r="F878" s="24"/>
      <c r="G878" s="23"/>
      <c r="H878" s="23"/>
      <c r="I878" s="23"/>
      <c r="J878" s="23"/>
      <c r="K878" s="23"/>
      <c r="L878" s="23"/>
      <c r="M878" s="25"/>
      <c r="N878" s="23"/>
      <c r="O878" s="26"/>
      <c r="P878" s="26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</row>
    <row r="879">
      <c r="A879" s="23"/>
      <c r="B879" s="23"/>
      <c r="C879" s="23"/>
      <c r="D879" s="27"/>
      <c r="E879" s="27"/>
      <c r="F879" s="24"/>
      <c r="G879" s="23"/>
      <c r="H879" s="23"/>
      <c r="I879" s="23"/>
      <c r="J879" s="23"/>
      <c r="K879" s="23"/>
      <c r="L879" s="23"/>
      <c r="M879" s="25"/>
      <c r="N879" s="23"/>
      <c r="O879" s="26"/>
      <c r="P879" s="26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</row>
    <row r="880">
      <c r="A880" s="23"/>
      <c r="B880" s="23"/>
      <c r="C880" s="23"/>
      <c r="D880" s="27"/>
      <c r="E880" s="27"/>
      <c r="F880" s="24"/>
      <c r="G880" s="23"/>
      <c r="H880" s="23"/>
      <c r="I880" s="23"/>
      <c r="J880" s="23"/>
      <c r="K880" s="23"/>
      <c r="L880" s="23"/>
      <c r="M880" s="25"/>
      <c r="N880" s="23"/>
      <c r="O880" s="26"/>
      <c r="P880" s="26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</row>
    <row r="881">
      <c r="A881" s="23"/>
      <c r="B881" s="23"/>
      <c r="C881" s="23"/>
      <c r="D881" s="27"/>
      <c r="E881" s="27"/>
      <c r="F881" s="24"/>
      <c r="G881" s="23"/>
      <c r="H881" s="23"/>
      <c r="I881" s="23"/>
      <c r="J881" s="23"/>
      <c r="K881" s="23"/>
      <c r="L881" s="23"/>
      <c r="M881" s="25"/>
      <c r="N881" s="23"/>
      <c r="O881" s="26"/>
      <c r="P881" s="26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</row>
    <row r="882">
      <c r="A882" s="23"/>
      <c r="B882" s="23"/>
      <c r="C882" s="23"/>
      <c r="D882" s="27"/>
      <c r="E882" s="27"/>
      <c r="F882" s="24"/>
      <c r="G882" s="23"/>
      <c r="H882" s="23"/>
      <c r="I882" s="23"/>
      <c r="J882" s="23"/>
      <c r="K882" s="23"/>
      <c r="L882" s="23"/>
      <c r="M882" s="25"/>
      <c r="N882" s="23"/>
      <c r="O882" s="26"/>
      <c r="P882" s="26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</row>
    <row r="883">
      <c r="A883" s="23"/>
      <c r="B883" s="23"/>
      <c r="C883" s="23"/>
      <c r="D883" s="27"/>
      <c r="E883" s="27"/>
      <c r="F883" s="24"/>
      <c r="G883" s="23"/>
      <c r="H883" s="23"/>
      <c r="I883" s="23"/>
      <c r="J883" s="23"/>
      <c r="K883" s="23"/>
      <c r="L883" s="23"/>
      <c r="M883" s="25"/>
      <c r="N883" s="23"/>
      <c r="O883" s="26"/>
      <c r="P883" s="26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</row>
    <row r="884">
      <c r="A884" s="23"/>
      <c r="B884" s="23"/>
      <c r="C884" s="23"/>
      <c r="D884" s="27"/>
      <c r="E884" s="27"/>
      <c r="F884" s="24"/>
      <c r="G884" s="23"/>
      <c r="H884" s="23"/>
      <c r="I884" s="23"/>
      <c r="J884" s="23"/>
      <c r="K884" s="23"/>
      <c r="L884" s="23"/>
      <c r="M884" s="25"/>
      <c r="N884" s="23"/>
      <c r="O884" s="26"/>
      <c r="P884" s="26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</row>
    <row r="885">
      <c r="A885" s="23"/>
      <c r="B885" s="23"/>
      <c r="C885" s="23"/>
      <c r="D885" s="27"/>
      <c r="E885" s="27"/>
      <c r="F885" s="24"/>
      <c r="G885" s="23"/>
      <c r="H885" s="23"/>
      <c r="I885" s="23"/>
      <c r="J885" s="23"/>
      <c r="K885" s="23"/>
      <c r="L885" s="23"/>
      <c r="M885" s="25"/>
      <c r="N885" s="23"/>
      <c r="O885" s="26"/>
      <c r="P885" s="26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</row>
    <row r="886">
      <c r="A886" s="23"/>
      <c r="B886" s="23"/>
      <c r="C886" s="23"/>
      <c r="D886" s="27"/>
      <c r="E886" s="27"/>
      <c r="F886" s="24"/>
      <c r="G886" s="23"/>
      <c r="H886" s="23"/>
      <c r="I886" s="23"/>
      <c r="J886" s="23"/>
      <c r="K886" s="23"/>
      <c r="L886" s="23"/>
      <c r="M886" s="25"/>
      <c r="N886" s="23"/>
      <c r="O886" s="26"/>
      <c r="P886" s="26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</row>
    <row r="887">
      <c r="A887" s="23"/>
      <c r="B887" s="23"/>
      <c r="C887" s="23"/>
      <c r="D887" s="27"/>
      <c r="E887" s="27"/>
      <c r="F887" s="24"/>
      <c r="G887" s="23"/>
      <c r="H887" s="23"/>
      <c r="I887" s="23"/>
      <c r="J887" s="23"/>
      <c r="K887" s="23"/>
      <c r="L887" s="23"/>
      <c r="M887" s="25"/>
      <c r="N887" s="23"/>
      <c r="O887" s="26"/>
      <c r="P887" s="26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</row>
    <row r="888">
      <c r="A888" s="23"/>
      <c r="B888" s="23"/>
      <c r="C888" s="23"/>
      <c r="D888" s="27"/>
      <c r="E888" s="27"/>
      <c r="F888" s="24"/>
      <c r="G888" s="23"/>
      <c r="H888" s="23"/>
      <c r="I888" s="23"/>
      <c r="J888" s="23"/>
      <c r="K888" s="23"/>
      <c r="L888" s="23"/>
      <c r="M888" s="25"/>
      <c r="N888" s="23"/>
      <c r="O888" s="26"/>
      <c r="P888" s="26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</row>
    <row r="889">
      <c r="A889" s="23"/>
      <c r="B889" s="23"/>
      <c r="C889" s="23"/>
      <c r="D889" s="27"/>
      <c r="E889" s="27"/>
      <c r="F889" s="24"/>
      <c r="G889" s="23"/>
      <c r="H889" s="23"/>
      <c r="I889" s="23"/>
      <c r="J889" s="23"/>
      <c r="K889" s="23"/>
      <c r="L889" s="23"/>
      <c r="M889" s="25"/>
      <c r="N889" s="23"/>
      <c r="O889" s="26"/>
      <c r="P889" s="26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</row>
    <row r="890">
      <c r="A890" s="23"/>
      <c r="B890" s="23"/>
      <c r="C890" s="23"/>
      <c r="D890" s="27"/>
      <c r="E890" s="27"/>
      <c r="F890" s="24"/>
      <c r="G890" s="23"/>
      <c r="H890" s="23"/>
      <c r="I890" s="23"/>
      <c r="J890" s="23"/>
      <c r="K890" s="23"/>
      <c r="L890" s="23"/>
      <c r="M890" s="25"/>
      <c r="N890" s="23"/>
      <c r="O890" s="26"/>
      <c r="P890" s="26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</row>
    <row r="891">
      <c r="A891" s="23"/>
      <c r="B891" s="23"/>
      <c r="C891" s="23"/>
      <c r="D891" s="27"/>
      <c r="E891" s="27"/>
      <c r="F891" s="24"/>
      <c r="G891" s="23"/>
      <c r="H891" s="23"/>
      <c r="I891" s="23"/>
      <c r="J891" s="23"/>
      <c r="K891" s="23"/>
      <c r="L891" s="23"/>
      <c r="M891" s="25"/>
      <c r="N891" s="23"/>
      <c r="O891" s="26"/>
      <c r="P891" s="26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</row>
    <row r="892">
      <c r="A892" s="23"/>
      <c r="B892" s="23"/>
      <c r="C892" s="23"/>
      <c r="D892" s="27"/>
      <c r="E892" s="27"/>
      <c r="F892" s="24"/>
      <c r="G892" s="23"/>
      <c r="H892" s="23"/>
      <c r="I892" s="23"/>
      <c r="J892" s="23"/>
      <c r="K892" s="23"/>
      <c r="L892" s="23"/>
      <c r="M892" s="25"/>
      <c r="N892" s="23"/>
      <c r="O892" s="26"/>
      <c r="P892" s="26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</row>
    <row r="893">
      <c r="A893" s="23"/>
      <c r="B893" s="23"/>
      <c r="C893" s="23"/>
      <c r="D893" s="27"/>
      <c r="E893" s="27"/>
      <c r="F893" s="24"/>
      <c r="G893" s="23"/>
      <c r="H893" s="23"/>
      <c r="I893" s="23"/>
      <c r="J893" s="23"/>
      <c r="K893" s="23"/>
      <c r="L893" s="23"/>
      <c r="M893" s="25"/>
      <c r="N893" s="23"/>
      <c r="O893" s="26"/>
      <c r="P893" s="26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</row>
    <row r="894">
      <c r="A894" s="23"/>
      <c r="B894" s="23"/>
      <c r="C894" s="23"/>
      <c r="D894" s="27"/>
      <c r="E894" s="27"/>
      <c r="F894" s="24"/>
      <c r="G894" s="23"/>
      <c r="H894" s="23"/>
      <c r="I894" s="23"/>
      <c r="J894" s="23"/>
      <c r="K894" s="23"/>
      <c r="L894" s="23"/>
      <c r="M894" s="25"/>
      <c r="N894" s="23"/>
      <c r="O894" s="26"/>
      <c r="P894" s="26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</row>
    <row r="895">
      <c r="A895" s="23"/>
      <c r="B895" s="23"/>
      <c r="C895" s="23"/>
      <c r="D895" s="27"/>
      <c r="E895" s="27"/>
      <c r="F895" s="24"/>
      <c r="G895" s="23"/>
      <c r="H895" s="23"/>
      <c r="I895" s="23"/>
      <c r="J895" s="23"/>
      <c r="K895" s="23"/>
      <c r="L895" s="23"/>
      <c r="M895" s="25"/>
      <c r="N895" s="23"/>
      <c r="O895" s="26"/>
      <c r="P895" s="26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</row>
    <row r="896">
      <c r="A896" s="23"/>
      <c r="B896" s="23"/>
      <c r="C896" s="23"/>
      <c r="D896" s="27"/>
      <c r="E896" s="27"/>
      <c r="F896" s="24"/>
      <c r="G896" s="23"/>
      <c r="H896" s="23"/>
      <c r="I896" s="23"/>
      <c r="J896" s="23"/>
      <c r="K896" s="23"/>
      <c r="L896" s="23"/>
      <c r="M896" s="25"/>
      <c r="N896" s="23"/>
      <c r="O896" s="26"/>
      <c r="P896" s="26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</row>
    <row r="897">
      <c r="A897" s="23"/>
      <c r="B897" s="23"/>
      <c r="C897" s="23"/>
      <c r="D897" s="27"/>
      <c r="E897" s="27"/>
      <c r="F897" s="24"/>
      <c r="G897" s="23"/>
      <c r="H897" s="23"/>
      <c r="I897" s="23"/>
      <c r="J897" s="23"/>
      <c r="K897" s="23"/>
      <c r="L897" s="23"/>
      <c r="M897" s="25"/>
      <c r="N897" s="23"/>
      <c r="O897" s="26"/>
      <c r="P897" s="26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</row>
    <row r="898">
      <c r="A898" s="23"/>
      <c r="B898" s="23"/>
      <c r="C898" s="23"/>
      <c r="D898" s="27"/>
      <c r="E898" s="27"/>
      <c r="F898" s="24"/>
      <c r="G898" s="23"/>
      <c r="H898" s="23"/>
      <c r="I898" s="23"/>
      <c r="J898" s="23"/>
      <c r="K898" s="23"/>
      <c r="L898" s="23"/>
      <c r="M898" s="25"/>
      <c r="N898" s="23"/>
      <c r="O898" s="26"/>
      <c r="P898" s="26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</row>
    <row r="899">
      <c r="A899" s="23"/>
      <c r="B899" s="23"/>
      <c r="C899" s="23"/>
      <c r="D899" s="27"/>
      <c r="E899" s="27"/>
      <c r="F899" s="24"/>
      <c r="G899" s="23"/>
      <c r="H899" s="23"/>
      <c r="I899" s="23"/>
      <c r="J899" s="23"/>
      <c r="K899" s="23"/>
      <c r="L899" s="23"/>
      <c r="M899" s="25"/>
      <c r="N899" s="23"/>
      <c r="O899" s="26"/>
      <c r="P899" s="26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</row>
    <row r="900">
      <c r="A900" s="23"/>
      <c r="B900" s="23"/>
      <c r="C900" s="23"/>
      <c r="D900" s="27"/>
      <c r="E900" s="27"/>
      <c r="F900" s="24"/>
      <c r="G900" s="23"/>
      <c r="H900" s="23"/>
      <c r="I900" s="23"/>
      <c r="J900" s="23"/>
      <c r="K900" s="23"/>
      <c r="L900" s="23"/>
      <c r="M900" s="25"/>
      <c r="N900" s="23"/>
      <c r="O900" s="26"/>
      <c r="P900" s="26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</row>
    <row r="901">
      <c r="A901" s="23"/>
      <c r="B901" s="23"/>
      <c r="C901" s="23"/>
      <c r="D901" s="27"/>
      <c r="E901" s="27"/>
      <c r="F901" s="24"/>
      <c r="G901" s="23"/>
      <c r="H901" s="23"/>
      <c r="I901" s="23"/>
      <c r="J901" s="23"/>
      <c r="K901" s="23"/>
      <c r="L901" s="23"/>
      <c r="M901" s="25"/>
      <c r="N901" s="23"/>
      <c r="O901" s="26"/>
      <c r="P901" s="26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</row>
    <row r="902">
      <c r="A902" s="23"/>
      <c r="B902" s="23"/>
      <c r="C902" s="23"/>
      <c r="D902" s="27"/>
      <c r="E902" s="27"/>
      <c r="F902" s="24"/>
      <c r="G902" s="23"/>
      <c r="H902" s="23"/>
      <c r="I902" s="23"/>
      <c r="J902" s="23"/>
      <c r="K902" s="23"/>
      <c r="L902" s="23"/>
      <c r="M902" s="25"/>
      <c r="N902" s="23"/>
      <c r="O902" s="26"/>
      <c r="P902" s="26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</row>
    <row r="903">
      <c r="A903" s="23"/>
      <c r="B903" s="23"/>
      <c r="C903" s="23"/>
      <c r="D903" s="27"/>
      <c r="E903" s="27"/>
      <c r="F903" s="24"/>
      <c r="G903" s="23"/>
      <c r="H903" s="23"/>
      <c r="I903" s="23"/>
      <c r="J903" s="23"/>
      <c r="K903" s="23"/>
      <c r="L903" s="23"/>
      <c r="M903" s="25"/>
      <c r="N903" s="23"/>
      <c r="O903" s="26"/>
      <c r="P903" s="26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</row>
    <row r="904">
      <c r="A904" s="23"/>
      <c r="B904" s="23"/>
      <c r="C904" s="23"/>
      <c r="D904" s="27"/>
      <c r="E904" s="27"/>
      <c r="F904" s="24"/>
      <c r="G904" s="23"/>
      <c r="H904" s="23"/>
      <c r="I904" s="23"/>
      <c r="J904" s="23"/>
      <c r="K904" s="23"/>
      <c r="L904" s="23"/>
      <c r="M904" s="25"/>
      <c r="N904" s="23"/>
      <c r="O904" s="26"/>
      <c r="P904" s="26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</row>
    <row r="905">
      <c r="A905" s="23"/>
      <c r="B905" s="23"/>
      <c r="C905" s="23"/>
      <c r="D905" s="27"/>
      <c r="E905" s="27"/>
      <c r="F905" s="24"/>
      <c r="G905" s="23"/>
      <c r="H905" s="23"/>
      <c r="I905" s="23"/>
      <c r="J905" s="23"/>
      <c r="K905" s="23"/>
      <c r="L905" s="23"/>
      <c r="M905" s="25"/>
      <c r="N905" s="23"/>
      <c r="O905" s="26"/>
      <c r="P905" s="26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</row>
    <row r="906">
      <c r="A906" s="23"/>
      <c r="B906" s="23"/>
      <c r="C906" s="23"/>
      <c r="D906" s="27"/>
      <c r="E906" s="27"/>
      <c r="F906" s="24"/>
      <c r="G906" s="23"/>
      <c r="H906" s="23"/>
      <c r="I906" s="23"/>
      <c r="J906" s="23"/>
      <c r="K906" s="23"/>
      <c r="L906" s="23"/>
      <c r="M906" s="25"/>
      <c r="N906" s="23"/>
      <c r="O906" s="26"/>
      <c r="P906" s="26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</row>
    <row r="907">
      <c r="A907" s="23"/>
      <c r="B907" s="23"/>
      <c r="C907" s="23"/>
      <c r="D907" s="27"/>
      <c r="E907" s="27"/>
      <c r="F907" s="24"/>
      <c r="G907" s="23"/>
      <c r="H907" s="23"/>
      <c r="I907" s="23"/>
      <c r="J907" s="23"/>
      <c r="K907" s="23"/>
      <c r="L907" s="23"/>
      <c r="M907" s="25"/>
      <c r="N907" s="23"/>
      <c r="O907" s="26"/>
      <c r="P907" s="26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</row>
    <row r="908">
      <c r="A908" s="23"/>
      <c r="B908" s="23"/>
      <c r="C908" s="23"/>
      <c r="D908" s="27"/>
      <c r="E908" s="27"/>
      <c r="F908" s="24"/>
      <c r="G908" s="23"/>
      <c r="H908" s="23"/>
      <c r="I908" s="23"/>
      <c r="J908" s="23"/>
      <c r="K908" s="23"/>
      <c r="L908" s="23"/>
      <c r="M908" s="25"/>
      <c r="N908" s="23"/>
      <c r="O908" s="26"/>
      <c r="P908" s="26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</row>
    <row r="909">
      <c r="A909" s="23"/>
      <c r="B909" s="23"/>
      <c r="C909" s="23"/>
      <c r="D909" s="27"/>
      <c r="E909" s="27"/>
      <c r="F909" s="24"/>
      <c r="G909" s="23"/>
      <c r="H909" s="23"/>
      <c r="I909" s="23"/>
      <c r="J909" s="23"/>
      <c r="K909" s="23"/>
      <c r="L909" s="23"/>
      <c r="M909" s="25"/>
      <c r="N909" s="23"/>
      <c r="O909" s="26"/>
      <c r="P909" s="26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</row>
    <row r="910">
      <c r="A910" s="23"/>
      <c r="B910" s="23"/>
      <c r="C910" s="23"/>
      <c r="D910" s="27"/>
      <c r="E910" s="27"/>
      <c r="F910" s="24"/>
      <c r="G910" s="23"/>
      <c r="H910" s="23"/>
      <c r="I910" s="23"/>
      <c r="J910" s="23"/>
      <c r="K910" s="23"/>
      <c r="L910" s="23"/>
      <c r="M910" s="25"/>
      <c r="N910" s="23"/>
      <c r="O910" s="26"/>
      <c r="P910" s="26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</row>
    <row r="911">
      <c r="A911" s="23"/>
      <c r="B911" s="23"/>
      <c r="C911" s="23"/>
      <c r="D911" s="27"/>
      <c r="E911" s="27"/>
      <c r="F911" s="24"/>
      <c r="G911" s="23"/>
      <c r="H911" s="23"/>
      <c r="I911" s="23"/>
      <c r="J911" s="23"/>
      <c r="K911" s="23"/>
      <c r="L911" s="23"/>
      <c r="M911" s="25"/>
      <c r="N911" s="23"/>
      <c r="O911" s="26"/>
      <c r="P911" s="26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</row>
    <row r="912">
      <c r="A912" s="23"/>
      <c r="B912" s="23"/>
      <c r="C912" s="23"/>
      <c r="D912" s="27"/>
      <c r="E912" s="27"/>
      <c r="F912" s="24"/>
      <c r="G912" s="23"/>
      <c r="H912" s="23"/>
      <c r="I912" s="23"/>
      <c r="J912" s="23"/>
      <c r="K912" s="23"/>
      <c r="L912" s="23"/>
      <c r="M912" s="25"/>
      <c r="N912" s="23"/>
      <c r="O912" s="26"/>
      <c r="P912" s="26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</row>
    <row r="913">
      <c r="A913" s="23"/>
      <c r="B913" s="23"/>
      <c r="C913" s="23"/>
      <c r="D913" s="27"/>
      <c r="E913" s="27"/>
      <c r="F913" s="24"/>
      <c r="G913" s="23"/>
      <c r="H913" s="23"/>
      <c r="I913" s="23"/>
      <c r="J913" s="23"/>
      <c r="K913" s="23"/>
      <c r="L913" s="23"/>
      <c r="M913" s="25"/>
      <c r="N913" s="23"/>
      <c r="O913" s="26"/>
      <c r="P913" s="26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</row>
    <row r="914">
      <c r="A914" s="23"/>
      <c r="B914" s="23"/>
      <c r="C914" s="23"/>
      <c r="D914" s="27"/>
      <c r="E914" s="27"/>
      <c r="F914" s="24"/>
      <c r="G914" s="23"/>
      <c r="H914" s="23"/>
      <c r="I914" s="23"/>
      <c r="J914" s="23"/>
      <c r="K914" s="23"/>
      <c r="L914" s="23"/>
      <c r="M914" s="25"/>
      <c r="N914" s="23"/>
      <c r="O914" s="26"/>
      <c r="P914" s="26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</row>
    <row r="915">
      <c r="A915" s="23"/>
      <c r="B915" s="23"/>
      <c r="C915" s="23"/>
      <c r="D915" s="27"/>
      <c r="E915" s="27"/>
      <c r="F915" s="24"/>
      <c r="G915" s="23"/>
      <c r="H915" s="23"/>
      <c r="I915" s="23"/>
      <c r="J915" s="23"/>
      <c r="K915" s="23"/>
      <c r="L915" s="23"/>
      <c r="M915" s="25"/>
      <c r="N915" s="23"/>
      <c r="O915" s="26"/>
      <c r="P915" s="26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</row>
    <row r="916">
      <c r="A916" s="23"/>
      <c r="B916" s="23"/>
      <c r="C916" s="23"/>
      <c r="D916" s="27"/>
      <c r="E916" s="27"/>
      <c r="F916" s="24"/>
      <c r="G916" s="23"/>
      <c r="H916" s="23"/>
      <c r="I916" s="23"/>
      <c r="J916" s="23"/>
      <c r="K916" s="23"/>
      <c r="L916" s="23"/>
      <c r="M916" s="25"/>
      <c r="N916" s="23"/>
      <c r="O916" s="26"/>
      <c r="P916" s="26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</row>
    <row r="917">
      <c r="A917" s="23"/>
      <c r="B917" s="23"/>
      <c r="C917" s="23"/>
      <c r="D917" s="27"/>
      <c r="E917" s="27"/>
      <c r="F917" s="24"/>
      <c r="G917" s="23"/>
      <c r="H917" s="23"/>
      <c r="I917" s="23"/>
      <c r="J917" s="23"/>
      <c r="K917" s="23"/>
      <c r="L917" s="23"/>
      <c r="M917" s="25"/>
      <c r="N917" s="23"/>
      <c r="O917" s="26"/>
      <c r="P917" s="26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</row>
    <row r="918">
      <c r="A918" s="23"/>
      <c r="B918" s="23"/>
      <c r="C918" s="23"/>
      <c r="D918" s="27"/>
      <c r="E918" s="27"/>
      <c r="F918" s="24"/>
      <c r="G918" s="23"/>
      <c r="H918" s="23"/>
      <c r="I918" s="23"/>
      <c r="J918" s="23"/>
      <c r="K918" s="23"/>
      <c r="L918" s="23"/>
      <c r="M918" s="25"/>
      <c r="N918" s="23"/>
      <c r="O918" s="26"/>
      <c r="P918" s="26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</row>
    <row r="919">
      <c r="A919" s="23"/>
      <c r="B919" s="23"/>
      <c r="C919" s="23"/>
      <c r="D919" s="27"/>
      <c r="E919" s="27"/>
      <c r="F919" s="24"/>
      <c r="G919" s="23"/>
      <c r="H919" s="23"/>
      <c r="I919" s="23"/>
      <c r="J919" s="23"/>
      <c r="K919" s="23"/>
      <c r="L919" s="23"/>
      <c r="M919" s="25"/>
      <c r="N919" s="23"/>
      <c r="O919" s="26"/>
      <c r="P919" s="26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</row>
    <row r="920">
      <c r="A920" s="23"/>
      <c r="B920" s="23"/>
      <c r="C920" s="23"/>
      <c r="D920" s="27"/>
      <c r="E920" s="27"/>
      <c r="F920" s="24"/>
      <c r="G920" s="23"/>
      <c r="H920" s="23"/>
      <c r="I920" s="23"/>
      <c r="J920" s="23"/>
      <c r="K920" s="23"/>
      <c r="L920" s="23"/>
      <c r="M920" s="25"/>
      <c r="N920" s="23"/>
      <c r="O920" s="26"/>
      <c r="P920" s="26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</row>
    <row r="921">
      <c r="A921" s="23"/>
      <c r="B921" s="23"/>
      <c r="C921" s="23"/>
      <c r="D921" s="27"/>
      <c r="E921" s="27"/>
      <c r="F921" s="24"/>
      <c r="G921" s="23"/>
      <c r="H921" s="23"/>
      <c r="I921" s="23"/>
      <c r="J921" s="23"/>
      <c r="K921" s="23"/>
      <c r="L921" s="23"/>
      <c r="M921" s="25"/>
      <c r="N921" s="23"/>
      <c r="O921" s="26"/>
      <c r="P921" s="26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</row>
    <row r="922">
      <c r="A922" s="23"/>
      <c r="B922" s="23"/>
      <c r="C922" s="23"/>
      <c r="D922" s="27"/>
      <c r="E922" s="27"/>
      <c r="F922" s="24"/>
      <c r="G922" s="23"/>
      <c r="H922" s="23"/>
      <c r="I922" s="23"/>
      <c r="J922" s="23"/>
      <c r="K922" s="23"/>
      <c r="L922" s="23"/>
      <c r="M922" s="25"/>
      <c r="N922" s="23"/>
      <c r="O922" s="26"/>
      <c r="P922" s="26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</row>
    <row r="923">
      <c r="A923" s="23"/>
      <c r="B923" s="23"/>
      <c r="C923" s="23"/>
      <c r="D923" s="27"/>
      <c r="E923" s="27"/>
      <c r="F923" s="24"/>
      <c r="G923" s="23"/>
      <c r="H923" s="23"/>
      <c r="I923" s="23"/>
      <c r="J923" s="23"/>
      <c r="K923" s="23"/>
      <c r="L923" s="23"/>
      <c r="M923" s="25"/>
      <c r="N923" s="23"/>
      <c r="O923" s="26"/>
      <c r="P923" s="26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</row>
    <row r="924">
      <c r="A924" s="23"/>
      <c r="B924" s="23"/>
      <c r="C924" s="23"/>
      <c r="D924" s="27"/>
      <c r="E924" s="27"/>
      <c r="F924" s="24"/>
      <c r="G924" s="23"/>
      <c r="H924" s="23"/>
      <c r="I924" s="23"/>
      <c r="J924" s="23"/>
      <c r="K924" s="23"/>
      <c r="L924" s="23"/>
      <c r="M924" s="25"/>
      <c r="N924" s="23"/>
      <c r="O924" s="26"/>
      <c r="P924" s="26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</row>
    <row r="925">
      <c r="A925" s="23"/>
      <c r="B925" s="23"/>
      <c r="C925" s="23"/>
      <c r="D925" s="27"/>
      <c r="E925" s="27"/>
      <c r="F925" s="24"/>
      <c r="G925" s="23"/>
      <c r="H925" s="23"/>
      <c r="I925" s="23"/>
      <c r="J925" s="23"/>
      <c r="K925" s="23"/>
      <c r="L925" s="23"/>
      <c r="M925" s="25"/>
      <c r="N925" s="23"/>
      <c r="O925" s="26"/>
      <c r="P925" s="26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</row>
    <row r="926">
      <c r="A926" s="23"/>
      <c r="B926" s="23"/>
      <c r="C926" s="23"/>
      <c r="D926" s="27"/>
      <c r="E926" s="27"/>
      <c r="F926" s="24"/>
      <c r="G926" s="23"/>
      <c r="H926" s="23"/>
      <c r="I926" s="23"/>
      <c r="J926" s="23"/>
      <c r="K926" s="23"/>
      <c r="L926" s="23"/>
      <c r="M926" s="25"/>
      <c r="N926" s="23"/>
      <c r="O926" s="26"/>
      <c r="P926" s="26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</row>
    <row r="927">
      <c r="A927" s="23"/>
      <c r="B927" s="23"/>
      <c r="C927" s="23"/>
      <c r="D927" s="27"/>
      <c r="E927" s="27"/>
      <c r="F927" s="24"/>
      <c r="G927" s="23"/>
      <c r="H927" s="23"/>
      <c r="I927" s="23"/>
      <c r="J927" s="23"/>
      <c r="K927" s="23"/>
      <c r="L927" s="23"/>
      <c r="M927" s="25"/>
      <c r="N927" s="23"/>
      <c r="O927" s="26"/>
      <c r="P927" s="26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</row>
    <row r="928">
      <c r="A928" s="23"/>
      <c r="B928" s="23"/>
      <c r="C928" s="23"/>
      <c r="D928" s="27"/>
      <c r="E928" s="27"/>
      <c r="F928" s="24"/>
      <c r="G928" s="23"/>
      <c r="H928" s="23"/>
      <c r="I928" s="23"/>
      <c r="J928" s="23"/>
      <c r="K928" s="23"/>
      <c r="L928" s="23"/>
      <c r="M928" s="25"/>
      <c r="N928" s="23"/>
      <c r="O928" s="26"/>
      <c r="P928" s="26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</row>
    <row r="929">
      <c r="A929" s="23"/>
      <c r="B929" s="23"/>
      <c r="C929" s="23"/>
      <c r="D929" s="27"/>
      <c r="E929" s="27"/>
      <c r="F929" s="24"/>
      <c r="G929" s="23"/>
      <c r="H929" s="23"/>
      <c r="I929" s="23"/>
      <c r="J929" s="23"/>
      <c r="K929" s="23"/>
      <c r="L929" s="23"/>
      <c r="M929" s="25"/>
      <c r="N929" s="23"/>
      <c r="O929" s="26"/>
      <c r="P929" s="26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</row>
    <row r="930">
      <c r="A930" s="23"/>
      <c r="B930" s="23"/>
      <c r="C930" s="23"/>
      <c r="D930" s="27"/>
      <c r="E930" s="27"/>
      <c r="F930" s="24"/>
      <c r="G930" s="23"/>
      <c r="H930" s="23"/>
      <c r="I930" s="23"/>
      <c r="J930" s="23"/>
      <c r="K930" s="23"/>
      <c r="L930" s="23"/>
      <c r="M930" s="25"/>
      <c r="N930" s="23"/>
      <c r="O930" s="26"/>
      <c r="P930" s="26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</row>
    <row r="931">
      <c r="A931" s="23"/>
      <c r="B931" s="23"/>
      <c r="C931" s="23"/>
      <c r="D931" s="27"/>
      <c r="E931" s="27"/>
      <c r="F931" s="24"/>
      <c r="G931" s="23"/>
      <c r="H931" s="23"/>
      <c r="I931" s="23"/>
      <c r="J931" s="23"/>
      <c r="K931" s="23"/>
      <c r="L931" s="23"/>
      <c r="M931" s="25"/>
      <c r="N931" s="23"/>
      <c r="O931" s="26"/>
      <c r="P931" s="26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</row>
    <row r="932">
      <c r="A932" s="23"/>
      <c r="B932" s="23"/>
      <c r="C932" s="23"/>
      <c r="D932" s="27"/>
      <c r="E932" s="27"/>
      <c r="F932" s="24"/>
      <c r="G932" s="23"/>
      <c r="H932" s="23"/>
      <c r="I932" s="23"/>
      <c r="J932" s="23"/>
      <c r="K932" s="23"/>
      <c r="L932" s="23"/>
      <c r="M932" s="25"/>
      <c r="N932" s="23"/>
      <c r="O932" s="26"/>
      <c r="P932" s="26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</row>
    <row r="933">
      <c r="A933" s="23"/>
      <c r="B933" s="23"/>
      <c r="C933" s="23"/>
      <c r="D933" s="27"/>
      <c r="E933" s="27"/>
      <c r="F933" s="24"/>
      <c r="G933" s="23"/>
      <c r="H933" s="23"/>
      <c r="I933" s="23"/>
      <c r="J933" s="23"/>
      <c r="K933" s="23"/>
      <c r="L933" s="23"/>
      <c r="M933" s="25"/>
      <c r="N933" s="23"/>
      <c r="O933" s="26"/>
      <c r="P933" s="26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</row>
    <row r="934">
      <c r="A934" s="23"/>
      <c r="B934" s="23"/>
      <c r="C934" s="23"/>
      <c r="D934" s="27"/>
      <c r="E934" s="27"/>
      <c r="F934" s="24"/>
      <c r="G934" s="23"/>
      <c r="H934" s="23"/>
      <c r="I934" s="23"/>
      <c r="J934" s="23"/>
      <c r="K934" s="23"/>
      <c r="L934" s="23"/>
      <c r="M934" s="25"/>
      <c r="N934" s="23"/>
      <c r="O934" s="26"/>
      <c r="P934" s="26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</row>
    <row r="935">
      <c r="A935" s="23"/>
      <c r="B935" s="23"/>
      <c r="C935" s="23"/>
      <c r="D935" s="27"/>
      <c r="E935" s="27"/>
      <c r="F935" s="24"/>
      <c r="G935" s="23"/>
      <c r="H935" s="23"/>
      <c r="I935" s="23"/>
      <c r="J935" s="23"/>
      <c r="K935" s="23"/>
      <c r="L935" s="23"/>
      <c r="M935" s="25"/>
      <c r="N935" s="23"/>
      <c r="O935" s="26"/>
      <c r="P935" s="26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</row>
    <row r="936">
      <c r="A936" s="23"/>
      <c r="B936" s="23"/>
      <c r="C936" s="23"/>
      <c r="D936" s="27"/>
      <c r="E936" s="27"/>
      <c r="F936" s="24"/>
      <c r="G936" s="23"/>
      <c r="H936" s="23"/>
      <c r="I936" s="23"/>
      <c r="J936" s="23"/>
      <c r="K936" s="23"/>
      <c r="L936" s="23"/>
      <c r="M936" s="25"/>
      <c r="N936" s="23"/>
      <c r="O936" s="26"/>
      <c r="P936" s="26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</row>
    <row r="937">
      <c r="A937" s="23"/>
      <c r="B937" s="23"/>
      <c r="C937" s="23"/>
      <c r="D937" s="27"/>
      <c r="E937" s="27"/>
      <c r="F937" s="24"/>
      <c r="G937" s="23"/>
      <c r="H937" s="23"/>
      <c r="I937" s="23"/>
      <c r="J937" s="23"/>
      <c r="K937" s="23"/>
      <c r="L937" s="23"/>
      <c r="M937" s="25"/>
      <c r="N937" s="23"/>
      <c r="O937" s="26"/>
      <c r="P937" s="26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</row>
    <row r="938">
      <c r="A938" s="23"/>
      <c r="B938" s="23"/>
      <c r="C938" s="23"/>
      <c r="D938" s="27"/>
      <c r="E938" s="27"/>
      <c r="F938" s="24"/>
      <c r="G938" s="23"/>
      <c r="H938" s="23"/>
      <c r="I938" s="23"/>
      <c r="J938" s="23"/>
      <c r="K938" s="23"/>
      <c r="L938" s="23"/>
      <c r="M938" s="25"/>
      <c r="N938" s="23"/>
      <c r="O938" s="26"/>
      <c r="P938" s="26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</row>
    <row r="939">
      <c r="A939" s="23"/>
      <c r="B939" s="23"/>
      <c r="C939" s="23"/>
      <c r="D939" s="27"/>
      <c r="E939" s="27"/>
      <c r="F939" s="24"/>
      <c r="G939" s="23"/>
      <c r="H939" s="23"/>
      <c r="I939" s="23"/>
      <c r="J939" s="23"/>
      <c r="K939" s="23"/>
      <c r="L939" s="23"/>
      <c r="M939" s="25"/>
      <c r="N939" s="23"/>
      <c r="O939" s="26"/>
      <c r="P939" s="26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</row>
    <row r="940">
      <c r="A940" s="23"/>
      <c r="B940" s="23"/>
      <c r="C940" s="23"/>
      <c r="D940" s="27"/>
      <c r="E940" s="27"/>
      <c r="F940" s="24"/>
      <c r="G940" s="23"/>
      <c r="H940" s="23"/>
      <c r="I940" s="23"/>
      <c r="J940" s="23"/>
      <c r="K940" s="23"/>
      <c r="L940" s="23"/>
      <c r="M940" s="25"/>
      <c r="N940" s="23"/>
      <c r="O940" s="26"/>
      <c r="P940" s="26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</row>
    <row r="941">
      <c r="A941" s="23"/>
      <c r="B941" s="23"/>
      <c r="C941" s="23"/>
      <c r="D941" s="27"/>
      <c r="E941" s="27"/>
      <c r="F941" s="24"/>
      <c r="G941" s="23"/>
      <c r="H941" s="23"/>
      <c r="I941" s="23"/>
      <c r="J941" s="23"/>
      <c r="K941" s="23"/>
      <c r="L941" s="23"/>
      <c r="M941" s="25"/>
      <c r="N941" s="23"/>
      <c r="O941" s="26"/>
      <c r="P941" s="26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</row>
    <row r="942">
      <c r="A942" s="23"/>
      <c r="B942" s="23"/>
      <c r="C942" s="23"/>
      <c r="D942" s="27"/>
      <c r="E942" s="27"/>
      <c r="F942" s="24"/>
      <c r="G942" s="23"/>
      <c r="H942" s="23"/>
      <c r="I942" s="23"/>
      <c r="J942" s="23"/>
      <c r="K942" s="23"/>
      <c r="L942" s="23"/>
      <c r="M942" s="25"/>
      <c r="N942" s="23"/>
      <c r="O942" s="26"/>
      <c r="P942" s="26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</row>
    <row r="943">
      <c r="A943" s="23"/>
      <c r="B943" s="23"/>
      <c r="C943" s="23"/>
      <c r="D943" s="27"/>
      <c r="E943" s="27"/>
      <c r="F943" s="24"/>
      <c r="G943" s="23"/>
      <c r="H943" s="23"/>
      <c r="I943" s="23"/>
      <c r="J943" s="23"/>
      <c r="K943" s="23"/>
      <c r="L943" s="23"/>
      <c r="M943" s="25"/>
      <c r="N943" s="23"/>
      <c r="O943" s="26"/>
      <c r="P943" s="26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</row>
    <row r="944">
      <c r="A944" s="23"/>
      <c r="B944" s="23"/>
      <c r="C944" s="23"/>
      <c r="D944" s="27"/>
      <c r="E944" s="27"/>
      <c r="F944" s="24"/>
      <c r="G944" s="23"/>
      <c r="H944" s="23"/>
      <c r="I944" s="23"/>
      <c r="J944" s="23"/>
      <c r="K944" s="23"/>
      <c r="L944" s="23"/>
      <c r="M944" s="25"/>
      <c r="N944" s="23"/>
      <c r="O944" s="26"/>
      <c r="P944" s="26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</row>
    <row r="945">
      <c r="A945" s="23"/>
      <c r="B945" s="23"/>
      <c r="C945" s="23"/>
      <c r="D945" s="27"/>
      <c r="E945" s="27"/>
      <c r="F945" s="24"/>
      <c r="G945" s="23"/>
      <c r="H945" s="23"/>
      <c r="I945" s="23"/>
      <c r="J945" s="23"/>
      <c r="K945" s="23"/>
      <c r="L945" s="23"/>
      <c r="M945" s="25"/>
      <c r="N945" s="23"/>
      <c r="O945" s="26"/>
      <c r="P945" s="26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</row>
    <row r="946">
      <c r="A946" s="23"/>
      <c r="B946" s="23"/>
      <c r="C946" s="23"/>
      <c r="D946" s="27"/>
      <c r="E946" s="27"/>
      <c r="F946" s="24"/>
      <c r="G946" s="23"/>
      <c r="H946" s="23"/>
      <c r="I946" s="23"/>
      <c r="J946" s="23"/>
      <c r="K946" s="23"/>
      <c r="L946" s="23"/>
      <c r="M946" s="25"/>
      <c r="N946" s="23"/>
      <c r="O946" s="26"/>
      <c r="P946" s="26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</row>
    <row r="947">
      <c r="A947" s="23"/>
      <c r="B947" s="23"/>
      <c r="C947" s="23"/>
      <c r="D947" s="27"/>
      <c r="E947" s="27"/>
      <c r="F947" s="24"/>
      <c r="G947" s="23"/>
      <c r="H947" s="23"/>
      <c r="I947" s="23"/>
      <c r="J947" s="23"/>
      <c r="K947" s="23"/>
      <c r="L947" s="23"/>
      <c r="M947" s="25"/>
      <c r="N947" s="23"/>
      <c r="O947" s="26"/>
      <c r="P947" s="26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</row>
    <row r="948">
      <c r="A948" s="23"/>
      <c r="B948" s="23"/>
      <c r="C948" s="23"/>
      <c r="D948" s="27"/>
      <c r="E948" s="27"/>
      <c r="F948" s="24"/>
      <c r="G948" s="23"/>
      <c r="H948" s="23"/>
      <c r="I948" s="23"/>
      <c r="J948" s="23"/>
      <c r="K948" s="23"/>
      <c r="L948" s="23"/>
      <c r="M948" s="25"/>
      <c r="N948" s="23"/>
      <c r="O948" s="26"/>
      <c r="P948" s="26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</row>
    <row r="949">
      <c r="A949" s="23"/>
      <c r="B949" s="23"/>
      <c r="C949" s="23"/>
      <c r="D949" s="27"/>
      <c r="E949" s="27"/>
      <c r="F949" s="24"/>
      <c r="G949" s="23"/>
      <c r="H949" s="23"/>
      <c r="I949" s="23"/>
      <c r="J949" s="23"/>
      <c r="K949" s="23"/>
      <c r="L949" s="23"/>
      <c r="M949" s="25"/>
      <c r="N949" s="23"/>
      <c r="O949" s="26"/>
      <c r="P949" s="26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</row>
    <row r="950">
      <c r="A950" s="23"/>
      <c r="B950" s="23"/>
      <c r="C950" s="23"/>
      <c r="D950" s="27"/>
      <c r="E950" s="27"/>
      <c r="F950" s="24"/>
      <c r="G950" s="23"/>
      <c r="H950" s="23"/>
      <c r="I950" s="23"/>
      <c r="J950" s="23"/>
      <c r="K950" s="23"/>
      <c r="L950" s="23"/>
      <c r="M950" s="25"/>
      <c r="N950" s="23"/>
      <c r="O950" s="26"/>
      <c r="P950" s="26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</row>
    <row r="951">
      <c r="A951" s="23"/>
      <c r="B951" s="23"/>
      <c r="C951" s="23"/>
      <c r="D951" s="27"/>
      <c r="E951" s="27"/>
      <c r="F951" s="24"/>
      <c r="G951" s="23"/>
      <c r="H951" s="23"/>
      <c r="I951" s="23"/>
      <c r="J951" s="23"/>
      <c r="K951" s="23"/>
      <c r="L951" s="23"/>
      <c r="M951" s="25"/>
      <c r="N951" s="23"/>
      <c r="O951" s="26"/>
      <c r="P951" s="26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</row>
    <row r="952">
      <c r="A952" s="23"/>
      <c r="B952" s="23"/>
      <c r="C952" s="23"/>
      <c r="D952" s="27"/>
      <c r="E952" s="27"/>
      <c r="F952" s="24"/>
      <c r="G952" s="23"/>
      <c r="H952" s="23"/>
      <c r="I952" s="23"/>
      <c r="J952" s="23"/>
      <c r="K952" s="23"/>
      <c r="L952" s="23"/>
      <c r="M952" s="25"/>
      <c r="N952" s="23"/>
      <c r="O952" s="26"/>
      <c r="P952" s="26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</row>
    <row r="953">
      <c r="A953" s="23"/>
      <c r="B953" s="23"/>
      <c r="C953" s="23"/>
      <c r="D953" s="27"/>
      <c r="E953" s="27"/>
      <c r="F953" s="24"/>
      <c r="G953" s="23"/>
      <c r="H953" s="23"/>
      <c r="I953" s="23"/>
      <c r="J953" s="23"/>
      <c r="K953" s="23"/>
      <c r="L953" s="23"/>
      <c r="M953" s="25"/>
      <c r="N953" s="23"/>
      <c r="O953" s="26"/>
      <c r="P953" s="26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</row>
    <row r="954">
      <c r="A954" s="23"/>
      <c r="B954" s="23"/>
      <c r="C954" s="23"/>
      <c r="D954" s="27"/>
      <c r="E954" s="27"/>
      <c r="F954" s="24"/>
      <c r="G954" s="23"/>
      <c r="H954" s="23"/>
      <c r="I954" s="23"/>
      <c r="J954" s="23"/>
      <c r="K954" s="23"/>
      <c r="L954" s="23"/>
      <c r="M954" s="25"/>
      <c r="N954" s="23"/>
      <c r="O954" s="26"/>
      <c r="P954" s="26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</row>
    <row r="955">
      <c r="A955" s="23"/>
      <c r="B955" s="23"/>
      <c r="C955" s="23"/>
      <c r="D955" s="27"/>
      <c r="E955" s="27"/>
      <c r="F955" s="24"/>
      <c r="G955" s="23"/>
      <c r="H955" s="23"/>
      <c r="I955" s="23"/>
      <c r="J955" s="23"/>
      <c r="K955" s="23"/>
      <c r="L955" s="23"/>
      <c r="M955" s="25"/>
      <c r="N955" s="23"/>
      <c r="O955" s="26"/>
      <c r="P955" s="26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</row>
    <row r="956">
      <c r="A956" s="23"/>
      <c r="B956" s="23"/>
      <c r="C956" s="23"/>
      <c r="D956" s="27"/>
      <c r="E956" s="27"/>
      <c r="F956" s="24"/>
      <c r="G956" s="23"/>
      <c r="H956" s="23"/>
      <c r="I956" s="23"/>
      <c r="J956" s="23"/>
      <c r="K956" s="23"/>
      <c r="L956" s="23"/>
      <c r="M956" s="25"/>
      <c r="N956" s="23"/>
      <c r="O956" s="26"/>
      <c r="P956" s="26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</row>
    <row r="957">
      <c r="A957" s="23"/>
      <c r="B957" s="23"/>
      <c r="C957" s="23"/>
      <c r="D957" s="27"/>
      <c r="E957" s="27"/>
      <c r="F957" s="24"/>
      <c r="G957" s="23"/>
      <c r="H957" s="23"/>
      <c r="I957" s="23"/>
      <c r="J957" s="23"/>
      <c r="K957" s="23"/>
      <c r="L957" s="23"/>
      <c r="M957" s="25"/>
      <c r="N957" s="23"/>
      <c r="O957" s="26"/>
      <c r="P957" s="26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</row>
    <row r="958">
      <c r="A958" s="23"/>
      <c r="B958" s="23"/>
      <c r="C958" s="23"/>
      <c r="D958" s="27"/>
      <c r="E958" s="27"/>
      <c r="F958" s="24"/>
      <c r="G958" s="23"/>
      <c r="H958" s="23"/>
      <c r="I958" s="23"/>
      <c r="J958" s="23"/>
      <c r="K958" s="23"/>
      <c r="L958" s="23"/>
      <c r="M958" s="25"/>
      <c r="N958" s="23"/>
      <c r="O958" s="26"/>
      <c r="P958" s="26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</row>
    <row r="959">
      <c r="A959" s="23"/>
      <c r="B959" s="23"/>
      <c r="C959" s="23"/>
      <c r="D959" s="27"/>
      <c r="E959" s="27"/>
      <c r="F959" s="24"/>
      <c r="G959" s="23"/>
      <c r="H959" s="23"/>
      <c r="I959" s="23"/>
      <c r="J959" s="23"/>
      <c r="K959" s="23"/>
      <c r="L959" s="23"/>
      <c r="M959" s="25"/>
      <c r="N959" s="23"/>
      <c r="O959" s="26"/>
      <c r="P959" s="26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</row>
    <row r="960">
      <c r="A960" s="23"/>
      <c r="B960" s="23"/>
      <c r="C960" s="23"/>
      <c r="D960" s="27"/>
      <c r="E960" s="27"/>
      <c r="F960" s="24"/>
      <c r="G960" s="23"/>
      <c r="H960" s="23"/>
      <c r="I960" s="23"/>
      <c r="J960" s="23"/>
      <c r="K960" s="23"/>
      <c r="L960" s="23"/>
      <c r="M960" s="25"/>
      <c r="N960" s="23"/>
      <c r="O960" s="26"/>
      <c r="P960" s="26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</row>
    <row r="961">
      <c r="A961" s="23"/>
      <c r="B961" s="23"/>
      <c r="C961" s="23"/>
      <c r="D961" s="27"/>
      <c r="E961" s="27"/>
      <c r="F961" s="24"/>
      <c r="G961" s="23"/>
      <c r="H961" s="23"/>
      <c r="I961" s="23"/>
      <c r="J961" s="23"/>
      <c r="K961" s="23"/>
      <c r="L961" s="23"/>
      <c r="M961" s="25"/>
      <c r="N961" s="23"/>
      <c r="O961" s="26"/>
      <c r="P961" s="26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</row>
    <row r="962">
      <c r="A962" s="23"/>
      <c r="B962" s="23"/>
      <c r="C962" s="23"/>
      <c r="D962" s="27"/>
      <c r="E962" s="27"/>
      <c r="F962" s="24"/>
      <c r="G962" s="23"/>
      <c r="H962" s="23"/>
      <c r="I962" s="23"/>
      <c r="J962" s="23"/>
      <c r="K962" s="23"/>
      <c r="L962" s="23"/>
      <c r="M962" s="25"/>
      <c r="N962" s="23"/>
      <c r="O962" s="26"/>
      <c r="P962" s="26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</row>
    <row r="963">
      <c r="A963" s="23"/>
      <c r="B963" s="23"/>
      <c r="C963" s="23"/>
      <c r="D963" s="27"/>
      <c r="E963" s="27"/>
      <c r="F963" s="24"/>
      <c r="G963" s="23"/>
      <c r="H963" s="23"/>
      <c r="I963" s="23"/>
      <c r="J963" s="23"/>
      <c r="K963" s="23"/>
      <c r="L963" s="23"/>
      <c r="M963" s="25"/>
      <c r="N963" s="23"/>
      <c r="O963" s="26"/>
      <c r="P963" s="26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</row>
    <row r="964">
      <c r="A964" s="23"/>
      <c r="B964" s="23"/>
      <c r="C964" s="23"/>
      <c r="D964" s="27"/>
      <c r="E964" s="27"/>
      <c r="F964" s="24"/>
      <c r="G964" s="23"/>
      <c r="H964" s="23"/>
      <c r="I964" s="23"/>
      <c r="J964" s="23"/>
      <c r="K964" s="23"/>
      <c r="L964" s="23"/>
      <c r="M964" s="25"/>
      <c r="N964" s="23"/>
      <c r="O964" s="26"/>
      <c r="P964" s="26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</row>
    <row r="965">
      <c r="A965" s="23"/>
      <c r="B965" s="23"/>
      <c r="C965" s="23"/>
      <c r="D965" s="27"/>
      <c r="E965" s="27"/>
      <c r="F965" s="24"/>
      <c r="G965" s="23"/>
      <c r="H965" s="23"/>
      <c r="I965" s="23"/>
      <c r="J965" s="23"/>
      <c r="K965" s="23"/>
      <c r="L965" s="23"/>
      <c r="M965" s="25"/>
      <c r="N965" s="23"/>
      <c r="O965" s="26"/>
      <c r="P965" s="26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</row>
    <row r="966">
      <c r="A966" s="23"/>
      <c r="B966" s="23"/>
      <c r="C966" s="23"/>
      <c r="D966" s="27"/>
      <c r="E966" s="27"/>
      <c r="F966" s="24"/>
      <c r="G966" s="23"/>
      <c r="H966" s="23"/>
      <c r="I966" s="23"/>
      <c r="J966" s="23"/>
      <c r="K966" s="23"/>
      <c r="L966" s="23"/>
      <c r="M966" s="25"/>
      <c r="N966" s="23"/>
      <c r="O966" s="26"/>
      <c r="P966" s="26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</row>
    <row r="967">
      <c r="A967" s="23"/>
      <c r="B967" s="23"/>
      <c r="C967" s="23"/>
      <c r="D967" s="27"/>
      <c r="E967" s="27"/>
      <c r="F967" s="24"/>
      <c r="G967" s="23"/>
      <c r="H967" s="23"/>
      <c r="I967" s="23"/>
      <c r="J967" s="23"/>
      <c r="K967" s="23"/>
      <c r="L967" s="23"/>
      <c r="M967" s="25"/>
      <c r="N967" s="23"/>
      <c r="O967" s="26"/>
      <c r="P967" s="26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</row>
    <row r="968">
      <c r="A968" s="23"/>
      <c r="B968" s="23"/>
      <c r="C968" s="23"/>
      <c r="D968" s="27"/>
      <c r="E968" s="27"/>
      <c r="F968" s="24"/>
      <c r="G968" s="23"/>
      <c r="H968" s="23"/>
      <c r="I968" s="23"/>
      <c r="J968" s="23"/>
      <c r="K968" s="23"/>
      <c r="L968" s="23"/>
      <c r="M968" s="25"/>
      <c r="N968" s="23"/>
      <c r="O968" s="26"/>
      <c r="P968" s="26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</row>
    <row r="969">
      <c r="A969" s="23"/>
      <c r="B969" s="23"/>
      <c r="C969" s="23"/>
      <c r="D969" s="27"/>
      <c r="E969" s="27"/>
      <c r="F969" s="24"/>
      <c r="G969" s="23"/>
      <c r="H969" s="23"/>
      <c r="I969" s="23"/>
      <c r="J969" s="23"/>
      <c r="K969" s="23"/>
      <c r="L969" s="23"/>
      <c r="M969" s="25"/>
      <c r="N969" s="23"/>
      <c r="O969" s="26"/>
      <c r="P969" s="26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</row>
    <row r="970">
      <c r="A970" s="23"/>
      <c r="B970" s="23"/>
      <c r="C970" s="23"/>
      <c r="D970" s="27"/>
      <c r="E970" s="27"/>
      <c r="F970" s="24"/>
      <c r="G970" s="23"/>
      <c r="H970" s="23"/>
      <c r="I970" s="23"/>
      <c r="J970" s="23"/>
      <c r="K970" s="23"/>
      <c r="L970" s="23"/>
      <c r="M970" s="25"/>
      <c r="N970" s="23"/>
      <c r="O970" s="26"/>
      <c r="P970" s="26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</row>
    <row r="971">
      <c r="A971" s="23"/>
      <c r="B971" s="23"/>
      <c r="C971" s="23"/>
      <c r="D971" s="27"/>
      <c r="E971" s="27"/>
      <c r="F971" s="24"/>
      <c r="G971" s="23"/>
      <c r="H971" s="23"/>
      <c r="I971" s="23"/>
      <c r="J971" s="23"/>
      <c r="K971" s="23"/>
      <c r="L971" s="23"/>
      <c r="M971" s="25"/>
      <c r="N971" s="23"/>
      <c r="O971" s="26"/>
      <c r="P971" s="26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</row>
    <row r="972">
      <c r="A972" s="23"/>
      <c r="B972" s="23"/>
      <c r="C972" s="23"/>
      <c r="D972" s="27"/>
      <c r="E972" s="27"/>
      <c r="F972" s="24"/>
      <c r="G972" s="23"/>
      <c r="H972" s="23"/>
      <c r="I972" s="23"/>
      <c r="J972" s="23"/>
      <c r="K972" s="23"/>
      <c r="L972" s="23"/>
      <c r="M972" s="25"/>
      <c r="N972" s="23"/>
      <c r="O972" s="26"/>
      <c r="P972" s="26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</row>
    <row r="973">
      <c r="A973" s="23"/>
      <c r="B973" s="23"/>
      <c r="C973" s="23"/>
      <c r="D973" s="27"/>
      <c r="E973" s="27"/>
      <c r="F973" s="24"/>
      <c r="G973" s="23"/>
      <c r="H973" s="23"/>
      <c r="I973" s="23"/>
      <c r="J973" s="23"/>
      <c r="K973" s="23"/>
      <c r="L973" s="23"/>
      <c r="M973" s="25"/>
      <c r="N973" s="23"/>
      <c r="O973" s="26"/>
      <c r="P973" s="26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</row>
    <row r="974">
      <c r="A974" s="23"/>
      <c r="B974" s="23"/>
      <c r="C974" s="23"/>
      <c r="D974" s="27"/>
      <c r="E974" s="27"/>
      <c r="F974" s="24"/>
      <c r="G974" s="23"/>
      <c r="H974" s="23"/>
      <c r="I974" s="23"/>
      <c r="J974" s="23"/>
      <c r="K974" s="23"/>
      <c r="L974" s="23"/>
      <c r="M974" s="25"/>
      <c r="N974" s="23"/>
      <c r="O974" s="26"/>
      <c r="P974" s="26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</row>
    <row r="975">
      <c r="A975" s="23"/>
      <c r="B975" s="23"/>
      <c r="C975" s="23"/>
      <c r="D975" s="27"/>
      <c r="E975" s="27"/>
      <c r="F975" s="24"/>
      <c r="G975" s="23"/>
      <c r="H975" s="23"/>
      <c r="I975" s="23"/>
      <c r="J975" s="23"/>
      <c r="K975" s="23"/>
      <c r="L975" s="23"/>
      <c r="M975" s="25"/>
      <c r="N975" s="23"/>
      <c r="O975" s="26"/>
      <c r="P975" s="26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</row>
    <row r="976">
      <c r="A976" s="23"/>
      <c r="B976" s="23"/>
      <c r="C976" s="23"/>
      <c r="D976" s="27"/>
      <c r="E976" s="27"/>
      <c r="F976" s="24"/>
      <c r="G976" s="23"/>
      <c r="H976" s="23"/>
      <c r="I976" s="23"/>
      <c r="J976" s="23"/>
      <c r="K976" s="23"/>
      <c r="L976" s="23"/>
      <c r="M976" s="25"/>
      <c r="N976" s="23"/>
      <c r="O976" s="26"/>
      <c r="P976" s="26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</row>
    <row r="977">
      <c r="A977" s="23"/>
      <c r="B977" s="23"/>
      <c r="C977" s="23"/>
      <c r="D977" s="27"/>
      <c r="E977" s="27"/>
      <c r="F977" s="24"/>
      <c r="G977" s="23"/>
      <c r="H977" s="23"/>
      <c r="I977" s="23"/>
      <c r="J977" s="23"/>
      <c r="K977" s="23"/>
      <c r="L977" s="23"/>
      <c r="M977" s="25"/>
      <c r="N977" s="23"/>
      <c r="O977" s="26"/>
      <c r="P977" s="26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</row>
    <row r="978">
      <c r="A978" s="23"/>
      <c r="B978" s="23"/>
      <c r="C978" s="23"/>
      <c r="D978" s="27"/>
      <c r="E978" s="27"/>
      <c r="F978" s="24"/>
      <c r="G978" s="23"/>
      <c r="H978" s="23"/>
      <c r="I978" s="23"/>
      <c r="J978" s="23"/>
      <c r="K978" s="23"/>
      <c r="L978" s="23"/>
      <c r="M978" s="25"/>
      <c r="N978" s="23"/>
      <c r="O978" s="26"/>
      <c r="P978" s="26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</row>
    <row r="979">
      <c r="A979" s="23"/>
      <c r="B979" s="23"/>
      <c r="C979" s="23"/>
      <c r="D979" s="27"/>
      <c r="E979" s="27"/>
      <c r="F979" s="24"/>
      <c r="G979" s="23"/>
      <c r="H979" s="23"/>
      <c r="I979" s="23"/>
      <c r="J979" s="23"/>
      <c r="K979" s="23"/>
      <c r="L979" s="23"/>
      <c r="M979" s="25"/>
      <c r="N979" s="23"/>
      <c r="O979" s="26"/>
      <c r="P979" s="26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</row>
    <row r="980">
      <c r="A980" s="23"/>
      <c r="B980" s="23"/>
      <c r="C980" s="23"/>
      <c r="D980" s="27"/>
      <c r="E980" s="27"/>
      <c r="F980" s="24"/>
      <c r="G980" s="23"/>
      <c r="H980" s="23"/>
      <c r="I980" s="23"/>
      <c r="J980" s="23"/>
      <c r="K980" s="23"/>
      <c r="L980" s="23"/>
      <c r="M980" s="25"/>
      <c r="N980" s="23"/>
      <c r="O980" s="26"/>
      <c r="P980" s="26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</row>
    <row r="981">
      <c r="A981" s="23"/>
      <c r="B981" s="23"/>
      <c r="C981" s="23"/>
      <c r="D981" s="27"/>
      <c r="E981" s="27"/>
      <c r="F981" s="24"/>
      <c r="G981" s="23"/>
      <c r="H981" s="23"/>
      <c r="I981" s="23"/>
      <c r="J981" s="23"/>
      <c r="K981" s="23"/>
      <c r="L981" s="23"/>
      <c r="M981" s="25"/>
      <c r="N981" s="23"/>
      <c r="O981" s="26"/>
      <c r="P981" s="26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</row>
    <row r="982">
      <c r="A982" s="23"/>
      <c r="B982" s="23"/>
      <c r="C982" s="23"/>
      <c r="D982" s="27"/>
      <c r="E982" s="27"/>
      <c r="F982" s="24"/>
      <c r="G982" s="23"/>
      <c r="H982" s="23"/>
      <c r="I982" s="23"/>
      <c r="J982" s="23"/>
      <c r="K982" s="23"/>
      <c r="L982" s="23"/>
      <c r="M982" s="25"/>
      <c r="N982" s="23"/>
      <c r="O982" s="26"/>
      <c r="P982" s="26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</row>
    <row r="983">
      <c r="A983" s="23"/>
      <c r="B983" s="23"/>
      <c r="C983" s="23"/>
      <c r="D983" s="27"/>
      <c r="E983" s="27"/>
      <c r="F983" s="24"/>
      <c r="G983" s="23"/>
      <c r="H983" s="23"/>
      <c r="I983" s="23"/>
      <c r="J983" s="23"/>
      <c r="K983" s="23"/>
      <c r="L983" s="23"/>
      <c r="M983" s="25"/>
      <c r="N983" s="23"/>
      <c r="O983" s="26"/>
      <c r="P983" s="26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</row>
    <row r="984">
      <c r="A984" s="23"/>
      <c r="B984" s="23"/>
      <c r="C984" s="23"/>
      <c r="D984" s="27"/>
      <c r="E984" s="27"/>
      <c r="F984" s="24"/>
      <c r="G984" s="23"/>
      <c r="H984" s="23"/>
      <c r="I984" s="23"/>
      <c r="J984" s="23"/>
      <c r="K984" s="23"/>
      <c r="L984" s="23"/>
      <c r="M984" s="25"/>
      <c r="N984" s="23"/>
      <c r="O984" s="26"/>
      <c r="P984" s="26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</row>
    <row r="985">
      <c r="A985" s="23"/>
      <c r="B985" s="23"/>
      <c r="C985" s="23"/>
      <c r="D985" s="27"/>
      <c r="E985" s="27"/>
      <c r="F985" s="24"/>
      <c r="G985" s="23"/>
      <c r="H985" s="23"/>
      <c r="I985" s="23"/>
      <c r="J985" s="23"/>
      <c r="K985" s="23"/>
      <c r="L985" s="23"/>
      <c r="M985" s="25"/>
      <c r="N985" s="23"/>
      <c r="O985" s="26"/>
      <c r="P985" s="26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</row>
    <row r="986">
      <c r="A986" s="23"/>
      <c r="B986" s="23"/>
      <c r="C986" s="23"/>
      <c r="D986" s="27"/>
      <c r="E986" s="27"/>
      <c r="F986" s="24"/>
      <c r="G986" s="23"/>
      <c r="H986" s="23"/>
      <c r="I986" s="23"/>
      <c r="J986" s="23"/>
      <c r="K986" s="23"/>
      <c r="L986" s="23"/>
      <c r="M986" s="25"/>
      <c r="N986" s="23"/>
      <c r="O986" s="26"/>
      <c r="P986" s="26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</row>
    <row r="987">
      <c r="A987" s="23"/>
      <c r="B987" s="23"/>
      <c r="C987" s="23"/>
      <c r="D987" s="27"/>
      <c r="E987" s="27"/>
      <c r="F987" s="24"/>
      <c r="G987" s="23"/>
      <c r="H987" s="23"/>
      <c r="I987" s="23"/>
      <c r="J987" s="23"/>
      <c r="K987" s="23"/>
      <c r="L987" s="23"/>
      <c r="M987" s="25"/>
      <c r="N987" s="23"/>
      <c r="O987" s="26"/>
      <c r="P987" s="26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</row>
    <row r="988">
      <c r="A988" s="23"/>
      <c r="B988" s="23"/>
      <c r="C988" s="23"/>
      <c r="D988" s="27"/>
      <c r="E988" s="27"/>
      <c r="F988" s="24"/>
      <c r="G988" s="23"/>
      <c r="H988" s="23"/>
      <c r="I988" s="23"/>
      <c r="J988" s="23"/>
      <c r="K988" s="23"/>
      <c r="L988" s="23"/>
      <c r="M988" s="25"/>
      <c r="N988" s="23"/>
      <c r="O988" s="26"/>
      <c r="P988" s="26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</row>
    <row r="989">
      <c r="A989" s="23"/>
      <c r="B989" s="23"/>
      <c r="C989" s="23"/>
      <c r="D989" s="27"/>
      <c r="E989" s="27"/>
      <c r="F989" s="24"/>
      <c r="G989" s="23"/>
      <c r="H989" s="23"/>
      <c r="I989" s="23"/>
      <c r="J989" s="23"/>
      <c r="K989" s="23"/>
      <c r="L989" s="23"/>
      <c r="M989" s="25"/>
      <c r="N989" s="23"/>
      <c r="O989" s="26"/>
      <c r="P989" s="26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</row>
    <row r="990">
      <c r="A990" s="23"/>
      <c r="B990" s="23"/>
      <c r="C990" s="23"/>
      <c r="D990" s="27"/>
      <c r="E990" s="27"/>
      <c r="F990" s="24"/>
      <c r="G990" s="23"/>
      <c r="H990" s="23"/>
      <c r="I990" s="23"/>
      <c r="J990" s="23"/>
      <c r="K990" s="23"/>
      <c r="L990" s="23"/>
      <c r="M990" s="25"/>
      <c r="N990" s="23"/>
      <c r="O990" s="26"/>
      <c r="P990" s="26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</row>
    <row r="991">
      <c r="A991" s="23"/>
      <c r="B991" s="23"/>
      <c r="C991" s="23"/>
      <c r="D991" s="27"/>
      <c r="E991" s="27"/>
      <c r="F991" s="24"/>
      <c r="G991" s="23"/>
      <c r="H991" s="23"/>
      <c r="I991" s="23"/>
      <c r="J991" s="23"/>
      <c r="K991" s="23"/>
      <c r="L991" s="23"/>
      <c r="M991" s="25"/>
      <c r="N991" s="23"/>
      <c r="O991" s="26"/>
      <c r="P991" s="26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</row>
    <row r="992">
      <c r="A992" s="23"/>
      <c r="B992" s="23"/>
      <c r="C992" s="23"/>
      <c r="D992" s="27"/>
      <c r="E992" s="27"/>
      <c r="F992" s="24"/>
      <c r="G992" s="23"/>
      <c r="H992" s="23"/>
      <c r="I992" s="23"/>
      <c r="J992" s="23"/>
      <c r="K992" s="23"/>
      <c r="L992" s="23"/>
      <c r="M992" s="25"/>
      <c r="N992" s="23"/>
      <c r="O992" s="26"/>
      <c r="P992" s="26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</row>
    <row r="993">
      <c r="A993" s="23"/>
      <c r="B993" s="23"/>
      <c r="C993" s="23"/>
      <c r="D993" s="27"/>
      <c r="E993" s="27"/>
      <c r="F993" s="24"/>
      <c r="G993" s="23"/>
      <c r="H993" s="23"/>
      <c r="I993" s="23"/>
      <c r="J993" s="23"/>
      <c r="K993" s="23"/>
      <c r="L993" s="23"/>
      <c r="M993" s="25"/>
      <c r="N993" s="23"/>
      <c r="O993" s="26"/>
      <c r="P993" s="26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</row>
    <row r="994">
      <c r="A994" s="23"/>
      <c r="B994" s="23"/>
      <c r="C994" s="23"/>
      <c r="D994" s="27"/>
      <c r="E994" s="27"/>
      <c r="F994" s="24"/>
      <c r="G994" s="23"/>
      <c r="H994" s="23"/>
      <c r="I994" s="23"/>
      <c r="J994" s="23"/>
      <c r="K994" s="23"/>
      <c r="L994" s="23"/>
      <c r="M994" s="25"/>
      <c r="N994" s="23"/>
      <c r="O994" s="26"/>
      <c r="P994" s="26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</row>
    <row r="995">
      <c r="A995" s="23"/>
      <c r="B995" s="23"/>
      <c r="C995" s="23"/>
      <c r="D995" s="27"/>
      <c r="E995" s="27"/>
      <c r="F995" s="24"/>
      <c r="G995" s="23"/>
      <c r="H995" s="23"/>
      <c r="I995" s="23"/>
      <c r="J995" s="23"/>
      <c r="K995" s="23"/>
      <c r="L995" s="23"/>
      <c r="M995" s="25"/>
      <c r="N995" s="23"/>
      <c r="O995" s="26"/>
      <c r="P995" s="26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</row>
    <row r="996">
      <c r="A996" s="23"/>
      <c r="B996" s="23"/>
      <c r="C996" s="23"/>
      <c r="D996" s="27"/>
      <c r="E996" s="27"/>
      <c r="F996" s="24"/>
      <c r="G996" s="23"/>
      <c r="H996" s="23"/>
      <c r="I996" s="23"/>
      <c r="J996" s="23"/>
      <c r="K996" s="23"/>
      <c r="L996" s="23"/>
      <c r="M996" s="25"/>
      <c r="N996" s="23"/>
      <c r="O996" s="26"/>
      <c r="P996" s="26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</row>
    <row r="997">
      <c r="A997" s="23"/>
      <c r="B997" s="23"/>
      <c r="C997" s="23"/>
      <c r="D997" s="27"/>
      <c r="E997" s="27"/>
      <c r="F997" s="24"/>
      <c r="G997" s="23"/>
      <c r="H997" s="23"/>
      <c r="I997" s="23"/>
      <c r="J997" s="23"/>
      <c r="K997" s="23"/>
      <c r="L997" s="23"/>
      <c r="M997" s="25"/>
      <c r="N997" s="23"/>
      <c r="O997" s="26"/>
      <c r="P997" s="26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</row>
    <row r="998">
      <c r="A998" s="23"/>
      <c r="B998" s="23"/>
      <c r="C998" s="23"/>
      <c r="D998" s="27"/>
      <c r="E998" s="27"/>
      <c r="F998" s="24"/>
      <c r="G998" s="23"/>
      <c r="H998" s="23"/>
      <c r="I998" s="23"/>
      <c r="J998" s="23"/>
      <c r="K998" s="23"/>
      <c r="L998" s="23"/>
      <c r="M998" s="25"/>
      <c r="N998" s="23"/>
      <c r="O998" s="26"/>
      <c r="P998" s="26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</row>
    <row r="999">
      <c r="A999" s="23"/>
      <c r="B999" s="23"/>
      <c r="C999" s="23"/>
      <c r="D999" s="27"/>
      <c r="E999" s="27"/>
      <c r="F999" s="24"/>
      <c r="G999" s="23"/>
      <c r="H999" s="23"/>
      <c r="I999" s="23"/>
      <c r="J999" s="23"/>
      <c r="K999" s="23"/>
      <c r="L999" s="23"/>
      <c r="M999" s="25"/>
      <c r="N999" s="23"/>
      <c r="O999" s="26"/>
      <c r="P999" s="26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</row>
    <row r="1000">
      <c r="A1000" s="23"/>
      <c r="B1000" s="23"/>
      <c r="C1000" s="23"/>
      <c r="D1000" s="27"/>
      <c r="E1000" s="27"/>
      <c r="F1000" s="24"/>
      <c r="G1000" s="23"/>
      <c r="H1000" s="23"/>
      <c r="I1000" s="23"/>
      <c r="J1000" s="23"/>
      <c r="K1000" s="23"/>
      <c r="L1000" s="23"/>
      <c r="M1000" s="25"/>
      <c r="N1000" s="23"/>
      <c r="O1000" s="26"/>
      <c r="P1000" s="26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</row>
    <row r="1001">
      <c r="A1001" s="23"/>
      <c r="B1001" s="23"/>
      <c r="C1001" s="23"/>
      <c r="D1001" s="24"/>
      <c r="E1001" s="24"/>
      <c r="F1001" s="24"/>
      <c r="G1001" s="23"/>
      <c r="H1001" s="23"/>
      <c r="I1001" s="23"/>
      <c r="J1001" s="23"/>
      <c r="K1001" s="23"/>
      <c r="L1001" s="23"/>
      <c r="M1001" s="25"/>
      <c r="N1001" s="23"/>
      <c r="O1001" s="26"/>
      <c r="P1001" s="26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</row>
  </sheetData>
  <conditionalFormatting sqref="F1:F1001">
    <cfRule type="colorScale" priority="1">
      <colorScale>
        <cfvo type="min"/>
        <cfvo type="formula" val="0.5"/>
        <cfvo type="max"/>
        <color rgb="FFE67C73"/>
        <color rgb="FFFFFFFF"/>
        <color rgb="FF57BB8A"/>
      </colorScale>
    </cfRule>
  </conditionalFormatting>
  <conditionalFormatting sqref="I1:I1001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L1:L1001">
    <cfRule type="colorScale" priority="3">
      <colorScale>
        <cfvo type="min"/>
        <cfvo type="formula" val="10.2"/>
        <cfvo type="max"/>
        <color rgb="FFE67C73"/>
        <color rgb="FFFFFFFF"/>
        <color rgb="FF57BB8A"/>
      </colorScale>
    </cfRule>
  </conditionalFormatting>
  <conditionalFormatting sqref="M1:M1001">
    <cfRule type="colorScale" priority="4">
      <colorScale>
        <cfvo type="min"/>
        <cfvo type="formula" val="10.2"/>
        <cfvo type="max"/>
        <color rgb="FF57BB8A"/>
        <color rgb="FFFFFFFF"/>
        <color rgb="FFE67C73"/>
      </colorScale>
    </cfRule>
  </conditionalFormatting>
  <conditionalFormatting sqref="N1:N1001">
    <cfRule type="colorScale" priority="5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O1:O1001">
    <cfRule type="colorScale" priority="6">
      <colorScale>
        <cfvo type="min"/>
        <cfvo type="percent" val="50"/>
        <cfvo type="max"/>
        <color rgb="FFE67C73"/>
        <color rgb="FFFFFFFF"/>
        <color rgb="FF57BB8A"/>
      </colorScale>
    </cfRule>
  </conditionalFormatting>
  <conditionalFormatting sqref="P1:P1001">
    <cfRule type="colorScale" priority="7">
      <colorScale>
        <cfvo type="min"/>
        <cfvo type="percent" val="50"/>
        <cfvo type="max"/>
        <color rgb="FF57BB8A"/>
        <color rgb="FFFFFFFF"/>
        <color rgb="FFE67C73"/>
      </colorScale>
    </cfRule>
  </conditionalFormatting>
  <conditionalFormatting sqref="Q1:Q1001">
    <cfRule type="colorScale" priority="8">
      <colorScale>
        <cfvo type="formula" val="1"/>
        <cfvo type="formula" val="8.5"/>
        <cfvo type="formula" val="16"/>
        <color rgb="FF57BB8A"/>
        <color rgb="FFFFFFFF"/>
        <color rgb="FFE67C73"/>
      </colorScale>
    </cfRule>
  </conditionalFormatting>
  <conditionalFormatting sqref="K1:K1001">
    <cfRule type="colorScale" priority="9">
      <colorScale>
        <cfvo type="formula" val="0"/>
        <cfvo type="formula" val="70"/>
        <cfvo type="formula" val="140"/>
        <color rgb="FF57BB8A"/>
        <color rgb="FFFFFFFF"/>
        <color rgb="FFE67C73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14"/>
    <col customWidth="1" min="2" max="3" width="3.43"/>
    <col customWidth="1" min="4" max="4" width="4.29"/>
    <col customWidth="1" min="5" max="5" width="8.0"/>
    <col customWidth="1" min="6" max="6" width="7.43"/>
    <col customWidth="1" min="7" max="8" width="4.57"/>
    <col customWidth="1" min="9" max="9" width="4.29"/>
    <col customWidth="1" min="10" max="10" width="18.14"/>
    <col customWidth="1" min="11" max="11" width="8.71"/>
    <col customWidth="1" min="12" max="12" width="5.57"/>
    <col customWidth="1" min="13" max="13" width="7.29"/>
    <col customWidth="1" min="14" max="14" width="4.86"/>
    <col customWidth="1" min="15" max="15" width="7.0"/>
    <col customWidth="1" min="16" max="16" width="8.57"/>
    <col customWidth="1" min="17" max="17" width="15.29"/>
    <col customWidth="1" min="18" max="34" width="13.29"/>
  </cols>
  <sheetData>
    <row r="1">
      <c r="A1" s="18" t="s">
        <v>39</v>
      </c>
      <c r="B1" s="18" t="s">
        <v>61</v>
      </c>
      <c r="C1" s="18" t="s">
        <v>62</v>
      </c>
      <c r="D1" s="19" t="s">
        <v>63</v>
      </c>
      <c r="E1" s="19" t="s">
        <v>64</v>
      </c>
      <c r="F1" s="20" t="s">
        <v>65</v>
      </c>
      <c r="G1" s="18" t="s">
        <v>66</v>
      </c>
      <c r="H1" s="18" t="s">
        <v>67</v>
      </c>
      <c r="I1" s="18" t="s">
        <v>68</v>
      </c>
      <c r="J1" s="18" t="s">
        <v>69</v>
      </c>
      <c r="K1" s="18" t="s">
        <v>70</v>
      </c>
      <c r="L1" s="18" t="s">
        <v>71</v>
      </c>
      <c r="M1" s="21" t="s">
        <v>72</v>
      </c>
      <c r="N1" s="18" t="s">
        <v>73</v>
      </c>
      <c r="O1" s="22" t="s">
        <v>74</v>
      </c>
      <c r="P1" s="22" t="s">
        <v>75</v>
      </c>
      <c r="Q1" s="18" t="s">
        <v>76</v>
      </c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</row>
    <row r="2">
      <c r="A2" s="23" t="str">
        <f>Schedule!A17</f>
        <v>Justin</v>
      </c>
      <c r="B2" s="18">
        <v>20.0</v>
      </c>
      <c r="C2" s="18">
        <v>11.0</v>
      </c>
      <c r="D2" s="19" t="str">
        <f t="shared" ref="D2:D9" si="1">ifs(C2-$C$2=0, "--", C2-$C$2&lt;&gt;0, C2-$C$2)</f>
        <v>--</v>
      </c>
      <c r="E2" s="19" t="str">
        <f t="shared" ref="E2:E9" si="2">ifs(C2-$C$5&lt;=0, "--", C2-$C$5&gt;0, C2-$C$5)</f>
        <v>--</v>
      </c>
      <c r="F2" s="24">
        <f t="shared" ref="F2:F9" si="3">B2/(B2+C2)</f>
        <v>0.6451612903</v>
      </c>
      <c r="G2" s="18">
        <f>14+10+6+11+10+11+4+10+14+10+8+10+9+17+11+10+6+10+6+14+11+17+13+10+9+8+12+9+11+4+6</f>
        <v>311</v>
      </c>
      <c r="H2" s="18">
        <f>9+12+7+7+9+12+8+1+7+7+11+11+15+5+6+5+18+7+5+12+10+13+8+9+4+10+6+6+9+6+9</f>
        <v>264</v>
      </c>
      <c r="I2" s="23">
        <f t="shared" ref="I2:I9" si="4">G2-H2</f>
        <v>47</v>
      </c>
      <c r="J2" s="23">
        <f t="shared" ref="J2:J9" si="5">134-(B2+C2)</f>
        <v>103</v>
      </c>
      <c r="K2" s="23">
        <f>J2+1-B2-C3</f>
        <v>70</v>
      </c>
      <c r="L2" s="25">
        <f t="shared" ref="L2:L9" si="6">G2/(B2+C2)</f>
        <v>10.03225806</v>
      </c>
      <c r="M2" s="25">
        <f t="shared" ref="M2:M9" si="7">H2/(B2+C2)</f>
        <v>8.516129032</v>
      </c>
      <c r="N2" s="25">
        <f t="shared" ref="N2:N9" si="8">L2-M2</f>
        <v>1.516129032</v>
      </c>
      <c r="O2" s="26">
        <f t="shared" ref="O2:O9" si="9">((G2^2)/((G2^2)+(H2^2)))*(B2+C2)</f>
        <v>18.01709561</v>
      </c>
      <c r="P2" s="26">
        <f t="shared" ref="P2:P9" si="10">(B2+C2)-O2</f>
        <v>12.98290439</v>
      </c>
      <c r="Q2" s="18">
        <v>3.0</v>
      </c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</row>
    <row r="3">
      <c r="A3" s="23" t="str">
        <f>Schedule!A16</f>
        <v>Sol</v>
      </c>
      <c r="B3" s="18">
        <v>17.0</v>
      </c>
      <c r="C3" s="18">
        <v>14.0</v>
      </c>
      <c r="D3" s="19">
        <f t="shared" si="1"/>
        <v>3</v>
      </c>
      <c r="E3" s="19" t="str">
        <f t="shared" si="2"/>
        <v>--</v>
      </c>
      <c r="F3" s="24">
        <f t="shared" si="3"/>
        <v>0.5483870968</v>
      </c>
      <c r="G3" s="18">
        <f>9+12+7+10+10+6+13+14+10+8+11+20+2+14+9+13+13+7+12+12+14+13+8+9+15+13+8+11+7+15+12</f>
        <v>337</v>
      </c>
      <c r="H3" s="18">
        <f>14+10+6+15+8+8+7+8+9+18+6+8+16+8+12+10+6+8+13+13+7+17+13+10+4+5+13+5+9+8+9</f>
        <v>303</v>
      </c>
      <c r="I3" s="23">
        <f t="shared" si="4"/>
        <v>34</v>
      </c>
      <c r="J3" s="23">
        <f t="shared" si="5"/>
        <v>103</v>
      </c>
      <c r="K3" s="23"/>
      <c r="L3" s="25">
        <f t="shared" si="6"/>
        <v>10.87096774</v>
      </c>
      <c r="M3" s="25">
        <f t="shared" si="7"/>
        <v>9.774193548</v>
      </c>
      <c r="N3" s="25">
        <f t="shared" si="8"/>
        <v>1.096774194</v>
      </c>
      <c r="O3" s="26">
        <f t="shared" si="9"/>
        <v>17.14224016</v>
      </c>
      <c r="P3" s="26">
        <f t="shared" si="10"/>
        <v>13.85775984</v>
      </c>
      <c r="Q3" s="18">
        <v>4.0</v>
      </c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</row>
    <row r="4">
      <c r="A4" s="23" t="str">
        <f>Schedule!A15</f>
        <v>Ryan A.</v>
      </c>
      <c r="B4" s="29">
        <v>17.0</v>
      </c>
      <c r="C4" s="18">
        <v>14.0</v>
      </c>
      <c r="D4" s="19">
        <f t="shared" si="1"/>
        <v>3</v>
      </c>
      <c r="E4" s="19" t="str">
        <f t="shared" si="2"/>
        <v>--</v>
      </c>
      <c r="F4" s="24">
        <f t="shared" si="3"/>
        <v>0.5483870968</v>
      </c>
      <c r="G4" s="18">
        <f>4+13+9+15+12+18+3+8+13+15+8+14+16+8+12+5+18+7+11+13+11+13+13+13+5+12+12+13+10+14+13</f>
        <v>351</v>
      </c>
      <c r="H4" s="18">
        <f>5+17+5+10+4+8+15+12+14+3+19+12+2+14+9+10+6+10+9+7+22+8+14+12+10+11+13+11+5+16+10</f>
        <v>323</v>
      </c>
      <c r="I4" s="23">
        <f t="shared" si="4"/>
        <v>28</v>
      </c>
      <c r="J4" s="23">
        <f t="shared" si="5"/>
        <v>103</v>
      </c>
      <c r="K4" s="23"/>
      <c r="L4" s="25">
        <f t="shared" si="6"/>
        <v>11.32258065</v>
      </c>
      <c r="M4" s="25">
        <f t="shared" si="7"/>
        <v>10.41935484</v>
      </c>
      <c r="N4" s="25">
        <f t="shared" si="8"/>
        <v>0.9032258065</v>
      </c>
      <c r="O4" s="26">
        <f t="shared" si="9"/>
        <v>16.78561508</v>
      </c>
      <c r="P4" s="26">
        <f t="shared" si="10"/>
        <v>14.21438492</v>
      </c>
      <c r="Q4" s="18">
        <v>5.0</v>
      </c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</row>
    <row r="5">
      <c r="A5" s="23" t="str">
        <f>Schedule!A18</f>
        <v>Angelo</v>
      </c>
      <c r="B5" s="18">
        <v>16.0</v>
      </c>
      <c r="C5" s="18">
        <v>15.0</v>
      </c>
      <c r="D5" s="19">
        <f t="shared" si="1"/>
        <v>4</v>
      </c>
      <c r="E5" s="19" t="str">
        <f t="shared" si="2"/>
        <v>--</v>
      </c>
      <c r="F5" s="24">
        <f t="shared" si="3"/>
        <v>0.5161290323</v>
      </c>
      <c r="G5" s="18">
        <f>6+6+10+15+8+8+8+1+7+21+10+11+12+15+5+12+12+6+9+7+22+13+11+11+4+5+13+6+9+6+7</f>
        <v>296</v>
      </c>
      <c r="H5" s="18">
        <f>5+7+11+10+10+6+4+10+14+12+9+9+5+12+8+14+8+5+11+13+11+6+15+10+15+13+8+9+11+4+10</f>
        <v>295</v>
      </c>
      <c r="I5" s="23">
        <f t="shared" si="4"/>
        <v>1</v>
      </c>
      <c r="J5" s="23">
        <f t="shared" si="5"/>
        <v>103</v>
      </c>
      <c r="K5" s="23"/>
      <c r="L5" s="25">
        <f t="shared" si="6"/>
        <v>9.548387097</v>
      </c>
      <c r="M5" s="25">
        <f t="shared" si="7"/>
        <v>9.516129032</v>
      </c>
      <c r="N5" s="25">
        <f t="shared" si="8"/>
        <v>0.03225806452</v>
      </c>
      <c r="O5" s="26">
        <f t="shared" si="9"/>
        <v>15.55245332</v>
      </c>
      <c r="P5" s="26">
        <f t="shared" si="10"/>
        <v>15.44754668</v>
      </c>
      <c r="Q5" s="18">
        <v>7.0</v>
      </c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</row>
    <row r="6">
      <c r="A6" s="23" t="str">
        <f>Schedule!A12</f>
        <v>Ryan P.</v>
      </c>
      <c r="B6" s="18">
        <v>15.0</v>
      </c>
      <c r="C6" s="18">
        <v>16.0</v>
      </c>
      <c r="D6" s="19">
        <f t="shared" si="1"/>
        <v>5</v>
      </c>
      <c r="E6" s="19">
        <f t="shared" si="2"/>
        <v>1</v>
      </c>
      <c r="F6" s="24">
        <f t="shared" si="3"/>
        <v>0.4838709677</v>
      </c>
      <c r="G6" s="18">
        <f>6+15+13+6+7+12+15+12+14+18+6+8+15+5+6+14+8+5+16+13+10+9+15+8+5+11+16+11+5+16+9</f>
        <v>329</v>
      </c>
      <c r="H6" s="18">
        <f>5+8+12+11+13+15+3+8+13+8+11+20+9+16+11+12+12+6+15+7+12+5+6+9+10+12+15+13+10+14+12</f>
        <v>333</v>
      </c>
      <c r="I6" s="23">
        <f t="shared" si="4"/>
        <v>-4</v>
      </c>
      <c r="J6" s="23">
        <f t="shared" si="5"/>
        <v>103</v>
      </c>
      <c r="K6" s="23"/>
      <c r="L6" s="25">
        <f t="shared" si="6"/>
        <v>10.61290323</v>
      </c>
      <c r="M6" s="25">
        <f t="shared" si="7"/>
        <v>10.74193548</v>
      </c>
      <c r="N6" s="25">
        <f t="shared" si="8"/>
        <v>-0.1290322581</v>
      </c>
      <c r="O6" s="26">
        <f t="shared" si="9"/>
        <v>15.31269566</v>
      </c>
      <c r="P6" s="26">
        <f t="shared" si="10"/>
        <v>15.68730434</v>
      </c>
      <c r="Q6" s="18">
        <v>10.0</v>
      </c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</row>
    <row r="7">
      <c r="A7" s="23" t="str">
        <f>Schedule!A14</f>
        <v>PJ</v>
      </c>
      <c r="B7" s="18">
        <v>15.0</v>
      </c>
      <c r="C7" s="18">
        <v>16.0</v>
      </c>
      <c r="D7" s="19">
        <f t="shared" si="1"/>
        <v>5</v>
      </c>
      <c r="E7" s="19">
        <f t="shared" si="2"/>
        <v>1</v>
      </c>
      <c r="F7" s="24">
        <f t="shared" si="3"/>
        <v>0.4838709677</v>
      </c>
      <c r="G7" s="18">
        <f>5+17+5+11+13+15+17+10+11+12+9+9+4+7+8+10+6+8+5+12+10+8+14+12+10+12+15+7+11+12+10</f>
        <v>315</v>
      </c>
      <c r="H7" s="18">
        <f>4+13+9+6+7+12+7+7+7+21+10+11+14+6+14+13+13+7+6+14+11+13+13+13+5+11+16+9+10+11+7</f>
        <v>320</v>
      </c>
      <c r="I7" s="23">
        <f t="shared" si="4"/>
        <v>-5</v>
      </c>
      <c r="J7" s="23">
        <f t="shared" si="5"/>
        <v>103</v>
      </c>
      <c r="L7" s="25">
        <f t="shared" si="6"/>
        <v>10.16129032</v>
      </c>
      <c r="M7" s="25">
        <f t="shared" si="7"/>
        <v>10.32258065</v>
      </c>
      <c r="N7" s="25">
        <f t="shared" si="8"/>
        <v>-0.1612903226</v>
      </c>
      <c r="O7" s="26">
        <f t="shared" si="9"/>
        <v>15.25592064</v>
      </c>
      <c r="P7" s="26">
        <f t="shared" si="10"/>
        <v>15.74407936</v>
      </c>
      <c r="Q7" s="18">
        <v>11.0</v>
      </c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</row>
    <row r="8">
      <c r="A8" s="23" t="str">
        <f>Schedule!A19</f>
        <v>Kevin S.</v>
      </c>
      <c r="B8" s="18">
        <v>12.0</v>
      </c>
      <c r="C8" s="29">
        <v>19.0</v>
      </c>
      <c r="D8" s="19">
        <f t="shared" si="1"/>
        <v>8</v>
      </c>
      <c r="E8" s="19">
        <f t="shared" si="2"/>
        <v>4</v>
      </c>
      <c r="F8" s="24">
        <f t="shared" si="3"/>
        <v>0.3870967742</v>
      </c>
      <c r="G8" s="18">
        <f>5+7+11+7+9+12+7+8+9+3+19+12+14+7+14+5+12+9+15+7+12+6+15+10+4+10+6+5+9+8+10</f>
        <v>287</v>
      </c>
      <c r="H8" s="18">
        <f>6+6+10+11+10+11+13+14+10+15+8+14+4+6+8+11+16+6+16+13+10+13+11+11+9+8+12+11+7+15+13</f>
        <v>328</v>
      </c>
      <c r="I8" s="23">
        <f t="shared" si="4"/>
        <v>-41</v>
      </c>
      <c r="J8" s="23">
        <f t="shared" si="5"/>
        <v>103</v>
      </c>
      <c r="K8" s="23"/>
      <c r="L8" s="25">
        <f t="shared" si="6"/>
        <v>9.258064516</v>
      </c>
      <c r="M8" s="25">
        <f t="shared" si="7"/>
        <v>10.58064516</v>
      </c>
      <c r="N8" s="25">
        <f t="shared" si="8"/>
        <v>-1.322580645</v>
      </c>
      <c r="O8" s="26">
        <f t="shared" si="9"/>
        <v>13.44247788</v>
      </c>
      <c r="P8" s="26">
        <f t="shared" si="10"/>
        <v>17.55752212</v>
      </c>
      <c r="Q8" s="18">
        <v>14.0</v>
      </c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</row>
    <row r="9">
      <c r="A9" s="23" t="str">
        <f>Schedule!A13</f>
        <v>Josh</v>
      </c>
      <c r="B9" s="18">
        <v>12.0</v>
      </c>
      <c r="C9" s="18">
        <v>19.0</v>
      </c>
      <c r="D9" s="19">
        <f t="shared" si="1"/>
        <v>8</v>
      </c>
      <c r="E9" s="19">
        <f t="shared" si="2"/>
        <v>4</v>
      </c>
      <c r="F9" s="24">
        <f t="shared" si="3"/>
        <v>0.3870967742</v>
      </c>
      <c r="G9" s="18">
        <f>5+8+12+10+4+8+7+7+7+7+11+11+5+12+8+11+16+6+13+13+7+5+6+9+10+11+13+9+10+11+9</f>
        <v>281</v>
      </c>
      <c r="H9" s="18">
        <f>6+15+13+15+12+18+17+10+11+10+8+10+12+15+5+5+12+9+12+12+14+9+15+8+5+12+12+7+11+12+6</f>
        <v>338</v>
      </c>
      <c r="I9" s="23">
        <f t="shared" si="4"/>
        <v>-57</v>
      </c>
      <c r="J9" s="23">
        <f t="shared" si="5"/>
        <v>103</v>
      </c>
      <c r="K9" s="23"/>
      <c r="L9" s="25">
        <f t="shared" si="6"/>
        <v>9.064516129</v>
      </c>
      <c r="M9" s="25">
        <f t="shared" si="7"/>
        <v>10.90322581</v>
      </c>
      <c r="N9" s="25">
        <f t="shared" si="8"/>
        <v>-1.838709677</v>
      </c>
      <c r="O9" s="26">
        <f t="shared" si="9"/>
        <v>12.66939779</v>
      </c>
      <c r="P9" s="26">
        <f t="shared" si="10"/>
        <v>18.33060221</v>
      </c>
      <c r="Q9" s="18">
        <v>15.0</v>
      </c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</row>
    <row r="10">
      <c r="A10" s="23"/>
      <c r="B10" s="23"/>
      <c r="C10" s="23"/>
      <c r="D10" s="27"/>
      <c r="E10" s="27"/>
      <c r="F10" s="24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</row>
    <row r="11">
      <c r="A11" s="23"/>
      <c r="B11" s="23"/>
      <c r="C11" s="23"/>
      <c r="D11" s="27"/>
      <c r="E11" s="27"/>
      <c r="F11" s="24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</row>
    <row r="12">
      <c r="A12" s="23"/>
      <c r="B12" s="23"/>
      <c r="C12" s="23"/>
      <c r="D12" s="27"/>
      <c r="E12" s="27"/>
      <c r="F12" s="24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</row>
    <row r="13">
      <c r="A13" s="23"/>
      <c r="B13" s="23"/>
      <c r="C13" s="23"/>
      <c r="D13" s="27"/>
      <c r="E13" s="27"/>
      <c r="F13" s="24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</row>
    <row r="14">
      <c r="A14" s="23"/>
      <c r="B14" s="23"/>
      <c r="C14" s="23"/>
      <c r="D14" s="27"/>
      <c r="E14" s="27"/>
      <c r="F14" s="24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</row>
    <row r="15">
      <c r="A15" s="23"/>
      <c r="B15" s="23"/>
      <c r="C15" s="23"/>
      <c r="D15" s="27"/>
      <c r="E15" s="27"/>
      <c r="F15" s="24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</row>
    <row r="16">
      <c r="A16" s="23"/>
      <c r="B16" s="23"/>
      <c r="C16" s="23"/>
      <c r="D16" s="27"/>
      <c r="E16" s="27"/>
      <c r="F16" s="24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</row>
    <row r="17">
      <c r="A17" s="23"/>
      <c r="B17" s="23"/>
      <c r="C17" s="23"/>
      <c r="D17" s="27"/>
      <c r="E17" s="27"/>
      <c r="F17" s="24"/>
      <c r="G17" s="23"/>
      <c r="H17" s="23"/>
      <c r="I17" s="23"/>
      <c r="J17" s="23"/>
      <c r="K17" s="23"/>
      <c r="L17" s="23"/>
      <c r="N17" s="23"/>
      <c r="O17" s="26"/>
      <c r="P17" s="26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</row>
    <row r="18">
      <c r="A18" s="23"/>
      <c r="B18" s="23"/>
      <c r="C18" s="23"/>
      <c r="D18" s="27"/>
      <c r="E18" s="27"/>
      <c r="F18" s="24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</row>
    <row r="19">
      <c r="A19" s="23"/>
      <c r="B19" s="23"/>
      <c r="C19" s="23"/>
      <c r="D19" s="27"/>
      <c r="E19" s="27"/>
      <c r="F19" s="24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</row>
    <row r="20">
      <c r="A20" s="23"/>
      <c r="B20" s="23"/>
      <c r="C20" s="23"/>
      <c r="D20" s="27"/>
      <c r="E20" s="27"/>
      <c r="F20" s="24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</row>
    <row r="21">
      <c r="A21" s="23"/>
      <c r="B21" s="23"/>
      <c r="C21" s="23"/>
      <c r="D21" s="27"/>
      <c r="E21" s="27"/>
      <c r="F21" s="24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</row>
    <row r="22">
      <c r="A22" s="23"/>
      <c r="B22" s="23"/>
      <c r="C22" s="23"/>
      <c r="D22" s="27"/>
      <c r="E22" s="27"/>
      <c r="F22" s="24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>
      <c r="A23" s="23"/>
      <c r="B23" s="23"/>
      <c r="C23" s="23"/>
      <c r="D23" s="27"/>
      <c r="E23" s="27"/>
      <c r="F23" s="24"/>
      <c r="G23" s="23"/>
      <c r="H23" s="23"/>
      <c r="I23" s="23"/>
      <c r="J23" s="23"/>
      <c r="K23" s="23"/>
      <c r="L23" s="23"/>
      <c r="M23" s="23"/>
      <c r="N23" s="23"/>
      <c r="O23" s="26"/>
      <c r="P23" s="26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</row>
    <row r="24">
      <c r="A24" s="23"/>
      <c r="B24" s="23"/>
      <c r="C24" s="23"/>
      <c r="D24" s="27"/>
      <c r="E24" s="27"/>
      <c r="F24" s="24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</row>
    <row r="25">
      <c r="A25" s="23"/>
      <c r="B25" s="23"/>
      <c r="C25" s="23"/>
      <c r="D25" s="27"/>
      <c r="E25" s="27"/>
      <c r="F25" s="24"/>
      <c r="G25" s="23"/>
      <c r="H25" s="23"/>
      <c r="I25" s="23"/>
      <c r="J25" s="23"/>
      <c r="K25" s="23"/>
      <c r="L25" s="23"/>
      <c r="M25" s="23"/>
      <c r="N25" s="23"/>
      <c r="O25" s="26"/>
      <c r="P25" s="26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</row>
    <row r="26">
      <c r="A26" s="23"/>
      <c r="B26" s="23"/>
      <c r="C26" s="23"/>
      <c r="D26" s="27"/>
      <c r="E26" s="27"/>
      <c r="F26" s="24"/>
      <c r="G26" s="23"/>
      <c r="H26" s="23"/>
      <c r="I26" s="23"/>
      <c r="J26" s="23"/>
      <c r="K26" s="23"/>
      <c r="L26" s="23"/>
      <c r="M26" s="23"/>
      <c r="N26" s="23"/>
      <c r="O26" s="26"/>
      <c r="P26" s="26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</row>
    <row r="27">
      <c r="A27" s="23"/>
      <c r="B27" s="23"/>
      <c r="C27" s="23"/>
      <c r="D27" s="27"/>
      <c r="E27" s="27"/>
      <c r="F27" s="24"/>
      <c r="G27" s="23"/>
      <c r="H27" s="23"/>
      <c r="I27" s="23"/>
      <c r="J27" s="23"/>
      <c r="K27" s="23"/>
      <c r="L27" s="23"/>
      <c r="M27" s="23"/>
      <c r="N27" s="23"/>
      <c r="O27" s="26"/>
      <c r="P27" s="26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</row>
    <row r="28">
      <c r="A28" s="23"/>
      <c r="B28" s="23"/>
      <c r="C28" s="23"/>
      <c r="D28" s="27"/>
      <c r="E28" s="27"/>
      <c r="F28" s="24"/>
      <c r="G28" s="23"/>
      <c r="H28" s="23"/>
      <c r="I28" s="23"/>
      <c r="J28" s="23"/>
      <c r="K28" s="23"/>
      <c r="L28" s="23"/>
      <c r="M28" s="23"/>
      <c r="N28" s="23"/>
      <c r="O28" s="26"/>
      <c r="P28" s="26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</row>
    <row r="29">
      <c r="A29" s="23"/>
      <c r="B29" s="23"/>
      <c r="C29" s="23"/>
      <c r="D29" s="27"/>
      <c r="E29" s="27"/>
      <c r="F29" s="24"/>
      <c r="G29" s="23"/>
      <c r="H29" s="23"/>
      <c r="I29" s="23"/>
      <c r="J29" s="23"/>
      <c r="K29" s="23"/>
      <c r="L29" s="23"/>
      <c r="M29" s="23"/>
      <c r="N29" s="23"/>
      <c r="O29" s="26"/>
      <c r="P29" s="26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</row>
    <row r="30">
      <c r="A30" s="23"/>
      <c r="B30" s="23"/>
      <c r="C30" s="23"/>
      <c r="D30" s="27"/>
      <c r="E30" s="27"/>
      <c r="F30" s="24"/>
      <c r="G30" s="23"/>
      <c r="H30" s="23"/>
      <c r="I30" s="23"/>
      <c r="J30" s="23"/>
      <c r="K30" s="23"/>
      <c r="L30" s="23"/>
      <c r="M30" s="23"/>
      <c r="N30" s="23"/>
      <c r="O30" s="26"/>
      <c r="P30" s="26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</row>
    <row r="31">
      <c r="A31" s="23"/>
      <c r="B31" s="23"/>
      <c r="C31" s="23"/>
      <c r="D31" s="27"/>
      <c r="E31" s="27"/>
      <c r="F31" s="24"/>
      <c r="G31" s="23"/>
      <c r="H31" s="23"/>
      <c r="I31" s="23"/>
      <c r="J31" s="23"/>
      <c r="K31" s="23"/>
      <c r="L31" s="23"/>
      <c r="M31" s="23"/>
      <c r="N31" s="23"/>
      <c r="O31" s="26"/>
      <c r="P31" s="26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</row>
    <row r="32">
      <c r="A32" s="23"/>
      <c r="B32" s="23"/>
      <c r="C32" s="23"/>
      <c r="D32" s="27"/>
      <c r="E32" s="27"/>
      <c r="F32" s="24"/>
      <c r="G32" s="23"/>
      <c r="H32" s="23"/>
      <c r="I32" s="23"/>
      <c r="J32" s="23"/>
      <c r="K32" s="23"/>
      <c r="L32" s="23"/>
      <c r="M32" s="23"/>
      <c r="N32" s="23"/>
      <c r="O32" s="26"/>
      <c r="P32" s="26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</row>
    <row r="33">
      <c r="A33" s="23"/>
      <c r="B33" s="23"/>
      <c r="C33" s="23"/>
      <c r="D33" s="27"/>
      <c r="E33" s="27"/>
      <c r="F33" s="24"/>
      <c r="G33" s="23"/>
      <c r="H33" s="23"/>
      <c r="I33" s="23"/>
      <c r="J33" s="23"/>
      <c r="K33" s="23"/>
      <c r="L33" s="23"/>
      <c r="M33" s="23"/>
      <c r="N33" s="23"/>
      <c r="O33" s="26"/>
      <c r="P33" s="26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</row>
    <row r="34">
      <c r="A34" s="23"/>
      <c r="B34" s="23"/>
      <c r="C34" s="23"/>
      <c r="D34" s="27"/>
      <c r="E34" s="27"/>
      <c r="F34" s="24"/>
      <c r="G34" s="23"/>
      <c r="H34" s="23"/>
      <c r="I34" s="23"/>
      <c r="J34" s="23"/>
      <c r="K34" s="23"/>
      <c r="L34" s="23"/>
      <c r="M34" s="23"/>
      <c r="N34" s="23"/>
      <c r="O34" s="26"/>
      <c r="P34" s="26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</row>
    <row r="35">
      <c r="A35" s="23"/>
      <c r="B35" s="23"/>
      <c r="C35" s="23"/>
      <c r="D35" s="27"/>
      <c r="E35" s="27"/>
      <c r="F35" s="24"/>
      <c r="G35" s="23"/>
      <c r="H35" s="23"/>
      <c r="I35" s="23"/>
      <c r="J35" s="23"/>
      <c r="K35" s="23"/>
      <c r="L35" s="23"/>
      <c r="M35" s="23"/>
      <c r="N35" s="23"/>
      <c r="O35" s="26"/>
      <c r="P35" s="26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</row>
    <row r="36">
      <c r="A36" s="23"/>
      <c r="B36" s="23"/>
      <c r="C36" s="23"/>
      <c r="D36" s="27"/>
      <c r="E36" s="27"/>
      <c r="F36" s="24"/>
      <c r="G36" s="23"/>
      <c r="H36" s="23"/>
      <c r="I36" s="23"/>
      <c r="J36" s="23"/>
      <c r="K36" s="23"/>
      <c r="L36" s="23"/>
      <c r="M36" s="23"/>
      <c r="N36" s="23"/>
      <c r="O36" s="26"/>
      <c r="P36" s="26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</row>
    <row r="37">
      <c r="A37" s="23"/>
      <c r="B37" s="23"/>
      <c r="C37" s="23"/>
      <c r="D37" s="27"/>
      <c r="E37" s="27"/>
      <c r="F37" s="24"/>
      <c r="G37" s="23"/>
      <c r="H37" s="23"/>
      <c r="I37" s="23"/>
      <c r="J37" s="23"/>
      <c r="K37" s="23"/>
      <c r="L37" s="23"/>
      <c r="M37" s="23"/>
      <c r="N37" s="23"/>
      <c r="O37" s="26"/>
      <c r="P37" s="26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</row>
    <row r="38">
      <c r="A38" s="23"/>
      <c r="B38" s="23"/>
      <c r="C38" s="23"/>
      <c r="D38" s="27"/>
      <c r="E38" s="27"/>
      <c r="F38" s="24"/>
      <c r="G38" s="23"/>
      <c r="H38" s="23"/>
      <c r="I38" s="23"/>
      <c r="J38" s="23"/>
      <c r="K38" s="23"/>
      <c r="L38" s="23"/>
      <c r="M38" s="23"/>
      <c r="N38" s="23"/>
      <c r="O38" s="26"/>
      <c r="P38" s="26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</row>
    <row r="39">
      <c r="A39" s="23"/>
      <c r="B39" s="23"/>
      <c r="C39" s="23"/>
      <c r="D39" s="27"/>
      <c r="E39" s="27"/>
      <c r="F39" s="24"/>
      <c r="G39" s="23"/>
      <c r="H39" s="23"/>
      <c r="I39" s="23"/>
      <c r="J39" s="23"/>
      <c r="K39" s="23"/>
      <c r="L39" s="23"/>
      <c r="M39" s="23"/>
      <c r="N39" s="23"/>
      <c r="O39" s="26"/>
      <c r="P39" s="26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</row>
    <row r="40">
      <c r="A40" s="23"/>
      <c r="B40" s="23"/>
      <c r="C40" s="23"/>
      <c r="D40" s="27"/>
      <c r="E40" s="27"/>
      <c r="F40" s="24"/>
      <c r="G40" s="23"/>
      <c r="H40" s="23"/>
      <c r="I40" s="23"/>
      <c r="J40" s="23"/>
      <c r="K40" s="23"/>
      <c r="L40" s="23"/>
      <c r="M40" s="23"/>
      <c r="N40" s="23"/>
      <c r="O40" s="26"/>
      <c r="P40" s="26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</row>
    <row r="41">
      <c r="A41" s="23"/>
      <c r="B41" s="23"/>
      <c r="C41" s="23"/>
      <c r="D41" s="27"/>
      <c r="E41" s="27"/>
      <c r="F41" s="24"/>
      <c r="G41" s="23"/>
      <c r="H41" s="23"/>
      <c r="I41" s="23"/>
      <c r="J41" s="23"/>
      <c r="K41" s="23"/>
      <c r="L41" s="23"/>
      <c r="M41" s="23"/>
      <c r="N41" s="23"/>
      <c r="O41" s="26"/>
      <c r="P41" s="26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</row>
    <row r="42">
      <c r="A42" s="23"/>
      <c r="B42" s="23"/>
      <c r="C42" s="23"/>
      <c r="D42" s="27"/>
      <c r="E42" s="27"/>
      <c r="F42" s="24"/>
      <c r="G42" s="23"/>
      <c r="H42" s="23"/>
      <c r="I42" s="23"/>
      <c r="J42" s="23"/>
      <c r="K42" s="23"/>
      <c r="L42" s="23"/>
      <c r="M42" s="23"/>
      <c r="N42" s="23"/>
      <c r="O42" s="26"/>
      <c r="P42" s="26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</row>
    <row r="43">
      <c r="A43" s="23"/>
      <c r="B43" s="23"/>
      <c r="C43" s="23"/>
      <c r="D43" s="27"/>
      <c r="E43" s="27"/>
      <c r="F43" s="24"/>
      <c r="G43" s="23"/>
      <c r="H43" s="23"/>
      <c r="I43" s="23"/>
      <c r="J43" s="23"/>
      <c r="K43" s="23"/>
      <c r="L43" s="23"/>
      <c r="M43" s="23"/>
      <c r="N43" s="23"/>
      <c r="O43" s="26"/>
      <c r="P43" s="26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</row>
    <row r="44">
      <c r="A44" s="23"/>
      <c r="B44" s="23"/>
      <c r="C44" s="23"/>
      <c r="D44" s="27"/>
      <c r="E44" s="27"/>
      <c r="F44" s="24"/>
      <c r="G44" s="23"/>
      <c r="H44" s="23"/>
      <c r="I44" s="23"/>
      <c r="J44" s="23"/>
      <c r="K44" s="23"/>
      <c r="L44" s="23"/>
      <c r="M44" s="23"/>
      <c r="N44" s="23"/>
      <c r="O44" s="26"/>
      <c r="P44" s="26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</row>
    <row r="45">
      <c r="A45" s="23"/>
      <c r="B45" s="23"/>
      <c r="C45" s="23"/>
      <c r="D45" s="27"/>
      <c r="E45" s="27"/>
      <c r="F45" s="24"/>
      <c r="G45" s="23"/>
      <c r="H45" s="23"/>
      <c r="I45" s="23"/>
      <c r="J45" s="23"/>
      <c r="K45" s="23"/>
      <c r="L45" s="23"/>
      <c r="M45" s="23"/>
      <c r="N45" s="23"/>
      <c r="O45" s="26"/>
      <c r="P45" s="26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</row>
    <row r="46">
      <c r="A46" s="23"/>
      <c r="B46" s="23"/>
      <c r="C46" s="23"/>
      <c r="D46" s="27"/>
      <c r="E46" s="27"/>
      <c r="F46" s="24"/>
      <c r="G46" s="23"/>
      <c r="H46" s="23"/>
      <c r="I46" s="23"/>
      <c r="J46" s="23"/>
      <c r="K46" s="23"/>
      <c r="L46" s="23"/>
      <c r="M46" s="23"/>
      <c r="N46" s="23"/>
      <c r="O46" s="26"/>
      <c r="P46" s="26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</row>
    <row r="47">
      <c r="A47" s="23"/>
      <c r="B47" s="23"/>
      <c r="C47" s="23"/>
      <c r="D47" s="27"/>
      <c r="E47" s="27"/>
      <c r="F47" s="24"/>
      <c r="G47" s="23"/>
      <c r="H47" s="23"/>
      <c r="I47" s="23"/>
      <c r="J47" s="23"/>
      <c r="K47" s="23"/>
      <c r="L47" s="23"/>
      <c r="M47" s="23"/>
      <c r="N47" s="23"/>
      <c r="O47" s="26"/>
      <c r="P47" s="26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</row>
    <row r="48">
      <c r="A48" s="23"/>
      <c r="B48" s="23"/>
      <c r="C48" s="23"/>
      <c r="D48" s="27"/>
      <c r="E48" s="27"/>
      <c r="F48" s="24"/>
      <c r="G48" s="23"/>
      <c r="H48" s="23"/>
      <c r="I48" s="23"/>
      <c r="J48" s="23"/>
      <c r="K48" s="23"/>
      <c r="L48" s="23"/>
      <c r="M48" s="23"/>
      <c r="N48" s="23"/>
      <c r="O48" s="26"/>
      <c r="P48" s="26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</row>
    <row r="49">
      <c r="A49" s="23"/>
      <c r="B49" s="23"/>
      <c r="C49" s="23"/>
      <c r="D49" s="27"/>
      <c r="E49" s="27"/>
      <c r="F49" s="24"/>
      <c r="G49" s="23"/>
      <c r="H49" s="23"/>
      <c r="I49" s="23"/>
      <c r="J49" s="23"/>
      <c r="K49" s="23"/>
      <c r="L49" s="23"/>
      <c r="M49" s="23"/>
      <c r="N49" s="23"/>
      <c r="O49" s="26"/>
      <c r="P49" s="26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</row>
    <row r="50">
      <c r="A50" s="23"/>
      <c r="B50" s="23"/>
      <c r="C50" s="23"/>
      <c r="D50" s="27"/>
      <c r="E50" s="27"/>
      <c r="F50" s="24"/>
      <c r="G50" s="23"/>
      <c r="H50" s="23"/>
      <c r="I50" s="23"/>
      <c r="J50" s="23"/>
      <c r="K50" s="23"/>
      <c r="L50" s="23"/>
      <c r="M50" s="23"/>
      <c r="N50" s="23"/>
      <c r="O50" s="26"/>
      <c r="P50" s="26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</row>
    <row r="51">
      <c r="A51" s="23"/>
      <c r="B51" s="23"/>
      <c r="C51" s="23"/>
      <c r="D51" s="27"/>
      <c r="E51" s="27"/>
      <c r="F51" s="24"/>
      <c r="G51" s="23"/>
      <c r="H51" s="23"/>
      <c r="I51" s="23"/>
      <c r="J51" s="23"/>
      <c r="K51" s="23"/>
      <c r="L51" s="23"/>
      <c r="M51" s="23"/>
      <c r="N51" s="23"/>
      <c r="O51" s="26"/>
      <c r="P51" s="26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</row>
    <row r="52">
      <c r="A52" s="23"/>
      <c r="B52" s="23"/>
      <c r="C52" s="23"/>
      <c r="D52" s="27"/>
      <c r="E52" s="27"/>
      <c r="F52" s="24"/>
      <c r="G52" s="23"/>
      <c r="H52" s="23"/>
      <c r="I52" s="23"/>
      <c r="J52" s="23"/>
      <c r="K52" s="23"/>
      <c r="L52" s="23"/>
      <c r="M52" s="23"/>
      <c r="N52" s="23"/>
      <c r="O52" s="26"/>
      <c r="P52" s="26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</row>
    <row r="53">
      <c r="A53" s="23"/>
      <c r="B53" s="23"/>
      <c r="C53" s="23"/>
      <c r="D53" s="27"/>
      <c r="E53" s="27"/>
      <c r="F53" s="24"/>
      <c r="G53" s="23"/>
      <c r="H53" s="23"/>
      <c r="I53" s="23"/>
      <c r="J53" s="23"/>
      <c r="K53" s="23"/>
      <c r="L53" s="23"/>
      <c r="M53" s="23"/>
      <c r="N53" s="23"/>
      <c r="O53" s="26"/>
      <c r="P53" s="26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</row>
    <row r="54">
      <c r="A54" s="23"/>
      <c r="B54" s="23"/>
      <c r="C54" s="23"/>
      <c r="D54" s="27"/>
      <c r="E54" s="27"/>
      <c r="F54" s="24"/>
      <c r="G54" s="23"/>
      <c r="H54" s="23"/>
      <c r="I54" s="23"/>
      <c r="J54" s="23"/>
      <c r="K54" s="23"/>
      <c r="L54" s="23"/>
      <c r="M54" s="23"/>
      <c r="N54" s="23"/>
      <c r="O54" s="26"/>
      <c r="P54" s="26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</row>
    <row r="55">
      <c r="A55" s="23"/>
      <c r="B55" s="23"/>
      <c r="C55" s="23"/>
      <c r="D55" s="27"/>
      <c r="E55" s="27"/>
      <c r="F55" s="24"/>
      <c r="G55" s="23"/>
      <c r="H55" s="23"/>
      <c r="I55" s="23"/>
      <c r="J55" s="23"/>
      <c r="K55" s="23"/>
      <c r="L55" s="23"/>
      <c r="M55" s="23"/>
      <c r="N55" s="23"/>
      <c r="O55" s="26"/>
      <c r="P55" s="26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>
      <c r="A56" s="23"/>
      <c r="B56" s="23"/>
      <c r="C56" s="23"/>
      <c r="D56" s="27"/>
      <c r="E56" s="27"/>
      <c r="F56" s="24"/>
      <c r="G56" s="23"/>
      <c r="H56" s="23"/>
      <c r="I56" s="23"/>
      <c r="J56" s="23"/>
      <c r="K56" s="23"/>
      <c r="L56" s="23"/>
      <c r="M56" s="23"/>
      <c r="N56" s="23"/>
      <c r="O56" s="26"/>
      <c r="P56" s="26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</row>
    <row r="57">
      <c r="A57" s="23"/>
      <c r="B57" s="23"/>
      <c r="C57" s="23"/>
      <c r="D57" s="27"/>
      <c r="E57" s="27"/>
      <c r="F57" s="24"/>
      <c r="G57" s="23"/>
      <c r="H57" s="23"/>
      <c r="I57" s="23"/>
      <c r="J57" s="23"/>
      <c r="K57" s="23"/>
      <c r="L57" s="23"/>
      <c r="M57" s="23"/>
      <c r="N57" s="23"/>
      <c r="O57" s="26"/>
      <c r="P57" s="26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</row>
    <row r="58">
      <c r="A58" s="23"/>
      <c r="B58" s="23"/>
      <c r="C58" s="23"/>
      <c r="D58" s="27"/>
      <c r="E58" s="27"/>
      <c r="F58" s="24"/>
      <c r="G58" s="23"/>
      <c r="H58" s="23"/>
      <c r="I58" s="23"/>
      <c r="J58" s="23"/>
      <c r="K58" s="23"/>
      <c r="L58" s="23"/>
      <c r="M58" s="23"/>
      <c r="N58" s="23"/>
      <c r="O58" s="26"/>
      <c r="P58" s="26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</row>
    <row r="59">
      <c r="A59" s="23"/>
      <c r="B59" s="23"/>
      <c r="C59" s="23"/>
      <c r="D59" s="27"/>
      <c r="E59" s="27"/>
      <c r="F59" s="24"/>
      <c r="G59" s="23"/>
      <c r="H59" s="23"/>
      <c r="I59" s="23"/>
      <c r="J59" s="23"/>
      <c r="K59" s="23"/>
      <c r="L59" s="23"/>
      <c r="M59" s="23"/>
      <c r="N59" s="23"/>
      <c r="O59" s="26"/>
      <c r="P59" s="26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</row>
    <row r="60">
      <c r="A60" s="23"/>
      <c r="B60" s="23"/>
      <c r="C60" s="23"/>
      <c r="D60" s="27"/>
      <c r="E60" s="27"/>
      <c r="F60" s="24"/>
      <c r="G60" s="23"/>
      <c r="H60" s="23"/>
      <c r="I60" s="23"/>
      <c r="J60" s="23"/>
      <c r="K60" s="23"/>
      <c r="L60" s="23"/>
      <c r="M60" s="23"/>
      <c r="N60" s="23"/>
      <c r="O60" s="26"/>
      <c r="P60" s="26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</row>
    <row r="61">
      <c r="A61" s="23"/>
      <c r="B61" s="23"/>
      <c r="C61" s="23"/>
      <c r="D61" s="27"/>
      <c r="E61" s="27"/>
      <c r="F61" s="24"/>
      <c r="G61" s="23"/>
      <c r="H61" s="23"/>
      <c r="I61" s="23"/>
      <c r="J61" s="23"/>
      <c r="K61" s="23"/>
      <c r="L61" s="23"/>
      <c r="M61" s="23"/>
      <c r="N61" s="23"/>
      <c r="O61" s="26"/>
      <c r="P61" s="26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</row>
    <row r="62">
      <c r="A62" s="23"/>
      <c r="B62" s="23"/>
      <c r="C62" s="23"/>
      <c r="D62" s="27"/>
      <c r="E62" s="27"/>
      <c r="F62" s="24"/>
      <c r="G62" s="23"/>
      <c r="H62" s="23"/>
      <c r="I62" s="23"/>
      <c r="J62" s="23"/>
      <c r="K62" s="23"/>
      <c r="L62" s="23"/>
      <c r="M62" s="23"/>
      <c r="N62" s="23"/>
      <c r="O62" s="26"/>
      <c r="P62" s="26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</row>
    <row r="63">
      <c r="A63" s="23"/>
      <c r="B63" s="23"/>
      <c r="C63" s="23"/>
      <c r="D63" s="27"/>
      <c r="E63" s="27"/>
      <c r="F63" s="24"/>
      <c r="G63" s="23"/>
      <c r="H63" s="23"/>
      <c r="I63" s="23"/>
      <c r="J63" s="23"/>
      <c r="K63" s="23"/>
      <c r="L63" s="23"/>
      <c r="M63" s="23"/>
      <c r="N63" s="23"/>
      <c r="O63" s="26"/>
      <c r="P63" s="26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</row>
    <row r="64">
      <c r="A64" s="23"/>
      <c r="B64" s="23"/>
      <c r="C64" s="23"/>
      <c r="D64" s="27"/>
      <c r="E64" s="27"/>
      <c r="F64" s="24"/>
      <c r="G64" s="23"/>
      <c r="H64" s="23"/>
      <c r="I64" s="23"/>
      <c r="J64" s="23"/>
      <c r="K64" s="23"/>
      <c r="L64" s="23"/>
      <c r="M64" s="23"/>
      <c r="N64" s="23"/>
      <c r="O64" s="26"/>
      <c r="P64" s="26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</row>
    <row r="65">
      <c r="A65" s="23"/>
      <c r="B65" s="23"/>
      <c r="C65" s="23"/>
      <c r="D65" s="27"/>
      <c r="E65" s="27"/>
      <c r="F65" s="24"/>
      <c r="G65" s="23"/>
      <c r="H65" s="23"/>
      <c r="I65" s="23"/>
      <c r="J65" s="23"/>
      <c r="K65" s="23"/>
      <c r="L65" s="23"/>
      <c r="M65" s="23"/>
      <c r="N65" s="23"/>
      <c r="O65" s="26"/>
      <c r="P65" s="26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</row>
    <row r="66">
      <c r="A66" s="23"/>
      <c r="B66" s="23"/>
      <c r="C66" s="23"/>
      <c r="D66" s="27"/>
      <c r="E66" s="27"/>
      <c r="F66" s="24"/>
      <c r="G66" s="23"/>
      <c r="H66" s="23"/>
      <c r="I66" s="23"/>
      <c r="J66" s="23"/>
      <c r="K66" s="23"/>
      <c r="L66" s="23"/>
      <c r="M66" s="23"/>
      <c r="N66" s="23"/>
      <c r="O66" s="26"/>
      <c r="P66" s="26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</row>
    <row r="67">
      <c r="A67" s="23"/>
      <c r="B67" s="23"/>
      <c r="C67" s="23"/>
      <c r="D67" s="27"/>
      <c r="E67" s="27"/>
      <c r="F67" s="24"/>
      <c r="G67" s="23"/>
      <c r="H67" s="23"/>
      <c r="I67" s="23"/>
      <c r="J67" s="23"/>
      <c r="K67" s="23"/>
      <c r="L67" s="23"/>
      <c r="M67" s="23"/>
      <c r="N67" s="23"/>
      <c r="O67" s="26"/>
      <c r="P67" s="26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</row>
    <row r="68">
      <c r="A68" s="23"/>
      <c r="B68" s="23"/>
      <c r="C68" s="23"/>
      <c r="D68" s="27"/>
      <c r="E68" s="27"/>
      <c r="F68" s="24"/>
      <c r="G68" s="23"/>
      <c r="H68" s="23"/>
      <c r="I68" s="23"/>
      <c r="J68" s="23"/>
      <c r="K68" s="23"/>
      <c r="L68" s="23"/>
      <c r="M68" s="23"/>
      <c r="N68" s="23"/>
      <c r="O68" s="26"/>
      <c r="P68" s="26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</row>
    <row r="69">
      <c r="A69" s="23"/>
      <c r="B69" s="23"/>
      <c r="C69" s="23"/>
      <c r="D69" s="27"/>
      <c r="E69" s="27"/>
      <c r="F69" s="24"/>
      <c r="G69" s="23"/>
      <c r="H69" s="23"/>
      <c r="I69" s="23"/>
      <c r="J69" s="23"/>
      <c r="K69" s="23"/>
      <c r="L69" s="23"/>
      <c r="M69" s="23"/>
      <c r="N69" s="23"/>
      <c r="O69" s="26"/>
      <c r="P69" s="26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</row>
    <row r="70">
      <c r="A70" s="23"/>
      <c r="B70" s="23"/>
      <c r="C70" s="23"/>
      <c r="D70" s="27"/>
      <c r="E70" s="27"/>
      <c r="F70" s="24"/>
      <c r="G70" s="23"/>
      <c r="H70" s="23"/>
      <c r="I70" s="23"/>
      <c r="J70" s="23"/>
      <c r="K70" s="23"/>
      <c r="L70" s="23"/>
      <c r="M70" s="23"/>
      <c r="N70" s="23"/>
      <c r="O70" s="26"/>
      <c r="P70" s="26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</row>
    <row r="71">
      <c r="A71" s="23"/>
      <c r="B71" s="23"/>
      <c r="C71" s="23"/>
      <c r="D71" s="27"/>
      <c r="E71" s="27"/>
      <c r="F71" s="24"/>
      <c r="G71" s="23"/>
      <c r="H71" s="23"/>
      <c r="I71" s="23"/>
      <c r="J71" s="23"/>
      <c r="K71" s="23"/>
      <c r="L71" s="23"/>
      <c r="M71" s="23"/>
      <c r="N71" s="23"/>
      <c r="O71" s="26"/>
      <c r="P71" s="26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</row>
    <row r="72">
      <c r="A72" s="23"/>
      <c r="B72" s="23"/>
      <c r="C72" s="23"/>
      <c r="D72" s="27"/>
      <c r="E72" s="27"/>
      <c r="F72" s="24"/>
      <c r="G72" s="23"/>
      <c r="H72" s="23"/>
      <c r="I72" s="23"/>
      <c r="J72" s="23"/>
      <c r="K72" s="23"/>
      <c r="L72" s="23"/>
      <c r="M72" s="23"/>
      <c r="N72" s="23"/>
      <c r="O72" s="26"/>
      <c r="P72" s="26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</row>
    <row r="73">
      <c r="A73" s="23"/>
      <c r="B73" s="23"/>
      <c r="C73" s="23"/>
      <c r="D73" s="27"/>
      <c r="E73" s="27"/>
      <c r="F73" s="24"/>
      <c r="G73" s="23"/>
      <c r="H73" s="23"/>
      <c r="I73" s="23"/>
      <c r="J73" s="23"/>
      <c r="K73" s="23"/>
      <c r="L73" s="23"/>
      <c r="M73" s="23"/>
      <c r="N73" s="23"/>
      <c r="O73" s="26"/>
      <c r="P73" s="26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</row>
    <row r="74">
      <c r="A74" s="23"/>
      <c r="B74" s="23"/>
      <c r="C74" s="23"/>
      <c r="D74" s="27"/>
      <c r="E74" s="27"/>
      <c r="F74" s="24"/>
      <c r="G74" s="23"/>
      <c r="H74" s="23"/>
      <c r="I74" s="23"/>
      <c r="J74" s="23"/>
      <c r="K74" s="23"/>
      <c r="L74" s="23"/>
      <c r="M74" s="23"/>
      <c r="N74" s="23"/>
      <c r="O74" s="26"/>
      <c r="P74" s="26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</row>
    <row r="75">
      <c r="A75" s="23"/>
      <c r="B75" s="23"/>
      <c r="C75" s="23"/>
      <c r="D75" s="27"/>
      <c r="E75" s="27"/>
      <c r="F75" s="24"/>
      <c r="G75" s="23"/>
      <c r="H75" s="23"/>
      <c r="I75" s="23"/>
      <c r="J75" s="23"/>
      <c r="K75" s="23"/>
      <c r="L75" s="23"/>
      <c r="M75" s="23"/>
      <c r="N75" s="23"/>
      <c r="O75" s="26"/>
      <c r="P75" s="26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</row>
    <row r="76">
      <c r="A76" s="23"/>
      <c r="B76" s="23"/>
      <c r="C76" s="23"/>
      <c r="D76" s="27"/>
      <c r="E76" s="27"/>
      <c r="F76" s="24"/>
      <c r="G76" s="23"/>
      <c r="H76" s="23"/>
      <c r="I76" s="23"/>
      <c r="J76" s="23"/>
      <c r="K76" s="23"/>
      <c r="L76" s="23"/>
      <c r="M76" s="23"/>
      <c r="N76" s="23"/>
      <c r="O76" s="26"/>
      <c r="P76" s="26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</row>
    <row r="77">
      <c r="A77" s="23"/>
      <c r="B77" s="23"/>
      <c r="C77" s="23"/>
      <c r="D77" s="27"/>
      <c r="E77" s="27"/>
      <c r="F77" s="24"/>
      <c r="G77" s="23"/>
      <c r="H77" s="23"/>
      <c r="I77" s="23"/>
      <c r="J77" s="23"/>
      <c r="K77" s="23"/>
      <c r="L77" s="23"/>
      <c r="M77" s="23"/>
      <c r="N77" s="23"/>
      <c r="O77" s="26"/>
      <c r="P77" s="26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</row>
    <row r="78">
      <c r="A78" s="23"/>
      <c r="B78" s="23"/>
      <c r="C78" s="23"/>
      <c r="D78" s="27"/>
      <c r="E78" s="27"/>
      <c r="F78" s="24"/>
      <c r="G78" s="23"/>
      <c r="H78" s="23"/>
      <c r="I78" s="23"/>
      <c r="J78" s="23"/>
      <c r="K78" s="23"/>
      <c r="L78" s="23"/>
      <c r="M78" s="23"/>
      <c r="N78" s="23"/>
      <c r="O78" s="26"/>
      <c r="P78" s="26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</row>
    <row r="79">
      <c r="A79" s="23"/>
      <c r="B79" s="23"/>
      <c r="C79" s="23"/>
      <c r="D79" s="27"/>
      <c r="E79" s="27"/>
      <c r="F79" s="24"/>
      <c r="G79" s="23"/>
      <c r="H79" s="23"/>
      <c r="I79" s="23"/>
      <c r="J79" s="23"/>
      <c r="K79" s="23"/>
      <c r="L79" s="23"/>
      <c r="M79" s="23"/>
      <c r="N79" s="23"/>
      <c r="O79" s="26"/>
      <c r="P79" s="26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</row>
    <row r="80">
      <c r="A80" s="23"/>
      <c r="B80" s="23"/>
      <c r="C80" s="23"/>
      <c r="D80" s="27"/>
      <c r="E80" s="27"/>
      <c r="F80" s="24"/>
      <c r="G80" s="23"/>
      <c r="H80" s="23"/>
      <c r="I80" s="23"/>
      <c r="J80" s="23"/>
      <c r="K80" s="23"/>
      <c r="L80" s="23"/>
      <c r="M80" s="23"/>
      <c r="N80" s="23"/>
      <c r="O80" s="26"/>
      <c r="P80" s="26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</row>
    <row r="81">
      <c r="A81" s="23"/>
      <c r="B81" s="23"/>
      <c r="C81" s="23"/>
      <c r="D81" s="27"/>
      <c r="E81" s="27"/>
      <c r="F81" s="24"/>
      <c r="G81" s="23"/>
      <c r="H81" s="23"/>
      <c r="I81" s="23"/>
      <c r="J81" s="23"/>
      <c r="K81" s="23"/>
      <c r="L81" s="23"/>
      <c r="M81" s="23"/>
      <c r="N81" s="23"/>
      <c r="O81" s="26"/>
      <c r="P81" s="26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</row>
    <row r="82">
      <c r="A82" s="23"/>
      <c r="B82" s="23"/>
      <c r="C82" s="23"/>
      <c r="D82" s="27"/>
      <c r="E82" s="27"/>
      <c r="F82" s="24"/>
      <c r="G82" s="23"/>
      <c r="H82" s="23"/>
      <c r="I82" s="23"/>
      <c r="J82" s="23"/>
      <c r="K82" s="23"/>
      <c r="L82" s="23"/>
      <c r="M82" s="23"/>
      <c r="N82" s="23"/>
      <c r="O82" s="26"/>
      <c r="P82" s="26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</row>
    <row r="83">
      <c r="A83" s="23"/>
      <c r="B83" s="23"/>
      <c r="C83" s="23"/>
      <c r="D83" s="27"/>
      <c r="E83" s="27"/>
      <c r="F83" s="24"/>
      <c r="G83" s="23"/>
      <c r="H83" s="23"/>
      <c r="I83" s="23"/>
      <c r="J83" s="23"/>
      <c r="K83" s="23"/>
      <c r="L83" s="23"/>
      <c r="M83" s="23"/>
      <c r="N83" s="23"/>
      <c r="O83" s="26"/>
      <c r="P83" s="26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</row>
    <row r="84">
      <c r="A84" s="23"/>
      <c r="B84" s="23"/>
      <c r="C84" s="23"/>
      <c r="D84" s="27"/>
      <c r="E84" s="27"/>
      <c r="F84" s="24"/>
      <c r="G84" s="23"/>
      <c r="H84" s="23"/>
      <c r="I84" s="23"/>
      <c r="J84" s="23"/>
      <c r="K84" s="23"/>
      <c r="L84" s="23"/>
      <c r="M84" s="23"/>
      <c r="N84" s="23"/>
      <c r="O84" s="26"/>
      <c r="P84" s="26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</row>
    <row r="85">
      <c r="A85" s="23"/>
      <c r="B85" s="23"/>
      <c r="C85" s="23"/>
      <c r="D85" s="27"/>
      <c r="E85" s="27"/>
      <c r="F85" s="24"/>
      <c r="G85" s="23"/>
      <c r="H85" s="23"/>
      <c r="I85" s="23"/>
      <c r="J85" s="23"/>
      <c r="K85" s="23"/>
      <c r="L85" s="23"/>
      <c r="M85" s="23"/>
      <c r="N85" s="23"/>
      <c r="O85" s="26"/>
      <c r="P85" s="26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</row>
    <row r="86">
      <c r="A86" s="23"/>
      <c r="B86" s="23"/>
      <c r="C86" s="23"/>
      <c r="D86" s="27"/>
      <c r="E86" s="27"/>
      <c r="F86" s="24"/>
      <c r="G86" s="23"/>
      <c r="H86" s="23"/>
      <c r="I86" s="23"/>
      <c r="J86" s="23"/>
      <c r="K86" s="23"/>
      <c r="L86" s="23"/>
      <c r="M86" s="23"/>
      <c r="N86" s="23"/>
      <c r="O86" s="26"/>
      <c r="P86" s="26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</row>
    <row r="87">
      <c r="A87" s="23"/>
      <c r="B87" s="23"/>
      <c r="C87" s="23"/>
      <c r="D87" s="27"/>
      <c r="E87" s="27"/>
      <c r="F87" s="24"/>
      <c r="G87" s="23"/>
      <c r="H87" s="23"/>
      <c r="I87" s="23"/>
      <c r="J87" s="23"/>
      <c r="K87" s="23"/>
      <c r="L87" s="23"/>
      <c r="M87" s="23"/>
      <c r="N87" s="23"/>
      <c r="O87" s="26"/>
      <c r="P87" s="26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</row>
    <row r="88">
      <c r="A88" s="23"/>
      <c r="B88" s="23"/>
      <c r="C88" s="23"/>
      <c r="D88" s="27"/>
      <c r="E88" s="27"/>
      <c r="F88" s="24"/>
      <c r="G88" s="23"/>
      <c r="H88" s="23"/>
      <c r="I88" s="23"/>
      <c r="J88" s="23"/>
      <c r="K88" s="23"/>
      <c r="L88" s="23"/>
      <c r="M88" s="23"/>
      <c r="N88" s="23"/>
      <c r="O88" s="26"/>
      <c r="P88" s="26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</row>
    <row r="89">
      <c r="A89" s="23"/>
      <c r="B89" s="23"/>
      <c r="C89" s="23"/>
      <c r="D89" s="27"/>
      <c r="E89" s="27"/>
      <c r="F89" s="24"/>
      <c r="G89" s="23"/>
      <c r="H89" s="23"/>
      <c r="I89" s="23"/>
      <c r="J89" s="23"/>
      <c r="K89" s="23"/>
      <c r="L89" s="23"/>
      <c r="M89" s="23"/>
      <c r="N89" s="23"/>
      <c r="O89" s="26"/>
      <c r="P89" s="26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</row>
    <row r="90">
      <c r="A90" s="23"/>
      <c r="B90" s="23"/>
      <c r="C90" s="23"/>
      <c r="D90" s="27"/>
      <c r="E90" s="27"/>
      <c r="F90" s="24"/>
      <c r="G90" s="23"/>
      <c r="H90" s="23"/>
      <c r="I90" s="23"/>
      <c r="J90" s="23"/>
      <c r="K90" s="23"/>
      <c r="L90" s="23"/>
      <c r="M90" s="23"/>
      <c r="N90" s="23"/>
      <c r="O90" s="26"/>
      <c r="P90" s="26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</row>
    <row r="91">
      <c r="A91" s="23"/>
      <c r="B91" s="23"/>
      <c r="C91" s="23"/>
      <c r="D91" s="27"/>
      <c r="E91" s="27"/>
      <c r="F91" s="24"/>
      <c r="G91" s="23"/>
      <c r="H91" s="23"/>
      <c r="I91" s="23"/>
      <c r="J91" s="23"/>
      <c r="K91" s="23"/>
      <c r="L91" s="23"/>
      <c r="M91" s="23"/>
      <c r="N91" s="23"/>
      <c r="O91" s="26"/>
      <c r="P91" s="26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</row>
    <row r="92">
      <c r="A92" s="23"/>
      <c r="B92" s="23"/>
      <c r="C92" s="23"/>
      <c r="D92" s="27"/>
      <c r="E92" s="27"/>
      <c r="F92" s="24"/>
      <c r="G92" s="23"/>
      <c r="H92" s="23"/>
      <c r="I92" s="23"/>
      <c r="J92" s="23"/>
      <c r="K92" s="23"/>
      <c r="L92" s="23"/>
      <c r="M92" s="23"/>
      <c r="N92" s="23"/>
      <c r="O92" s="26"/>
      <c r="P92" s="26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</row>
    <row r="93">
      <c r="A93" s="23"/>
      <c r="B93" s="23"/>
      <c r="C93" s="23"/>
      <c r="D93" s="27"/>
      <c r="E93" s="27"/>
      <c r="F93" s="24"/>
      <c r="G93" s="23"/>
      <c r="H93" s="23"/>
      <c r="I93" s="23"/>
      <c r="J93" s="23"/>
      <c r="K93" s="23"/>
      <c r="L93" s="23"/>
      <c r="M93" s="23"/>
      <c r="N93" s="23"/>
      <c r="O93" s="26"/>
      <c r="P93" s="26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</row>
    <row r="94">
      <c r="A94" s="23"/>
      <c r="B94" s="23"/>
      <c r="C94" s="23"/>
      <c r="D94" s="27"/>
      <c r="E94" s="27"/>
      <c r="F94" s="24"/>
      <c r="G94" s="23"/>
      <c r="H94" s="23"/>
      <c r="I94" s="23"/>
      <c r="J94" s="23"/>
      <c r="K94" s="23"/>
      <c r="L94" s="23"/>
      <c r="M94" s="23"/>
      <c r="N94" s="23"/>
      <c r="O94" s="26"/>
      <c r="P94" s="26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</row>
    <row r="95">
      <c r="A95" s="23"/>
      <c r="B95" s="23"/>
      <c r="C95" s="23"/>
      <c r="D95" s="27"/>
      <c r="E95" s="27"/>
      <c r="F95" s="24"/>
      <c r="G95" s="23"/>
      <c r="H95" s="23"/>
      <c r="I95" s="23"/>
      <c r="J95" s="23"/>
      <c r="K95" s="23"/>
      <c r="L95" s="23"/>
      <c r="M95" s="23"/>
      <c r="N95" s="23"/>
      <c r="O95" s="26"/>
      <c r="P95" s="26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</row>
    <row r="96">
      <c r="A96" s="23"/>
      <c r="B96" s="23"/>
      <c r="C96" s="23"/>
      <c r="D96" s="27"/>
      <c r="E96" s="27"/>
      <c r="F96" s="24"/>
      <c r="G96" s="23"/>
      <c r="H96" s="23"/>
      <c r="I96" s="23"/>
      <c r="J96" s="23"/>
      <c r="K96" s="23"/>
      <c r="L96" s="23"/>
      <c r="M96" s="23"/>
      <c r="N96" s="23"/>
      <c r="O96" s="26"/>
      <c r="P96" s="26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</row>
    <row r="97">
      <c r="A97" s="23"/>
      <c r="B97" s="23"/>
      <c r="C97" s="23"/>
      <c r="D97" s="27"/>
      <c r="E97" s="27"/>
      <c r="F97" s="24"/>
      <c r="G97" s="23"/>
      <c r="H97" s="23"/>
      <c r="I97" s="23"/>
      <c r="J97" s="23"/>
      <c r="K97" s="23"/>
      <c r="L97" s="23"/>
      <c r="M97" s="23"/>
      <c r="N97" s="23"/>
      <c r="O97" s="26"/>
      <c r="P97" s="26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</row>
    <row r="98">
      <c r="A98" s="23"/>
      <c r="B98" s="23"/>
      <c r="C98" s="23"/>
      <c r="D98" s="27"/>
      <c r="E98" s="27"/>
      <c r="F98" s="24"/>
      <c r="G98" s="23"/>
      <c r="H98" s="23"/>
      <c r="I98" s="23"/>
      <c r="J98" s="23"/>
      <c r="K98" s="23"/>
      <c r="L98" s="23"/>
      <c r="M98" s="23"/>
      <c r="N98" s="23"/>
      <c r="O98" s="26"/>
      <c r="P98" s="26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</row>
    <row r="99">
      <c r="A99" s="23"/>
      <c r="B99" s="23"/>
      <c r="C99" s="23"/>
      <c r="D99" s="27"/>
      <c r="E99" s="27"/>
      <c r="F99" s="24"/>
      <c r="G99" s="23"/>
      <c r="H99" s="23"/>
      <c r="I99" s="23"/>
      <c r="J99" s="23"/>
      <c r="K99" s="23"/>
      <c r="L99" s="23"/>
      <c r="M99" s="23"/>
      <c r="N99" s="23"/>
      <c r="O99" s="26"/>
      <c r="P99" s="26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</row>
    <row r="100">
      <c r="A100" s="23"/>
      <c r="B100" s="23"/>
      <c r="C100" s="23"/>
      <c r="D100" s="27"/>
      <c r="E100" s="27"/>
      <c r="F100" s="24"/>
      <c r="G100" s="23"/>
      <c r="H100" s="23"/>
      <c r="I100" s="23"/>
      <c r="J100" s="23"/>
      <c r="K100" s="23"/>
      <c r="L100" s="23"/>
      <c r="M100" s="23"/>
      <c r="N100" s="23"/>
      <c r="O100" s="26"/>
      <c r="P100" s="26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</row>
    <row r="101">
      <c r="A101" s="23"/>
      <c r="B101" s="23"/>
      <c r="C101" s="23"/>
      <c r="D101" s="27"/>
      <c r="E101" s="27"/>
      <c r="F101" s="24"/>
      <c r="G101" s="23"/>
      <c r="H101" s="23"/>
      <c r="I101" s="23"/>
      <c r="J101" s="23"/>
      <c r="K101" s="23"/>
      <c r="L101" s="23"/>
      <c r="M101" s="23"/>
      <c r="N101" s="23"/>
      <c r="O101" s="26"/>
      <c r="P101" s="26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</row>
    <row r="102">
      <c r="A102" s="23"/>
      <c r="B102" s="23"/>
      <c r="C102" s="23"/>
      <c r="D102" s="27"/>
      <c r="E102" s="27"/>
      <c r="F102" s="24"/>
      <c r="G102" s="23"/>
      <c r="H102" s="23"/>
      <c r="I102" s="23"/>
      <c r="J102" s="23"/>
      <c r="K102" s="23"/>
      <c r="L102" s="23"/>
      <c r="M102" s="23"/>
      <c r="N102" s="23"/>
      <c r="O102" s="26"/>
      <c r="P102" s="26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</row>
    <row r="103">
      <c r="A103" s="23"/>
      <c r="B103" s="23"/>
      <c r="C103" s="23"/>
      <c r="D103" s="27"/>
      <c r="E103" s="27"/>
      <c r="F103" s="24"/>
      <c r="G103" s="23"/>
      <c r="H103" s="23"/>
      <c r="I103" s="23"/>
      <c r="J103" s="23"/>
      <c r="K103" s="23"/>
      <c r="L103" s="23"/>
      <c r="M103" s="23"/>
      <c r="N103" s="23"/>
      <c r="O103" s="26"/>
      <c r="P103" s="26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</row>
    <row r="104">
      <c r="A104" s="23"/>
      <c r="B104" s="23"/>
      <c r="C104" s="23"/>
      <c r="D104" s="27"/>
      <c r="E104" s="27"/>
      <c r="F104" s="24"/>
      <c r="G104" s="23"/>
      <c r="H104" s="23"/>
      <c r="I104" s="23"/>
      <c r="J104" s="23"/>
      <c r="K104" s="23"/>
      <c r="L104" s="23"/>
      <c r="M104" s="23"/>
      <c r="N104" s="23"/>
      <c r="O104" s="26"/>
      <c r="P104" s="26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</row>
    <row r="105">
      <c r="A105" s="23"/>
      <c r="B105" s="23"/>
      <c r="C105" s="23"/>
      <c r="D105" s="27"/>
      <c r="E105" s="27"/>
      <c r="F105" s="24"/>
      <c r="G105" s="23"/>
      <c r="H105" s="23"/>
      <c r="I105" s="23"/>
      <c r="J105" s="23"/>
      <c r="K105" s="23"/>
      <c r="L105" s="23"/>
      <c r="M105" s="23"/>
      <c r="N105" s="23"/>
      <c r="O105" s="26"/>
      <c r="P105" s="26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</row>
    <row r="106">
      <c r="A106" s="23"/>
      <c r="B106" s="23"/>
      <c r="C106" s="23"/>
      <c r="D106" s="27"/>
      <c r="E106" s="27"/>
      <c r="F106" s="24"/>
      <c r="G106" s="23"/>
      <c r="H106" s="23"/>
      <c r="I106" s="23"/>
      <c r="J106" s="23"/>
      <c r="K106" s="23"/>
      <c r="L106" s="23"/>
      <c r="M106" s="23"/>
      <c r="N106" s="23"/>
      <c r="O106" s="26"/>
      <c r="P106" s="26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</row>
    <row r="107">
      <c r="A107" s="23"/>
      <c r="B107" s="23"/>
      <c r="C107" s="23"/>
      <c r="D107" s="27"/>
      <c r="E107" s="27"/>
      <c r="F107" s="24"/>
      <c r="G107" s="23"/>
      <c r="H107" s="23"/>
      <c r="I107" s="23"/>
      <c r="J107" s="23"/>
      <c r="K107" s="23"/>
      <c r="L107" s="23"/>
      <c r="M107" s="23"/>
      <c r="N107" s="23"/>
      <c r="O107" s="26"/>
      <c r="P107" s="26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</row>
    <row r="108">
      <c r="A108" s="23"/>
      <c r="B108" s="23"/>
      <c r="C108" s="23"/>
      <c r="D108" s="27"/>
      <c r="E108" s="27"/>
      <c r="F108" s="24"/>
      <c r="G108" s="23"/>
      <c r="H108" s="23"/>
      <c r="I108" s="23"/>
      <c r="J108" s="23"/>
      <c r="K108" s="23"/>
      <c r="L108" s="23"/>
      <c r="M108" s="23"/>
      <c r="N108" s="23"/>
      <c r="O108" s="26"/>
      <c r="P108" s="26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</row>
    <row r="109">
      <c r="A109" s="23"/>
      <c r="B109" s="23"/>
      <c r="C109" s="23"/>
      <c r="D109" s="27"/>
      <c r="E109" s="27"/>
      <c r="F109" s="24"/>
      <c r="G109" s="23"/>
      <c r="H109" s="23"/>
      <c r="I109" s="23"/>
      <c r="J109" s="23"/>
      <c r="K109" s="23"/>
      <c r="L109" s="23"/>
      <c r="M109" s="23"/>
      <c r="N109" s="23"/>
      <c r="O109" s="26"/>
      <c r="P109" s="26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</row>
    <row r="110">
      <c r="A110" s="23"/>
      <c r="B110" s="23"/>
      <c r="C110" s="23"/>
      <c r="D110" s="27"/>
      <c r="E110" s="27"/>
      <c r="F110" s="24"/>
      <c r="G110" s="23"/>
      <c r="H110" s="23"/>
      <c r="I110" s="23"/>
      <c r="J110" s="23"/>
      <c r="K110" s="23"/>
      <c r="L110" s="23"/>
      <c r="M110" s="23"/>
      <c r="N110" s="23"/>
      <c r="O110" s="26"/>
      <c r="P110" s="26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</row>
    <row r="111">
      <c r="A111" s="23"/>
      <c r="B111" s="23"/>
      <c r="C111" s="23"/>
      <c r="D111" s="27"/>
      <c r="E111" s="27"/>
      <c r="F111" s="24"/>
      <c r="G111" s="23"/>
      <c r="H111" s="23"/>
      <c r="I111" s="23"/>
      <c r="J111" s="23"/>
      <c r="K111" s="23"/>
      <c r="L111" s="23"/>
      <c r="M111" s="23"/>
      <c r="N111" s="23"/>
      <c r="O111" s="26"/>
      <c r="P111" s="26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</row>
    <row r="112">
      <c r="A112" s="23"/>
      <c r="B112" s="23"/>
      <c r="C112" s="23"/>
      <c r="D112" s="27"/>
      <c r="E112" s="27"/>
      <c r="F112" s="24"/>
      <c r="G112" s="23"/>
      <c r="H112" s="23"/>
      <c r="I112" s="23"/>
      <c r="J112" s="23"/>
      <c r="K112" s="23"/>
      <c r="L112" s="23"/>
      <c r="M112" s="23"/>
      <c r="N112" s="23"/>
      <c r="O112" s="26"/>
      <c r="P112" s="26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</row>
    <row r="113">
      <c r="A113" s="23"/>
      <c r="B113" s="23"/>
      <c r="C113" s="23"/>
      <c r="D113" s="27"/>
      <c r="E113" s="27"/>
      <c r="F113" s="24"/>
      <c r="G113" s="23"/>
      <c r="H113" s="23"/>
      <c r="I113" s="23"/>
      <c r="J113" s="23"/>
      <c r="K113" s="23"/>
      <c r="L113" s="23"/>
      <c r="M113" s="23"/>
      <c r="N113" s="23"/>
      <c r="O113" s="26"/>
      <c r="P113" s="26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</row>
    <row r="114">
      <c r="A114" s="23"/>
      <c r="B114" s="23"/>
      <c r="C114" s="23"/>
      <c r="D114" s="27"/>
      <c r="E114" s="27"/>
      <c r="F114" s="24"/>
      <c r="G114" s="23"/>
      <c r="H114" s="23"/>
      <c r="I114" s="23"/>
      <c r="J114" s="23"/>
      <c r="K114" s="23"/>
      <c r="L114" s="23"/>
      <c r="M114" s="23"/>
      <c r="N114" s="23"/>
      <c r="O114" s="26"/>
      <c r="P114" s="26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</row>
    <row r="115">
      <c r="A115" s="23"/>
      <c r="B115" s="23"/>
      <c r="C115" s="23"/>
      <c r="D115" s="27"/>
      <c r="E115" s="27"/>
      <c r="F115" s="24"/>
      <c r="G115" s="23"/>
      <c r="H115" s="23"/>
      <c r="I115" s="23"/>
      <c r="J115" s="23"/>
      <c r="K115" s="23"/>
      <c r="L115" s="23"/>
      <c r="M115" s="23"/>
      <c r="N115" s="23"/>
      <c r="O115" s="26"/>
      <c r="P115" s="26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</row>
    <row r="116">
      <c r="A116" s="23"/>
      <c r="B116" s="23"/>
      <c r="C116" s="23"/>
      <c r="D116" s="27"/>
      <c r="E116" s="27"/>
      <c r="F116" s="24"/>
      <c r="G116" s="23"/>
      <c r="H116" s="23"/>
      <c r="I116" s="23"/>
      <c r="J116" s="23"/>
      <c r="K116" s="23"/>
      <c r="L116" s="23"/>
      <c r="M116" s="23"/>
      <c r="N116" s="23"/>
      <c r="O116" s="26"/>
      <c r="P116" s="26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</row>
    <row r="117">
      <c r="A117" s="23"/>
      <c r="B117" s="23"/>
      <c r="C117" s="23"/>
      <c r="D117" s="27"/>
      <c r="E117" s="27"/>
      <c r="F117" s="24"/>
      <c r="G117" s="23"/>
      <c r="H117" s="23"/>
      <c r="I117" s="23"/>
      <c r="J117" s="23"/>
      <c r="K117" s="23"/>
      <c r="L117" s="23"/>
      <c r="M117" s="23"/>
      <c r="N117" s="23"/>
      <c r="O117" s="26"/>
      <c r="P117" s="26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</row>
    <row r="118">
      <c r="A118" s="23"/>
      <c r="B118" s="23"/>
      <c r="C118" s="23"/>
      <c r="D118" s="27"/>
      <c r="E118" s="27"/>
      <c r="F118" s="24"/>
      <c r="G118" s="23"/>
      <c r="H118" s="23"/>
      <c r="I118" s="23"/>
      <c r="J118" s="23"/>
      <c r="K118" s="23"/>
      <c r="L118" s="23"/>
      <c r="M118" s="23"/>
      <c r="N118" s="23"/>
      <c r="O118" s="26"/>
      <c r="P118" s="26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</row>
    <row r="119">
      <c r="A119" s="23"/>
      <c r="B119" s="23"/>
      <c r="C119" s="23"/>
      <c r="D119" s="27"/>
      <c r="E119" s="27"/>
      <c r="F119" s="24"/>
      <c r="G119" s="23"/>
      <c r="H119" s="23"/>
      <c r="I119" s="23"/>
      <c r="J119" s="23"/>
      <c r="K119" s="23"/>
      <c r="L119" s="23"/>
      <c r="M119" s="23"/>
      <c r="N119" s="23"/>
      <c r="O119" s="26"/>
      <c r="P119" s="26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</row>
    <row r="120">
      <c r="A120" s="23"/>
      <c r="B120" s="23"/>
      <c r="C120" s="23"/>
      <c r="D120" s="27"/>
      <c r="E120" s="27"/>
      <c r="F120" s="24"/>
      <c r="G120" s="23"/>
      <c r="H120" s="23"/>
      <c r="I120" s="23"/>
      <c r="J120" s="23"/>
      <c r="K120" s="23"/>
      <c r="L120" s="23"/>
      <c r="M120" s="23"/>
      <c r="N120" s="23"/>
      <c r="O120" s="26"/>
      <c r="P120" s="26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</row>
    <row r="121">
      <c r="A121" s="23"/>
      <c r="B121" s="23"/>
      <c r="C121" s="23"/>
      <c r="D121" s="27"/>
      <c r="E121" s="27"/>
      <c r="F121" s="24"/>
      <c r="G121" s="23"/>
      <c r="H121" s="23"/>
      <c r="I121" s="23"/>
      <c r="J121" s="23"/>
      <c r="K121" s="23"/>
      <c r="L121" s="23"/>
      <c r="M121" s="23"/>
      <c r="N121" s="23"/>
      <c r="O121" s="26"/>
      <c r="P121" s="26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</row>
    <row r="122">
      <c r="A122" s="23"/>
      <c r="B122" s="23"/>
      <c r="C122" s="23"/>
      <c r="D122" s="27"/>
      <c r="E122" s="27"/>
      <c r="F122" s="24"/>
      <c r="G122" s="23"/>
      <c r="H122" s="23"/>
      <c r="I122" s="23"/>
      <c r="J122" s="23"/>
      <c r="K122" s="23"/>
      <c r="L122" s="23"/>
      <c r="M122" s="23"/>
      <c r="N122" s="23"/>
      <c r="O122" s="26"/>
      <c r="P122" s="26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</row>
    <row r="123">
      <c r="A123" s="23"/>
      <c r="B123" s="23"/>
      <c r="C123" s="23"/>
      <c r="D123" s="27"/>
      <c r="E123" s="27"/>
      <c r="F123" s="24"/>
      <c r="G123" s="23"/>
      <c r="H123" s="23"/>
      <c r="I123" s="23"/>
      <c r="J123" s="23"/>
      <c r="K123" s="23"/>
      <c r="L123" s="23"/>
      <c r="M123" s="23"/>
      <c r="N123" s="23"/>
      <c r="O123" s="26"/>
      <c r="P123" s="26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</row>
    <row r="124">
      <c r="A124" s="23"/>
      <c r="B124" s="23"/>
      <c r="C124" s="23"/>
      <c r="D124" s="27"/>
      <c r="E124" s="27"/>
      <c r="F124" s="24"/>
      <c r="G124" s="23"/>
      <c r="H124" s="23"/>
      <c r="I124" s="23"/>
      <c r="J124" s="23"/>
      <c r="K124" s="23"/>
      <c r="L124" s="23"/>
      <c r="M124" s="23"/>
      <c r="N124" s="23"/>
      <c r="O124" s="26"/>
      <c r="P124" s="26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</row>
    <row r="125">
      <c r="A125" s="23"/>
      <c r="B125" s="23"/>
      <c r="C125" s="23"/>
      <c r="D125" s="27"/>
      <c r="E125" s="27"/>
      <c r="F125" s="24"/>
      <c r="G125" s="23"/>
      <c r="H125" s="23"/>
      <c r="I125" s="23"/>
      <c r="J125" s="23"/>
      <c r="K125" s="23"/>
      <c r="L125" s="23"/>
      <c r="M125" s="23"/>
      <c r="N125" s="23"/>
      <c r="O125" s="26"/>
      <c r="P125" s="26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</row>
    <row r="126">
      <c r="A126" s="23"/>
      <c r="B126" s="23"/>
      <c r="C126" s="23"/>
      <c r="D126" s="27"/>
      <c r="E126" s="27"/>
      <c r="F126" s="24"/>
      <c r="G126" s="23"/>
      <c r="H126" s="23"/>
      <c r="I126" s="23"/>
      <c r="J126" s="23"/>
      <c r="K126" s="23"/>
      <c r="L126" s="23"/>
      <c r="M126" s="23"/>
      <c r="N126" s="23"/>
      <c r="O126" s="26"/>
      <c r="P126" s="26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</row>
    <row r="127">
      <c r="A127" s="23"/>
      <c r="B127" s="23"/>
      <c r="C127" s="23"/>
      <c r="D127" s="27"/>
      <c r="E127" s="27"/>
      <c r="F127" s="24"/>
      <c r="G127" s="23"/>
      <c r="H127" s="23"/>
      <c r="I127" s="23"/>
      <c r="J127" s="23"/>
      <c r="K127" s="23"/>
      <c r="L127" s="23"/>
      <c r="M127" s="23"/>
      <c r="N127" s="23"/>
      <c r="O127" s="26"/>
      <c r="P127" s="26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</row>
    <row r="128">
      <c r="A128" s="23"/>
      <c r="B128" s="23"/>
      <c r="C128" s="23"/>
      <c r="D128" s="27"/>
      <c r="E128" s="27"/>
      <c r="F128" s="24"/>
      <c r="G128" s="23"/>
      <c r="H128" s="23"/>
      <c r="I128" s="23"/>
      <c r="J128" s="23"/>
      <c r="K128" s="23"/>
      <c r="L128" s="23"/>
      <c r="M128" s="23"/>
      <c r="N128" s="23"/>
      <c r="O128" s="26"/>
      <c r="P128" s="26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</row>
    <row r="129">
      <c r="A129" s="23"/>
      <c r="B129" s="23"/>
      <c r="C129" s="23"/>
      <c r="D129" s="27"/>
      <c r="E129" s="27"/>
      <c r="F129" s="24"/>
      <c r="G129" s="23"/>
      <c r="H129" s="23"/>
      <c r="I129" s="23"/>
      <c r="J129" s="23"/>
      <c r="K129" s="23"/>
      <c r="L129" s="23"/>
      <c r="M129" s="23"/>
      <c r="N129" s="23"/>
      <c r="O129" s="26"/>
      <c r="P129" s="26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</row>
    <row r="130">
      <c r="A130" s="23"/>
      <c r="B130" s="23"/>
      <c r="C130" s="23"/>
      <c r="D130" s="27"/>
      <c r="E130" s="27"/>
      <c r="F130" s="24"/>
      <c r="G130" s="23"/>
      <c r="H130" s="23"/>
      <c r="I130" s="23"/>
      <c r="J130" s="23"/>
      <c r="K130" s="23"/>
      <c r="L130" s="23"/>
      <c r="M130" s="23"/>
      <c r="N130" s="23"/>
      <c r="O130" s="26"/>
      <c r="P130" s="26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</row>
    <row r="131">
      <c r="A131" s="23"/>
      <c r="B131" s="23"/>
      <c r="C131" s="23"/>
      <c r="D131" s="27"/>
      <c r="E131" s="27"/>
      <c r="F131" s="24"/>
      <c r="G131" s="23"/>
      <c r="H131" s="23"/>
      <c r="I131" s="23"/>
      <c r="J131" s="23"/>
      <c r="K131" s="23"/>
      <c r="L131" s="23"/>
      <c r="M131" s="23"/>
      <c r="N131" s="23"/>
      <c r="O131" s="26"/>
      <c r="P131" s="26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</row>
    <row r="132">
      <c r="A132" s="23"/>
      <c r="B132" s="23"/>
      <c r="C132" s="23"/>
      <c r="D132" s="27"/>
      <c r="E132" s="27"/>
      <c r="F132" s="24"/>
      <c r="G132" s="23"/>
      <c r="H132" s="23"/>
      <c r="I132" s="23"/>
      <c r="J132" s="23"/>
      <c r="K132" s="23"/>
      <c r="L132" s="23"/>
      <c r="M132" s="23"/>
      <c r="N132" s="23"/>
      <c r="O132" s="26"/>
      <c r="P132" s="26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</row>
    <row r="133">
      <c r="A133" s="23"/>
      <c r="B133" s="23"/>
      <c r="C133" s="23"/>
      <c r="D133" s="27"/>
      <c r="E133" s="27"/>
      <c r="F133" s="24"/>
      <c r="G133" s="23"/>
      <c r="H133" s="23"/>
      <c r="I133" s="23"/>
      <c r="J133" s="23"/>
      <c r="K133" s="23"/>
      <c r="L133" s="23"/>
      <c r="M133" s="23"/>
      <c r="N133" s="23"/>
      <c r="O133" s="26"/>
      <c r="P133" s="26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</row>
    <row r="134">
      <c r="A134" s="23"/>
      <c r="B134" s="23"/>
      <c r="C134" s="23"/>
      <c r="D134" s="27"/>
      <c r="E134" s="27"/>
      <c r="F134" s="24"/>
      <c r="G134" s="23"/>
      <c r="H134" s="23"/>
      <c r="I134" s="23"/>
      <c r="J134" s="23"/>
      <c r="K134" s="23"/>
      <c r="L134" s="23"/>
      <c r="M134" s="23"/>
      <c r="N134" s="23"/>
      <c r="O134" s="26"/>
      <c r="P134" s="26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</row>
    <row r="135">
      <c r="A135" s="23"/>
      <c r="B135" s="23"/>
      <c r="C135" s="23"/>
      <c r="D135" s="27"/>
      <c r="E135" s="27"/>
      <c r="F135" s="24"/>
      <c r="G135" s="23"/>
      <c r="H135" s="23"/>
      <c r="I135" s="23"/>
      <c r="J135" s="23"/>
      <c r="K135" s="23"/>
      <c r="L135" s="23"/>
      <c r="M135" s="23"/>
      <c r="N135" s="23"/>
      <c r="O135" s="26"/>
      <c r="P135" s="26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</row>
    <row r="136">
      <c r="A136" s="23"/>
      <c r="B136" s="23"/>
      <c r="C136" s="23"/>
      <c r="D136" s="27"/>
      <c r="E136" s="27"/>
      <c r="F136" s="24"/>
      <c r="G136" s="23"/>
      <c r="H136" s="23"/>
      <c r="I136" s="23"/>
      <c r="J136" s="23"/>
      <c r="K136" s="23"/>
      <c r="L136" s="23"/>
      <c r="M136" s="23"/>
      <c r="N136" s="23"/>
      <c r="O136" s="26"/>
      <c r="P136" s="26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</row>
    <row r="137">
      <c r="A137" s="23"/>
      <c r="B137" s="23"/>
      <c r="C137" s="23"/>
      <c r="D137" s="27"/>
      <c r="E137" s="27"/>
      <c r="F137" s="24"/>
      <c r="G137" s="23"/>
      <c r="H137" s="23"/>
      <c r="I137" s="23"/>
      <c r="J137" s="23"/>
      <c r="K137" s="23"/>
      <c r="L137" s="23"/>
      <c r="M137" s="23"/>
      <c r="N137" s="23"/>
      <c r="O137" s="26"/>
      <c r="P137" s="26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</row>
    <row r="138">
      <c r="A138" s="23"/>
      <c r="B138" s="23"/>
      <c r="C138" s="23"/>
      <c r="D138" s="27"/>
      <c r="E138" s="27"/>
      <c r="F138" s="24"/>
      <c r="G138" s="23"/>
      <c r="H138" s="23"/>
      <c r="I138" s="23"/>
      <c r="J138" s="23"/>
      <c r="K138" s="23"/>
      <c r="L138" s="23"/>
      <c r="M138" s="23"/>
      <c r="N138" s="23"/>
      <c r="O138" s="26"/>
      <c r="P138" s="26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</row>
    <row r="139">
      <c r="A139" s="23"/>
      <c r="B139" s="23"/>
      <c r="C139" s="23"/>
      <c r="D139" s="27"/>
      <c r="E139" s="27"/>
      <c r="F139" s="24"/>
      <c r="G139" s="23"/>
      <c r="H139" s="23"/>
      <c r="I139" s="23"/>
      <c r="J139" s="23"/>
      <c r="K139" s="23"/>
      <c r="L139" s="23"/>
      <c r="M139" s="23"/>
      <c r="N139" s="23"/>
      <c r="O139" s="26"/>
      <c r="P139" s="26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</row>
    <row r="140">
      <c r="A140" s="23"/>
      <c r="B140" s="23"/>
      <c r="C140" s="23"/>
      <c r="D140" s="27"/>
      <c r="E140" s="27"/>
      <c r="F140" s="24"/>
      <c r="G140" s="23"/>
      <c r="H140" s="23"/>
      <c r="I140" s="23"/>
      <c r="J140" s="23"/>
      <c r="K140" s="23"/>
      <c r="L140" s="23"/>
      <c r="M140" s="23"/>
      <c r="N140" s="23"/>
      <c r="O140" s="26"/>
      <c r="P140" s="26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</row>
    <row r="141">
      <c r="A141" s="23"/>
      <c r="B141" s="23"/>
      <c r="C141" s="23"/>
      <c r="D141" s="27"/>
      <c r="E141" s="27"/>
      <c r="F141" s="24"/>
      <c r="G141" s="23"/>
      <c r="H141" s="23"/>
      <c r="I141" s="23"/>
      <c r="J141" s="23"/>
      <c r="K141" s="23"/>
      <c r="L141" s="23"/>
      <c r="M141" s="23"/>
      <c r="N141" s="23"/>
      <c r="O141" s="26"/>
      <c r="P141" s="26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</row>
    <row r="142">
      <c r="A142" s="23"/>
      <c r="B142" s="23"/>
      <c r="C142" s="23"/>
      <c r="D142" s="27"/>
      <c r="E142" s="27"/>
      <c r="F142" s="24"/>
      <c r="G142" s="23"/>
      <c r="H142" s="23"/>
      <c r="I142" s="23"/>
      <c r="J142" s="23"/>
      <c r="K142" s="23"/>
      <c r="L142" s="23"/>
      <c r="M142" s="23"/>
      <c r="N142" s="23"/>
      <c r="O142" s="26"/>
      <c r="P142" s="26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</row>
    <row r="143">
      <c r="A143" s="23"/>
      <c r="B143" s="23"/>
      <c r="C143" s="23"/>
      <c r="D143" s="27"/>
      <c r="E143" s="27"/>
      <c r="F143" s="24"/>
      <c r="G143" s="23"/>
      <c r="H143" s="23"/>
      <c r="I143" s="23"/>
      <c r="J143" s="23"/>
      <c r="K143" s="23"/>
      <c r="L143" s="23"/>
      <c r="M143" s="23"/>
      <c r="N143" s="23"/>
      <c r="O143" s="26"/>
      <c r="P143" s="26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</row>
    <row r="144">
      <c r="A144" s="23"/>
      <c r="B144" s="23"/>
      <c r="C144" s="23"/>
      <c r="D144" s="27"/>
      <c r="E144" s="27"/>
      <c r="F144" s="24"/>
      <c r="G144" s="23"/>
      <c r="H144" s="23"/>
      <c r="I144" s="23"/>
      <c r="J144" s="23"/>
      <c r="K144" s="23"/>
      <c r="L144" s="23"/>
      <c r="M144" s="23"/>
      <c r="N144" s="23"/>
      <c r="O144" s="26"/>
      <c r="P144" s="26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</row>
    <row r="145">
      <c r="A145" s="23"/>
      <c r="B145" s="23"/>
      <c r="C145" s="23"/>
      <c r="D145" s="27"/>
      <c r="E145" s="27"/>
      <c r="F145" s="24"/>
      <c r="G145" s="23"/>
      <c r="H145" s="23"/>
      <c r="I145" s="23"/>
      <c r="J145" s="23"/>
      <c r="K145" s="23"/>
      <c r="L145" s="23"/>
      <c r="M145" s="23"/>
      <c r="N145" s="23"/>
      <c r="O145" s="26"/>
      <c r="P145" s="26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</row>
    <row r="146">
      <c r="A146" s="23"/>
      <c r="B146" s="23"/>
      <c r="C146" s="23"/>
      <c r="D146" s="27"/>
      <c r="E146" s="27"/>
      <c r="F146" s="24"/>
      <c r="G146" s="23"/>
      <c r="H146" s="23"/>
      <c r="I146" s="23"/>
      <c r="J146" s="23"/>
      <c r="K146" s="23"/>
      <c r="L146" s="23"/>
      <c r="M146" s="23"/>
      <c r="N146" s="23"/>
      <c r="O146" s="26"/>
      <c r="P146" s="26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</row>
    <row r="147">
      <c r="A147" s="23"/>
      <c r="B147" s="23"/>
      <c r="C147" s="23"/>
      <c r="D147" s="27"/>
      <c r="E147" s="27"/>
      <c r="F147" s="24"/>
      <c r="G147" s="23"/>
      <c r="H147" s="23"/>
      <c r="I147" s="23"/>
      <c r="J147" s="23"/>
      <c r="K147" s="23"/>
      <c r="L147" s="23"/>
      <c r="M147" s="23"/>
      <c r="N147" s="23"/>
      <c r="O147" s="26"/>
      <c r="P147" s="26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</row>
    <row r="148">
      <c r="A148" s="23"/>
      <c r="B148" s="23"/>
      <c r="C148" s="23"/>
      <c r="D148" s="27"/>
      <c r="E148" s="27"/>
      <c r="F148" s="24"/>
      <c r="G148" s="23"/>
      <c r="H148" s="23"/>
      <c r="I148" s="23"/>
      <c r="J148" s="23"/>
      <c r="K148" s="23"/>
      <c r="L148" s="23"/>
      <c r="M148" s="23"/>
      <c r="N148" s="23"/>
      <c r="O148" s="26"/>
      <c r="P148" s="26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</row>
    <row r="149">
      <c r="A149" s="23"/>
      <c r="B149" s="23"/>
      <c r="C149" s="23"/>
      <c r="D149" s="27"/>
      <c r="E149" s="27"/>
      <c r="F149" s="24"/>
      <c r="G149" s="23"/>
      <c r="H149" s="23"/>
      <c r="I149" s="23"/>
      <c r="J149" s="23"/>
      <c r="K149" s="23"/>
      <c r="L149" s="23"/>
      <c r="M149" s="23"/>
      <c r="N149" s="23"/>
      <c r="O149" s="26"/>
      <c r="P149" s="26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</row>
    <row r="150">
      <c r="A150" s="23"/>
      <c r="B150" s="23"/>
      <c r="C150" s="23"/>
      <c r="D150" s="27"/>
      <c r="E150" s="27"/>
      <c r="F150" s="24"/>
      <c r="G150" s="23"/>
      <c r="H150" s="23"/>
      <c r="I150" s="23"/>
      <c r="J150" s="23"/>
      <c r="K150" s="23"/>
      <c r="L150" s="23"/>
      <c r="M150" s="23"/>
      <c r="N150" s="23"/>
      <c r="O150" s="26"/>
      <c r="P150" s="26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</row>
    <row r="151">
      <c r="A151" s="23"/>
      <c r="B151" s="23"/>
      <c r="C151" s="23"/>
      <c r="D151" s="27"/>
      <c r="E151" s="27"/>
      <c r="F151" s="24"/>
      <c r="G151" s="23"/>
      <c r="H151" s="23"/>
      <c r="I151" s="23"/>
      <c r="J151" s="23"/>
      <c r="K151" s="23"/>
      <c r="L151" s="23"/>
      <c r="M151" s="23"/>
      <c r="N151" s="23"/>
      <c r="O151" s="26"/>
      <c r="P151" s="26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</row>
    <row r="152">
      <c r="A152" s="23"/>
      <c r="B152" s="23"/>
      <c r="C152" s="23"/>
      <c r="D152" s="27"/>
      <c r="E152" s="27"/>
      <c r="F152" s="24"/>
      <c r="G152" s="23"/>
      <c r="H152" s="23"/>
      <c r="I152" s="23"/>
      <c r="J152" s="23"/>
      <c r="K152" s="23"/>
      <c r="L152" s="23"/>
      <c r="M152" s="23"/>
      <c r="N152" s="23"/>
      <c r="O152" s="26"/>
      <c r="P152" s="26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</row>
    <row r="153">
      <c r="A153" s="23"/>
      <c r="B153" s="23"/>
      <c r="C153" s="23"/>
      <c r="D153" s="27"/>
      <c r="E153" s="27"/>
      <c r="F153" s="24"/>
      <c r="G153" s="23"/>
      <c r="H153" s="23"/>
      <c r="I153" s="23"/>
      <c r="J153" s="23"/>
      <c r="K153" s="23"/>
      <c r="L153" s="23"/>
      <c r="M153" s="23"/>
      <c r="N153" s="23"/>
      <c r="O153" s="26"/>
      <c r="P153" s="26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</row>
    <row r="154">
      <c r="A154" s="23"/>
      <c r="B154" s="23"/>
      <c r="C154" s="23"/>
      <c r="D154" s="27"/>
      <c r="E154" s="27"/>
      <c r="F154" s="24"/>
      <c r="G154" s="23"/>
      <c r="H154" s="23"/>
      <c r="I154" s="23"/>
      <c r="J154" s="23"/>
      <c r="K154" s="23"/>
      <c r="L154" s="23"/>
      <c r="M154" s="23"/>
      <c r="N154" s="23"/>
      <c r="O154" s="26"/>
      <c r="P154" s="26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</row>
    <row r="155">
      <c r="A155" s="23"/>
      <c r="B155" s="23"/>
      <c r="C155" s="23"/>
      <c r="D155" s="27"/>
      <c r="E155" s="27"/>
      <c r="F155" s="24"/>
      <c r="G155" s="23"/>
      <c r="H155" s="23"/>
      <c r="I155" s="23"/>
      <c r="J155" s="23"/>
      <c r="K155" s="23"/>
      <c r="L155" s="23"/>
      <c r="M155" s="23"/>
      <c r="N155" s="23"/>
      <c r="O155" s="26"/>
      <c r="P155" s="26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</row>
    <row r="156">
      <c r="A156" s="23"/>
      <c r="B156" s="23"/>
      <c r="C156" s="23"/>
      <c r="D156" s="27"/>
      <c r="E156" s="27"/>
      <c r="F156" s="24"/>
      <c r="G156" s="23"/>
      <c r="H156" s="23"/>
      <c r="I156" s="23"/>
      <c r="J156" s="23"/>
      <c r="K156" s="23"/>
      <c r="L156" s="23"/>
      <c r="M156" s="23"/>
      <c r="N156" s="23"/>
      <c r="O156" s="26"/>
      <c r="P156" s="26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</row>
    <row r="157">
      <c r="A157" s="23"/>
      <c r="B157" s="23"/>
      <c r="C157" s="23"/>
      <c r="D157" s="27"/>
      <c r="E157" s="27"/>
      <c r="F157" s="24"/>
      <c r="G157" s="23"/>
      <c r="H157" s="23"/>
      <c r="I157" s="23"/>
      <c r="J157" s="23"/>
      <c r="K157" s="23"/>
      <c r="L157" s="23"/>
      <c r="M157" s="23"/>
      <c r="N157" s="23"/>
      <c r="O157" s="26"/>
      <c r="P157" s="26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</row>
    <row r="158">
      <c r="A158" s="23"/>
      <c r="B158" s="23"/>
      <c r="C158" s="23"/>
      <c r="D158" s="27"/>
      <c r="E158" s="27"/>
      <c r="F158" s="24"/>
      <c r="G158" s="23"/>
      <c r="H158" s="23"/>
      <c r="I158" s="23"/>
      <c r="J158" s="23"/>
      <c r="K158" s="23"/>
      <c r="L158" s="23"/>
      <c r="M158" s="23"/>
      <c r="N158" s="23"/>
      <c r="O158" s="26"/>
      <c r="P158" s="26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</row>
    <row r="159">
      <c r="A159" s="23"/>
      <c r="B159" s="23"/>
      <c r="C159" s="23"/>
      <c r="D159" s="27"/>
      <c r="E159" s="27"/>
      <c r="F159" s="24"/>
      <c r="G159" s="23"/>
      <c r="H159" s="23"/>
      <c r="I159" s="23"/>
      <c r="J159" s="23"/>
      <c r="K159" s="23"/>
      <c r="L159" s="23"/>
      <c r="M159" s="23"/>
      <c r="N159" s="23"/>
      <c r="O159" s="26"/>
      <c r="P159" s="26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</row>
    <row r="160">
      <c r="A160" s="23"/>
      <c r="B160" s="23"/>
      <c r="C160" s="23"/>
      <c r="D160" s="27"/>
      <c r="E160" s="27"/>
      <c r="F160" s="24"/>
      <c r="G160" s="23"/>
      <c r="H160" s="23"/>
      <c r="I160" s="23"/>
      <c r="J160" s="23"/>
      <c r="K160" s="23"/>
      <c r="L160" s="23"/>
      <c r="M160" s="23"/>
      <c r="N160" s="23"/>
      <c r="O160" s="26"/>
      <c r="P160" s="26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</row>
    <row r="161">
      <c r="A161" s="23"/>
      <c r="B161" s="23"/>
      <c r="C161" s="23"/>
      <c r="D161" s="27"/>
      <c r="E161" s="27"/>
      <c r="F161" s="24"/>
      <c r="G161" s="23"/>
      <c r="H161" s="23"/>
      <c r="I161" s="23"/>
      <c r="J161" s="23"/>
      <c r="K161" s="23"/>
      <c r="L161" s="23"/>
      <c r="M161" s="23"/>
      <c r="N161" s="23"/>
      <c r="O161" s="26"/>
      <c r="P161" s="26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</row>
    <row r="162">
      <c r="A162" s="23"/>
      <c r="B162" s="23"/>
      <c r="C162" s="23"/>
      <c r="D162" s="27"/>
      <c r="E162" s="27"/>
      <c r="F162" s="24"/>
      <c r="G162" s="23"/>
      <c r="H162" s="23"/>
      <c r="I162" s="23"/>
      <c r="J162" s="23"/>
      <c r="K162" s="23"/>
      <c r="L162" s="23"/>
      <c r="M162" s="23"/>
      <c r="N162" s="23"/>
      <c r="O162" s="26"/>
      <c r="P162" s="26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</row>
    <row r="163">
      <c r="A163" s="23"/>
      <c r="B163" s="23"/>
      <c r="C163" s="23"/>
      <c r="D163" s="27"/>
      <c r="E163" s="27"/>
      <c r="F163" s="24"/>
      <c r="G163" s="23"/>
      <c r="H163" s="23"/>
      <c r="I163" s="23"/>
      <c r="J163" s="23"/>
      <c r="K163" s="23"/>
      <c r="L163" s="23"/>
      <c r="M163" s="23"/>
      <c r="N163" s="23"/>
      <c r="O163" s="26"/>
      <c r="P163" s="26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</row>
    <row r="164">
      <c r="A164" s="23"/>
      <c r="B164" s="23"/>
      <c r="C164" s="23"/>
      <c r="D164" s="27"/>
      <c r="E164" s="27"/>
      <c r="F164" s="24"/>
      <c r="G164" s="23"/>
      <c r="H164" s="23"/>
      <c r="I164" s="23"/>
      <c r="J164" s="23"/>
      <c r="K164" s="23"/>
      <c r="L164" s="23"/>
      <c r="M164" s="23"/>
      <c r="N164" s="23"/>
      <c r="O164" s="26"/>
      <c r="P164" s="26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</row>
    <row r="165">
      <c r="A165" s="23"/>
      <c r="B165" s="23"/>
      <c r="C165" s="23"/>
      <c r="D165" s="27"/>
      <c r="E165" s="27"/>
      <c r="F165" s="24"/>
      <c r="G165" s="23"/>
      <c r="H165" s="23"/>
      <c r="I165" s="23"/>
      <c r="J165" s="23"/>
      <c r="K165" s="23"/>
      <c r="L165" s="23"/>
      <c r="M165" s="23"/>
      <c r="N165" s="23"/>
      <c r="O165" s="26"/>
      <c r="P165" s="26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</row>
    <row r="166">
      <c r="A166" s="23"/>
      <c r="B166" s="23"/>
      <c r="C166" s="23"/>
      <c r="D166" s="27"/>
      <c r="E166" s="27"/>
      <c r="F166" s="24"/>
      <c r="G166" s="23"/>
      <c r="H166" s="23"/>
      <c r="I166" s="23"/>
      <c r="J166" s="23"/>
      <c r="K166" s="23"/>
      <c r="L166" s="23"/>
      <c r="M166" s="23"/>
      <c r="N166" s="23"/>
      <c r="O166" s="26"/>
      <c r="P166" s="26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</row>
    <row r="167">
      <c r="A167" s="23"/>
      <c r="B167" s="23"/>
      <c r="C167" s="23"/>
      <c r="D167" s="27"/>
      <c r="E167" s="27"/>
      <c r="F167" s="24"/>
      <c r="G167" s="23"/>
      <c r="H167" s="23"/>
      <c r="I167" s="23"/>
      <c r="J167" s="23"/>
      <c r="K167" s="23"/>
      <c r="L167" s="23"/>
      <c r="M167" s="23"/>
      <c r="N167" s="23"/>
      <c r="O167" s="26"/>
      <c r="P167" s="26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</row>
    <row r="168">
      <c r="A168" s="23"/>
      <c r="B168" s="23"/>
      <c r="C168" s="23"/>
      <c r="D168" s="27"/>
      <c r="E168" s="27"/>
      <c r="F168" s="24"/>
      <c r="G168" s="23"/>
      <c r="H168" s="23"/>
      <c r="I168" s="23"/>
      <c r="J168" s="23"/>
      <c r="K168" s="23"/>
      <c r="L168" s="23"/>
      <c r="M168" s="23"/>
      <c r="N168" s="23"/>
      <c r="O168" s="26"/>
      <c r="P168" s="26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</row>
    <row r="169">
      <c r="A169" s="23"/>
      <c r="B169" s="23"/>
      <c r="C169" s="23"/>
      <c r="D169" s="27"/>
      <c r="E169" s="27"/>
      <c r="F169" s="24"/>
      <c r="G169" s="23"/>
      <c r="H169" s="23"/>
      <c r="I169" s="23"/>
      <c r="J169" s="23"/>
      <c r="K169" s="23"/>
      <c r="L169" s="23"/>
      <c r="M169" s="23"/>
      <c r="N169" s="23"/>
      <c r="O169" s="26"/>
      <c r="P169" s="26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</row>
    <row r="170">
      <c r="A170" s="23"/>
      <c r="B170" s="23"/>
      <c r="C170" s="23"/>
      <c r="D170" s="27"/>
      <c r="E170" s="27"/>
      <c r="F170" s="24"/>
      <c r="G170" s="23"/>
      <c r="H170" s="23"/>
      <c r="I170" s="23"/>
      <c r="J170" s="23"/>
      <c r="K170" s="23"/>
      <c r="L170" s="23"/>
      <c r="M170" s="23"/>
      <c r="N170" s="23"/>
      <c r="O170" s="26"/>
      <c r="P170" s="26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</row>
    <row r="171">
      <c r="A171" s="23"/>
      <c r="B171" s="23"/>
      <c r="C171" s="23"/>
      <c r="D171" s="27"/>
      <c r="E171" s="27"/>
      <c r="F171" s="24"/>
      <c r="G171" s="23"/>
      <c r="H171" s="23"/>
      <c r="I171" s="23"/>
      <c r="J171" s="23"/>
      <c r="K171" s="23"/>
      <c r="L171" s="23"/>
      <c r="M171" s="23"/>
      <c r="N171" s="23"/>
      <c r="O171" s="26"/>
      <c r="P171" s="26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</row>
    <row r="172">
      <c r="A172" s="23"/>
      <c r="B172" s="23"/>
      <c r="C172" s="23"/>
      <c r="D172" s="27"/>
      <c r="E172" s="27"/>
      <c r="F172" s="24"/>
      <c r="G172" s="23"/>
      <c r="H172" s="23"/>
      <c r="I172" s="23"/>
      <c r="J172" s="23"/>
      <c r="K172" s="23"/>
      <c r="L172" s="23"/>
      <c r="M172" s="23"/>
      <c r="N172" s="23"/>
      <c r="O172" s="26"/>
      <c r="P172" s="26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</row>
    <row r="173">
      <c r="A173" s="23"/>
      <c r="B173" s="23"/>
      <c r="C173" s="23"/>
      <c r="D173" s="27"/>
      <c r="E173" s="27"/>
      <c r="F173" s="24"/>
      <c r="G173" s="23"/>
      <c r="H173" s="23"/>
      <c r="I173" s="23"/>
      <c r="J173" s="23"/>
      <c r="K173" s="23"/>
      <c r="L173" s="23"/>
      <c r="M173" s="23"/>
      <c r="N173" s="23"/>
      <c r="O173" s="26"/>
      <c r="P173" s="26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</row>
    <row r="174">
      <c r="A174" s="23"/>
      <c r="B174" s="23"/>
      <c r="C174" s="23"/>
      <c r="D174" s="27"/>
      <c r="E174" s="27"/>
      <c r="F174" s="24"/>
      <c r="G174" s="23"/>
      <c r="H174" s="23"/>
      <c r="I174" s="23"/>
      <c r="J174" s="23"/>
      <c r="K174" s="23"/>
      <c r="L174" s="23"/>
      <c r="M174" s="23"/>
      <c r="N174" s="23"/>
      <c r="O174" s="26"/>
      <c r="P174" s="26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</row>
    <row r="175">
      <c r="A175" s="23"/>
      <c r="B175" s="23"/>
      <c r="C175" s="23"/>
      <c r="D175" s="27"/>
      <c r="E175" s="27"/>
      <c r="F175" s="24"/>
      <c r="G175" s="23"/>
      <c r="H175" s="23"/>
      <c r="I175" s="23"/>
      <c r="J175" s="23"/>
      <c r="K175" s="23"/>
      <c r="L175" s="23"/>
      <c r="M175" s="23"/>
      <c r="N175" s="23"/>
      <c r="O175" s="26"/>
      <c r="P175" s="26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</row>
    <row r="176">
      <c r="A176" s="23"/>
      <c r="B176" s="23"/>
      <c r="C176" s="23"/>
      <c r="D176" s="27"/>
      <c r="E176" s="27"/>
      <c r="F176" s="24"/>
      <c r="G176" s="23"/>
      <c r="H176" s="23"/>
      <c r="I176" s="23"/>
      <c r="J176" s="23"/>
      <c r="K176" s="23"/>
      <c r="L176" s="23"/>
      <c r="M176" s="23"/>
      <c r="N176" s="23"/>
      <c r="O176" s="26"/>
      <c r="P176" s="26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</row>
    <row r="177">
      <c r="A177" s="23"/>
      <c r="B177" s="23"/>
      <c r="C177" s="23"/>
      <c r="D177" s="27"/>
      <c r="E177" s="27"/>
      <c r="F177" s="24"/>
      <c r="G177" s="23"/>
      <c r="H177" s="23"/>
      <c r="I177" s="23"/>
      <c r="J177" s="23"/>
      <c r="K177" s="23"/>
      <c r="L177" s="23"/>
      <c r="M177" s="23"/>
      <c r="N177" s="23"/>
      <c r="O177" s="26"/>
      <c r="P177" s="26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</row>
    <row r="178">
      <c r="A178" s="23"/>
      <c r="B178" s="23"/>
      <c r="C178" s="23"/>
      <c r="D178" s="27"/>
      <c r="E178" s="27"/>
      <c r="F178" s="24"/>
      <c r="G178" s="23"/>
      <c r="H178" s="23"/>
      <c r="I178" s="23"/>
      <c r="J178" s="23"/>
      <c r="K178" s="23"/>
      <c r="L178" s="23"/>
      <c r="M178" s="23"/>
      <c r="N178" s="23"/>
      <c r="O178" s="26"/>
      <c r="P178" s="26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</row>
    <row r="179">
      <c r="A179" s="23"/>
      <c r="B179" s="23"/>
      <c r="C179" s="23"/>
      <c r="D179" s="27"/>
      <c r="E179" s="27"/>
      <c r="F179" s="24"/>
      <c r="G179" s="23"/>
      <c r="H179" s="23"/>
      <c r="I179" s="23"/>
      <c r="J179" s="23"/>
      <c r="K179" s="23"/>
      <c r="L179" s="23"/>
      <c r="M179" s="23"/>
      <c r="N179" s="23"/>
      <c r="O179" s="26"/>
      <c r="P179" s="26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</row>
    <row r="180">
      <c r="A180" s="23"/>
      <c r="B180" s="23"/>
      <c r="C180" s="23"/>
      <c r="D180" s="27"/>
      <c r="E180" s="27"/>
      <c r="F180" s="24"/>
      <c r="G180" s="23"/>
      <c r="H180" s="23"/>
      <c r="I180" s="23"/>
      <c r="J180" s="23"/>
      <c r="K180" s="23"/>
      <c r="L180" s="23"/>
      <c r="M180" s="23"/>
      <c r="N180" s="23"/>
      <c r="O180" s="26"/>
      <c r="P180" s="26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</row>
    <row r="181">
      <c r="A181" s="23"/>
      <c r="B181" s="23"/>
      <c r="C181" s="23"/>
      <c r="D181" s="27"/>
      <c r="E181" s="27"/>
      <c r="F181" s="24"/>
      <c r="G181" s="23"/>
      <c r="H181" s="23"/>
      <c r="I181" s="23"/>
      <c r="J181" s="23"/>
      <c r="K181" s="23"/>
      <c r="L181" s="23"/>
      <c r="M181" s="23"/>
      <c r="N181" s="23"/>
      <c r="O181" s="26"/>
      <c r="P181" s="26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</row>
    <row r="182">
      <c r="A182" s="23"/>
      <c r="B182" s="23"/>
      <c r="C182" s="23"/>
      <c r="D182" s="27"/>
      <c r="E182" s="27"/>
      <c r="F182" s="24"/>
      <c r="G182" s="23"/>
      <c r="H182" s="23"/>
      <c r="I182" s="23"/>
      <c r="J182" s="23"/>
      <c r="K182" s="23"/>
      <c r="L182" s="23"/>
      <c r="M182" s="23"/>
      <c r="N182" s="23"/>
      <c r="O182" s="26"/>
      <c r="P182" s="26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</row>
    <row r="183">
      <c r="A183" s="23"/>
      <c r="B183" s="23"/>
      <c r="C183" s="23"/>
      <c r="D183" s="27"/>
      <c r="E183" s="27"/>
      <c r="F183" s="24"/>
      <c r="G183" s="23"/>
      <c r="H183" s="23"/>
      <c r="I183" s="23"/>
      <c r="J183" s="23"/>
      <c r="K183" s="23"/>
      <c r="L183" s="23"/>
      <c r="M183" s="23"/>
      <c r="N183" s="23"/>
      <c r="O183" s="26"/>
      <c r="P183" s="26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</row>
    <row r="184">
      <c r="A184" s="23"/>
      <c r="B184" s="23"/>
      <c r="C184" s="23"/>
      <c r="D184" s="27"/>
      <c r="E184" s="27"/>
      <c r="F184" s="24"/>
      <c r="G184" s="23"/>
      <c r="H184" s="23"/>
      <c r="I184" s="23"/>
      <c r="J184" s="23"/>
      <c r="K184" s="23"/>
      <c r="L184" s="23"/>
      <c r="M184" s="23"/>
      <c r="N184" s="23"/>
      <c r="O184" s="26"/>
      <c r="P184" s="26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</row>
    <row r="185">
      <c r="A185" s="23"/>
      <c r="B185" s="23"/>
      <c r="C185" s="23"/>
      <c r="D185" s="27"/>
      <c r="E185" s="27"/>
      <c r="F185" s="24"/>
      <c r="G185" s="23"/>
      <c r="H185" s="23"/>
      <c r="I185" s="23"/>
      <c r="J185" s="23"/>
      <c r="K185" s="23"/>
      <c r="L185" s="23"/>
      <c r="M185" s="23"/>
      <c r="N185" s="23"/>
      <c r="O185" s="26"/>
      <c r="P185" s="26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</row>
    <row r="186">
      <c r="A186" s="23"/>
      <c r="B186" s="23"/>
      <c r="C186" s="23"/>
      <c r="D186" s="27"/>
      <c r="E186" s="27"/>
      <c r="F186" s="24"/>
      <c r="G186" s="23"/>
      <c r="H186" s="23"/>
      <c r="I186" s="23"/>
      <c r="J186" s="23"/>
      <c r="K186" s="23"/>
      <c r="L186" s="23"/>
      <c r="M186" s="23"/>
      <c r="N186" s="23"/>
      <c r="O186" s="26"/>
      <c r="P186" s="26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</row>
    <row r="187">
      <c r="A187" s="23"/>
      <c r="B187" s="23"/>
      <c r="C187" s="23"/>
      <c r="D187" s="27"/>
      <c r="E187" s="27"/>
      <c r="F187" s="24"/>
      <c r="G187" s="23"/>
      <c r="H187" s="23"/>
      <c r="I187" s="23"/>
      <c r="J187" s="23"/>
      <c r="K187" s="23"/>
      <c r="L187" s="23"/>
      <c r="M187" s="23"/>
      <c r="N187" s="23"/>
      <c r="O187" s="26"/>
      <c r="P187" s="26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</row>
    <row r="188">
      <c r="A188" s="23"/>
      <c r="B188" s="23"/>
      <c r="C188" s="23"/>
      <c r="D188" s="27"/>
      <c r="E188" s="27"/>
      <c r="F188" s="24"/>
      <c r="G188" s="23"/>
      <c r="H188" s="23"/>
      <c r="I188" s="23"/>
      <c r="J188" s="23"/>
      <c r="K188" s="23"/>
      <c r="L188" s="23"/>
      <c r="M188" s="23"/>
      <c r="N188" s="23"/>
      <c r="O188" s="26"/>
      <c r="P188" s="26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</row>
    <row r="189">
      <c r="A189" s="23"/>
      <c r="B189" s="23"/>
      <c r="C189" s="23"/>
      <c r="D189" s="27"/>
      <c r="E189" s="27"/>
      <c r="F189" s="24"/>
      <c r="G189" s="23"/>
      <c r="H189" s="23"/>
      <c r="I189" s="23"/>
      <c r="J189" s="23"/>
      <c r="K189" s="23"/>
      <c r="L189" s="23"/>
      <c r="M189" s="23"/>
      <c r="N189" s="23"/>
      <c r="O189" s="26"/>
      <c r="P189" s="26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</row>
    <row r="190">
      <c r="A190" s="23"/>
      <c r="B190" s="23"/>
      <c r="C190" s="23"/>
      <c r="D190" s="27"/>
      <c r="E190" s="27"/>
      <c r="F190" s="24"/>
      <c r="G190" s="23"/>
      <c r="H190" s="23"/>
      <c r="I190" s="23"/>
      <c r="J190" s="23"/>
      <c r="K190" s="23"/>
      <c r="L190" s="23"/>
      <c r="M190" s="23"/>
      <c r="N190" s="23"/>
      <c r="O190" s="26"/>
      <c r="P190" s="26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</row>
    <row r="191">
      <c r="A191" s="23"/>
      <c r="B191" s="23"/>
      <c r="C191" s="23"/>
      <c r="D191" s="27"/>
      <c r="E191" s="27"/>
      <c r="F191" s="24"/>
      <c r="G191" s="23"/>
      <c r="H191" s="23"/>
      <c r="I191" s="23"/>
      <c r="J191" s="23"/>
      <c r="K191" s="23"/>
      <c r="L191" s="23"/>
      <c r="M191" s="23"/>
      <c r="N191" s="23"/>
      <c r="O191" s="26"/>
      <c r="P191" s="26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</row>
    <row r="192">
      <c r="A192" s="23"/>
      <c r="B192" s="23"/>
      <c r="C192" s="23"/>
      <c r="D192" s="27"/>
      <c r="E192" s="27"/>
      <c r="F192" s="24"/>
      <c r="G192" s="23"/>
      <c r="H192" s="23"/>
      <c r="I192" s="23"/>
      <c r="J192" s="23"/>
      <c r="K192" s="23"/>
      <c r="L192" s="23"/>
      <c r="M192" s="23"/>
      <c r="N192" s="23"/>
      <c r="O192" s="26"/>
      <c r="P192" s="26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</row>
    <row r="193">
      <c r="A193" s="23"/>
      <c r="B193" s="23"/>
      <c r="C193" s="23"/>
      <c r="D193" s="27"/>
      <c r="E193" s="27"/>
      <c r="F193" s="24"/>
      <c r="G193" s="23"/>
      <c r="H193" s="23"/>
      <c r="I193" s="23"/>
      <c r="J193" s="23"/>
      <c r="K193" s="23"/>
      <c r="L193" s="23"/>
      <c r="M193" s="23"/>
      <c r="N193" s="23"/>
      <c r="O193" s="26"/>
      <c r="P193" s="26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</row>
    <row r="194">
      <c r="A194" s="23"/>
      <c r="B194" s="23"/>
      <c r="C194" s="23"/>
      <c r="D194" s="27"/>
      <c r="E194" s="27"/>
      <c r="F194" s="24"/>
      <c r="G194" s="23"/>
      <c r="H194" s="23"/>
      <c r="I194" s="23"/>
      <c r="J194" s="23"/>
      <c r="K194" s="23"/>
      <c r="L194" s="23"/>
      <c r="M194" s="23"/>
      <c r="N194" s="23"/>
      <c r="O194" s="26"/>
      <c r="P194" s="26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</row>
    <row r="195">
      <c r="A195" s="23"/>
      <c r="B195" s="23"/>
      <c r="C195" s="23"/>
      <c r="D195" s="27"/>
      <c r="E195" s="27"/>
      <c r="F195" s="24"/>
      <c r="G195" s="23"/>
      <c r="H195" s="23"/>
      <c r="I195" s="23"/>
      <c r="J195" s="23"/>
      <c r="K195" s="23"/>
      <c r="L195" s="23"/>
      <c r="M195" s="23"/>
      <c r="N195" s="23"/>
      <c r="O195" s="26"/>
      <c r="P195" s="26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</row>
    <row r="196">
      <c r="A196" s="23"/>
      <c r="B196" s="23"/>
      <c r="C196" s="23"/>
      <c r="D196" s="27"/>
      <c r="E196" s="27"/>
      <c r="F196" s="24"/>
      <c r="G196" s="23"/>
      <c r="H196" s="23"/>
      <c r="I196" s="23"/>
      <c r="J196" s="23"/>
      <c r="K196" s="23"/>
      <c r="L196" s="23"/>
      <c r="M196" s="23"/>
      <c r="N196" s="23"/>
      <c r="O196" s="26"/>
      <c r="P196" s="26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</row>
    <row r="197">
      <c r="A197" s="23"/>
      <c r="B197" s="23"/>
      <c r="C197" s="23"/>
      <c r="D197" s="27"/>
      <c r="E197" s="27"/>
      <c r="F197" s="24"/>
      <c r="G197" s="23"/>
      <c r="H197" s="23"/>
      <c r="I197" s="23"/>
      <c r="J197" s="23"/>
      <c r="K197" s="23"/>
      <c r="L197" s="23"/>
      <c r="M197" s="23"/>
      <c r="N197" s="23"/>
      <c r="O197" s="26"/>
      <c r="P197" s="26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</row>
    <row r="198">
      <c r="A198" s="23"/>
      <c r="B198" s="23"/>
      <c r="C198" s="23"/>
      <c r="D198" s="27"/>
      <c r="E198" s="27"/>
      <c r="F198" s="24"/>
      <c r="G198" s="23"/>
      <c r="H198" s="23"/>
      <c r="I198" s="23"/>
      <c r="J198" s="23"/>
      <c r="K198" s="23"/>
      <c r="L198" s="23"/>
      <c r="M198" s="23"/>
      <c r="N198" s="23"/>
      <c r="O198" s="26"/>
      <c r="P198" s="26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</row>
    <row r="199">
      <c r="A199" s="23"/>
      <c r="B199" s="23"/>
      <c r="C199" s="23"/>
      <c r="D199" s="27"/>
      <c r="E199" s="27"/>
      <c r="F199" s="24"/>
      <c r="G199" s="23"/>
      <c r="H199" s="23"/>
      <c r="I199" s="23"/>
      <c r="J199" s="23"/>
      <c r="K199" s="23"/>
      <c r="L199" s="23"/>
      <c r="M199" s="23"/>
      <c r="N199" s="23"/>
      <c r="O199" s="26"/>
      <c r="P199" s="26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</row>
    <row r="200">
      <c r="A200" s="23"/>
      <c r="B200" s="23"/>
      <c r="C200" s="23"/>
      <c r="D200" s="27"/>
      <c r="E200" s="27"/>
      <c r="F200" s="24"/>
      <c r="G200" s="23"/>
      <c r="H200" s="23"/>
      <c r="I200" s="23"/>
      <c r="J200" s="23"/>
      <c r="K200" s="23"/>
      <c r="L200" s="23"/>
      <c r="M200" s="23"/>
      <c r="N200" s="23"/>
      <c r="O200" s="26"/>
      <c r="P200" s="26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</row>
    <row r="201">
      <c r="A201" s="23"/>
      <c r="B201" s="23"/>
      <c r="C201" s="23"/>
      <c r="D201" s="27"/>
      <c r="E201" s="27"/>
      <c r="F201" s="24"/>
      <c r="G201" s="23"/>
      <c r="H201" s="23"/>
      <c r="I201" s="23"/>
      <c r="J201" s="23"/>
      <c r="K201" s="23"/>
      <c r="L201" s="23"/>
      <c r="M201" s="23"/>
      <c r="N201" s="23"/>
      <c r="O201" s="26"/>
      <c r="P201" s="26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</row>
    <row r="202">
      <c r="A202" s="23"/>
      <c r="B202" s="23"/>
      <c r="C202" s="23"/>
      <c r="D202" s="27"/>
      <c r="E202" s="27"/>
      <c r="F202" s="24"/>
      <c r="G202" s="23"/>
      <c r="H202" s="23"/>
      <c r="I202" s="23"/>
      <c r="J202" s="23"/>
      <c r="K202" s="23"/>
      <c r="L202" s="23"/>
      <c r="M202" s="23"/>
      <c r="N202" s="23"/>
      <c r="O202" s="26"/>
      <c r="P202" s="26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</row>
    <row r="203">
      <c r="A203" s="23"/>
      <c r="B203" s="23"/>
      <c r="C203" s="23"/>
      <c r="D203" s="27"/>
      <c r="E203" s="27"/>
      <c r="F203" s="24"/>
      <c r="G203" s="23"/>
      <c r="H203" s="23"/>
      <c r="I203" s="23"/>
      <c r="J203" s="23"/>
      <c r="K203" s="23"/>
      <c r="L203" s="23"/>
      <c r="M203" s="23"/>
      <c r="N203" s="23"/>
      <c r="O203" s="26"/>
      <c r="P203" s="26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</row>
    <row r="204">
      <c r="A204" s="23"/>
      <c r="B204" s="23"/>
      <c r="C204" s="23"/>
      <c r="D204" s="27"/>
      <c r="E204" s="27"/>
      <c r="F204" s="24"/>
      <c r="G204" s="23"/>
      <c r="H204" s="23"/>
      <c r="I204" s="23"/>
      <c r="J204" s="23"/>
      <c r="K204" s="23"/>
      <c r="L204" s="23"/>
      <c r="M204" s="23"/>
      <c r="N204" s="23"/>
      <c r="O204" s="26"/>
      <c r="P204" s="26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</row>
    <row r="205">
      <c r="A205" s="23"/>
      <c r="B205" s="23"/>
      <c r="C205" s="23"/>
      <c r="D205" s="27"/>
      <c r="E205" s="27"/>
      <c r="F205" s="24"/>
      <c r="G205" s="23"/>
      <c r="H205" s="23"/>
      <c r="I205" s="23"/>
      <c r="J205" s="23"/>
      <c r="K205" s="23"/>
      <c r="L205" s="23"/>
      <c r="M205" s="23"/>
      <c r="N205" s="23"/>
      <c r="O205" s="26"/>
      <c r="P205" s="26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</row>
    <row r="206">
      <c r="A206" s="23"/>
      <c r="B206" s="23"/>
      <c r="C206" s="23"/>
      <c r="D206" s="27"/>
      <c r="E206" s="27"/>
      <c r="F206" s="24"/>
      <c r="G206" s="23"/>
      <c r="H206" s="23"/>
      <c r="I206" s="23"/>
      <c r="J206" s="23"/>
      <c r="K206" s="23"/>
      <c r="L206" s="23"/>
      <c r="M206" s="23"/>
      <c r="N206" s="23"/>
      <c r="O206" s="26"/>
      <c r="P206" s="26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</row>
    <row r="207">
      <c r="A207" s="23"/>
      <c r="B207" s="23"/>
      <c r="C207" s="23"/>
      <c r="D207" s="27"/>
      <c r="E207" s="27"/>
      <c r="F207" s="24"/>
      <c r="G207" s="23"/>
      <c r="H207" s="23"/>
      <c r="I207" s="23"/>
      <c r="J207" s="23"/>
      <c r="K207" s="23"/>
      <c r="L207" s="23"/>
      <c r="M207" s="23"/>
      <c r="N207" s="23"/>
      <c r="O207" s="26"/>
      <c r="P207" s="26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</row>
    <row r="208">
      <c r="A208" s="23"/>
      <c r="B208" s="23"/>
      <c r="C208" s="23"/>
      <c r="D208" s="27"/>
      <c r="E208" s="27"/>
      <c r="F208" s="24"/>
      <c r="G208" s="23"/>
      <c r="H208" s="23"/>
      <c r="I208" s="23"/>
      <c r="J208" s="23"/>
      <c r="K208" s="23"/>
      <c r="L208" s="23"/>
      <c r="M208" s="23"/>
      <c r="N208" s="23"/>
      <c r="O208" s="26"/>
      <c r="P208" s="26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</row>
    <row r="209">
      <c r="A209" s="23"/>
      <c r="B209" s="23"/>
      <c r="C209" s="23"/>
      <c r="D209" s="27"/>
      <c r="E209" s="27"/>
      <c r="F209" s="24"/>
      <c r="G209" s="23"/>
      <c r="H209" s="23"/>
      <c r="I209" s="23"/>
      <c r="J209" s="23"/>
      <c r="K209" s="23"/>
      <c r="L209" s="23"/>
      <c r="M209" s="23"/>
      <c r="N209" s="23"/>
      <c r="O209" s="26"/>
      <c r="P209" s="26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</row>
    <row r="210">
      <c r="A210" s="23"/>
      <c r="B210" s="23"/>
      <c r="C210" s="23"/>
      <c r="D210" s="27"/>
      <c r="E210" s="27"/>
      <c r="F210" s="24"/>
      <c r="G210" s="23"/>
      <c r="H210" s="23"/>
      <c r="I210" s="23"/>
      <c r="J210" s="23"/>
      <c r="K210" s="23"/>
      <c r="L210" s="23"/>
      <c r="M210" s="23"/>
      <c r="N210" s="23"/>
      <c r="O210" s="26"/>
      <c r="P210" s="26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</row>
    <row r="211">
      <c r="A211" s="23"/>
      <c r="B211" s="23"/>
      <c r="C211" s="23"/>
      <c r="D211" s="27"/>
      <c r="E211" s="27"/>
      <c r="F211" s="24"/>
      <c r="G211" s="23"/>
      <c r="H211" s="23"/>
      <c r="I211" s="23"/>
      <c r="J211" s="23"/>
      <c r="K211" s="23"/>
      <c r="L211" s="23"/>
      <c r="M211" s="23"/>
      <c r="N211" s="23"/>
      <c r="O211" s="26"/>
      <c r="P211" s="26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</row>
    <row r="212">
      <c r="A212" s="23"/>
      <c r="B212" s="23"/>
      <c r="C212" s="23"/>
      <c r="D212" s="27"/>
      <c r="E212" s="27"/>
      <c r="F212" s="24"/>
      <c r="G212" s="23"/>
      <c r="H212" s="23"/>
      <c r="I212" s="23"/>
      <c r="J212" s="23"/>
      <c r="K212" s="23"/>
      <c r="L212" s="23"/>
      <c r="M212" s="23"/>
      <c r="N212" s="23"/>
      <c r="O212" s="26"/>
      <c r="P212" s="26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</row>
    <row r="213">
      <c r="A213" s="23"/>
      <c r="B213" s="23"/>
      <c r="C213" s="23"/>
      <c r="D213" s="27"/>
      <c r="E213" s="27"/>
      <c r="F213" s="24"/>
      <c r="G213" s="23"/>
      <c r="H213" s="23"/>
      <c r="I213" s="23"/>
      <c r="J213" s="23"/>
      <c r="K213" s="23"/>
      <c r="L213" s="23"/>
      <c r="M213" s="23"/>
      <c r="N213" s="23"/>
      <c r="O213" s="26"/>
      <c r="P213" s="26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</row>
    <row r="214">
      <c r="A214" s="23"/>
      <c r="B214" s="23"/>
      <c r="C214" s="23"/>
      <c r="D214" s="27"/>
      <c r="E214" s="27"/>
      <c r="F214" s="24"/>
      <c r="G214" s="23"/>
      <c r="H214" s="23"/>
      <c r="I214" s="23"/>
      <c r="J214" s="23"/>
      <c r="K214" s="23"/>
      <c r="L214" s="23"/>
      <c r="M214" s="23"/>
      <c r="N214" s="23"/>
      <c r="O214" s="26"/>
      <c r="P214" s="26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</row>
    <row r="215">
      <c r="A215" s="23"/>
      <c r="B215" s="23"/>
      <c r="C215" s="23"/>
      <c r="D215" s="27"/>
      <c r="E215" s="27"/>
      <c r="F215" s="24"/>
      <c r="G215" s="23"/>
      <c r="H215" s="23"/>
      <c r="I215" s="23"/>
      <c r="J215" s="23"/>
      <c r="K215" s="23"/>
      <c r="L215" s="23"/>
      <c r="M215" s="23"/>
      <c r="N215" s="23"/>
      <c r="O215" s="26"/>
      <c r="P215" s="26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</row>
    <row r="216">
      <c r="A216" s="23"/>
      <c r="B216" s="23"/>
      <c r="C216" s="23"/>
      <c r="D216" s="27"/>
      <c r="E216" s="27"/>
      <c r="F216" s="24"/>
      <c r="G216" s="23"/>
      <c r="H216" s="23"/>
      <c r="I216" s="23"/>
      <c r="J216" s="23"/>
      <c r="K216" s="23"/>
      <c r="L216" s="23"/>
      <c r="M216" s="23"/>
      <c r="N216" s="23"/>
      <c r="O216" s="26"/>
      <c r="P216" s="26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</row>
    <row r="217">
      <c r="A217" s="23"/>
      <c r="B217" s="23"/>
      <c r="C217" s="23"/>
      <c r="D217" s="27"/>
      <c r="E217" s="27"/>
      <c r="F217" s="24"/>
      <c r="G217" s="23"/>
      <c r="H217" s="23"/>
      <c r="I217" s="23"/>
      <c r="J217" s="23"/>
      <c r="K217" s="23"/>
      <c r="L217" s="23"/>
      <c r="M217" s="23"/>
      <c r="N217" s="23"/>
      <c r="O217" s="26"/>
      <c r="P217" s="26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</row>
    <row r="218">
      <c r="A218" s="23"/>
      <c r="B218" s="23"/>
      <c r="C218" s="23"/>
      <c r="D218" s="27"/>
      <c r="E218" s="27"/>
      <c r="F218" s="24"/>
      <c r="G218" s="23"/>
      <c r="H218" s="23"/>
      <c r="I218" s="23"/>
      <c r="J218" s="23"/>
      <c r="K218" s="23"/>
      <c r="L218" s="23"/>
      <c r="M218" s="23"/>
      <c r="N218" s="23"/>
      <c r="O218" s="26"/>
      <c r="P218" s="26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</row>
    <row r="219">
      <c r="A219" s="23"/>
      <c r="B219" s="23"/>
      <c r="C219" s="23"/>
      <c r="D219" s="27"/>
      <c r="E219" s="27"/>
      <c r="F219" s="24"/>
      <c r="G219" s="23"/>
      <c r="H219" s="23"/>
      <c r="I219" s="23"/>
      <c r="J219" s="23"/>
      <c r="K219" s="23"/>
      <c r="L219" s="23"/>
      <c r="M219" s="23"/>
      <c r="N219" s="23"/>
      <c r="O219" s="26"/>
      <c r="P219" s="26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</row>
    <row r="220">
      <c r="A220" s="23"/>
      <c r="B220" s="23"/>
      <c r="C220" s="23"/>
      <c r="D220" s="27"/>
      <c r="E220" s="27"/>
      <c r="F220" s="24"/>
      <c r="G220" s="23"/>
      <c r="H220" s="23"/>
      <c r="I220" s="23"/>
      <c r="J220" s="23"/>
      <c r="K220" s="23"/>
      <c r="L220" s="23"/>
      <c r="M220" s="23"/>
      <c r="N220" s="23"/>
      <c r="O220" s="26"/>
      <c r="P220" s="26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</row>
    <row r="221">
      <c r="A221" s="23"/>
      <c r="B221" s="23"/>
      <c r="C221" s="23"/>
      <c r="D221" s="27"/>
      <c r="E221" s="27"/>
      <c r="F221" s="24"/>
      <c r="G221" s="23"/>
      <c r="H221" s="23"/>
      <c r="I221" s="23"/>
      <c r="J221" s="23"/>
      <c r="K221" s="23"/>
      <c r="L221" s="23"/>
      <c r="M221" s="23"/>
      <c r="N221" s="23"/>
      <c r="O221" s="26"/>
      <c r="P221" s="26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</row>
    <row r="222">
      <c r="A222" s="23"/>
      <c r="B222" s="23"/>
      <c r="C222" s="23"/>
      <c r="D222" s="27"/>
      <c r="E222" s="27"/>
      <c r="F222" s="24"/>
      <c r="G222" s="23"/>
      <c r="H222" s="23"/>
      <c r="I222" s="23"/>
      <c r="J222" s="23"/>
      <c r="K222" s="23"/>
      <c r="L222" s="23"/>
      <c r="M222" s="23"/>
      <c r="N222" s="23"/>
      <c r="O222" s="26"/>
      <c r="P222" s="26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</row>
    <row r="223">
      <c r="A223" s="23"/>
      <c r="B223" s="23"/>
      <c r="C223" s="23"/>
      <c r="D223" s="27"/>
      <c r="E223" s="27"/>
      <c r="F223" s="24"/>
      <c r="G223" s="23"/>
      <c r="H223" s="23"/>
      <c r="I223" s="23"/>
      <c r="J223" s="23"/>
      <c r="K223" s="23"/>
      <c r="L223" s="23"/>
      <c r="M223" s="23"/>
      <c r="N223" s="23"/>
      <c r="O223" s="26"/>
      <c r="P223" s="26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</row>
    <row r="224">
      <c r="A224" s="23"/>
      <c r="B224" s="23"/>
      <c r="C224" s="23"/>
      <c r="D224" s="27"/>
      <c r="E224" s="27"/>
      <c r="F224" s="24"/>
      <c r="G224" s="23"/>
      <c r="H224" s="23"/>
      <c r="I224" s="23"/>
      <c r="J224" s="23"/>
      <c r="K224" s="23"/>
      <c r="L224" s="23"/>
      <c r="M224" s="23"/>
      <c r="N224" s="23"/>
      <c r="O224" s="26"/>
      <c r="P224" s="26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</row>
    <row r="225">
      <c r="A225" s="23"/>
      <c r="B225" s="23"/>
      <c r="C225" s="23"/>
      <c r="D225" s="27"/>
      <c r="E225" s="27"/>
      <c r="F225" s="24"/>
      <c r="G225" s="23"/>
      <c r="H225" s="23"/>
      <c r="I225" s="23"/>
      <c r="J225" s="23"/>
      <c r="K225" s="23"/>
      <c r="L225" s="23"/>
      <c r="M225" s="23"/>
      <c r="N225" s="23"/>
      <c r="O225" s="26"/>
      <c r="P225" s="26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</row>
    <row r="226">
      <c r="A226" s="23"/>
      <c r="B226" s="23"/>
      <c r="C226" s="23"/>
      <c r="D226" s="27"/>
      <c r="E226" s="27"/>
      <c r="F226" s="24"/>
      <c r="G226" s="23"/>
      <c r="H226" s="23"/>
      <c r="I226" s="23"/>
      <c r="J226" s="23"/>
      <c r="K226" s="23"/>
      <c r="L226" s="23"/>
      <c r="M226" s="23"/>
      <c r="N226" s="23"/>
      <c r="O226" s="26"/>
      <c r="P226" s="26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</row>
    <row r="227">
      <c r="A227" s="23"/>
      <c r="B227" s="23"/>
      <c r="C227" s="23"/>
      <c r="D227" s="27"/>
      <c r="E227" s="27"/>
      <c r="F227" s="24"/>
      <c r="G227" s="23"/>
      <c r="H227" s="23"/>
      <c r="I227" s="23"/>
      <c r="J227" s="23"/>
      <c r="K227" s="23"/>
      <c r="L227" s="23"/>
      <c r="M227" s="23"/>
      <c r="N227" s="23"/>
      <c r="O227" s="26"/>
      <c r="P227" s="26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</row>
    <row r="228">
      <c r="A228" s="23"/>
      <c r="B228" s="23"/>
      <c r="C228" s="23"/>
      <c r="D228" s="27"/>
      <c r="E228" s="27"/>
      <c r="F228" s="24"/>
      <c r="G228" s="23"/>
      <c r="H228" s="23"/>
      <c r="I228" s="23"/>
      <c r="J228" s="23"/>
      <c r="K228" s="23"/>
      <c r="L228" s="23"/>
      <c r="M228" s="23"/>
      <c r="N228" s="23"/>
      <c r="O228" s="26"/>
      <c r="P228" s="26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</row>
    <row r="229">
      <c r="A229" s="23"/>
      <c r="B229" s="23"/>
      <c r="C229" s="23"/>
      <c r="D229" s="27"/>
      <c r="E229" s="27"/>
      <c r="F229" s="24"/>
      <c r="G229" s="23"/>
      <c r="H229" s="23"/>
      <c r="I229" s="23"/>
      <c r="J229" s="23"/>
      <c r="K229" s="23"/>
      <c r="L229" s="23"/>
      <c r="M229" s="23"/>
      <c r="N229" s="23"/>
      <c r="O229" s="26"/>
      <c r="P229" s="26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</row>
    <row r="230">
      <c r="A230" s="23"/>
      <c r="B230" s="23"/>
      <c r="C230" s="23"/>
      <c r="D230" s="27"/>
      <c r="E230" s="27"/>
      <c r="F230" s="24"/>
      <c r="G230" s="23"/>
      <c r="H230" s="23"/>
      <c r="I230" s="23"/>
      <c r="J230" s="23"/>
      <c r="K230" s="23"/>
      <c r="L230" s="23"/>
      <c r="M230" s="23"/>
      <c r="N230" s="23"/>
      <c r="O230" s="26"/>
      <c r="P230" s="26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</row>
    <row r="231">
      <c r="A231" s="23"/>
      <c r="B231" s="23"/>
      <c r="C231" s="23"/>
      <c r="D231" s="27"/>
      <c r="E231" s="27"/>
      <c r="F231" s="24"/>
      <c r="G231" s="23"/>
      <c r="H231" s="23"/>
      <c r="I231" s="23"/>
      <c r="J231" s="23"/>
      <c r="K231" s="23"/>
      <c r="L231" s="23"/>
      <c r="M231" s="23"/>
      <c r="N231" s="23"/>
      <c r="O231" s="26"/>
      <c r="P231" s="26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</row>
    <row r="232">
      <c r="A232" s="23"/>
      <c r="B232" s="23"/>
      <c r="C232" s="23"/>
      <c r="D232" s="27"/>
      <c r="E232" s="27"/>
      <c r="F232" s="24"/>
      <c r="G232" s="23"/>
      <c r="H232" s="23"/>
      <c r="I232" s="23"/>
      <c r="J232" s="23"/>
      <c r="K232" s="23"/>
      <c r="L232" s="23"/>
      <c r="M232" s="23"/>
      <c r="N232" s="23"/>
      <c r="O232" s="26"/>
      <c r="P232" s="26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</row>
    <row r="233">
      <c r="A233" s="23"/>
      <c r="B233" s="23"/>
      <c r="C233" s="23"/>
      <c r="D233" s="27"/>
      <c r="E233" s="27"/>
      <c r="F233" s="24"/>
      <c r="G233" s="23"/>
      <c r="H233" s="23"/>
      <c r="I233" s="23"/>
      <c r="J233" s="23"/>
      <c r="K233" s="23"/>
      <c r="L233" s="23"/>
      <c r="M233" s="23"/>
      <c r="N233" s="23"/>
      <c r="O233" s="26"/>
      <c r="P233" s="26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</row>
    <row r="234">
      <c r="A234" s="23"/>
      <c r="B234" s="23"/>
      <c r="C234" s="23"/>
      <c r="D234" s="27"/>
      <c r="E234" s="27"/>
      <c r="F234" s="24"/>
      <c r="G234" s="23"/>
      <c r="H234" s="23"/>
      <c r="I234" s="23"/>
      <c r="J234" s="23"/>
      <c r="K234" s="23"/>
      <c r="L234" s="23"/>
      <c r="M234" s="23"/>
      <c r="N234" s="23"/>
      <c r="O234" s="26"/>
      <c r="P234" s="26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</row>
    <row r="235">
      <c r="A235" s="23"/>
      <c r="B235" s="23"/>
      <c r="C235" s="23"/>
      <c r="D235" s="27"/>
      <c r="E235" s="27"/>
      <c r="F235" s="24"/>
      <c r="G235" s="23"/>
      <c r="H235" s="23"/>
      <c r="I235" s="23"/>
      <c r="J235" s="23"/>
      <c r="K235" s="23"/>
      <c r="L235" s="23"/>
      <c r="M235" s="23"/>
      <c r="N235" s="23"/>
      <c r="O235" s="26"/>
      <c r="P235" s="26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</row>
    <row r="236">
      <c r="A236" s="23"/>
      <c r="B236" s="23"/>
      <c r="C236" s="23"/>
      <c r="D236" s="27"/>
      <c r="E236" s="27"/>
      <c r="F236" s="24"/>
      <c r="G236" s="23"/>
      <c r="H236" s="23"/>
      <c r="I236" s="23"/>
      <c r="J236" s="23"/>
      <c r="K236" s="23"/>
      <c r="L236" s="23"/>
      <c r="M236" s="23"/>
      <c r="N236" s="23"/>
      <c r="O236" s="26"/>
      <c r="P236" s="26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</row>
    <row r="237">
      <c r="A237" s="23"/>
      <c r="B237" s="23"/>
      <c r="C237" s="23"/>
      <c r="D237" s="27"/>
      <c r="E237" s="27"/>
      <c r="F237" s="24"/>
      <c r="G237" s="23"/>
      <c r="H237" s="23"/>
      <c r="I237" s="23"/>
      <c r="J237" s="23"/>
      <c r="K237" s="23"/>
      <c r="L237" s="23"/>
      <c r="M237" s="23"/>
      <c r="N237" s="23"/>
      <c r="O237" s="26"/>
      <c r="P237" s="26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</row>
    <row r="238">
      <c r="A238" s="23"/>
      <c r="B238" s="23"/>
      <c r="C238" s="23"/>
      <c r="D238" s="27"/>
      <c r="E238" s="27"/>
      <c r="F238" s="24"/>
      <c r="G238" s="23"/>
      <c r="H238" s="23"/>
      <c r="I238" s="23"/>
      <c r="J238" s="23"/>
      <c r="K238" s="23"/>
      <c r="L238" s="23"/>
      <c r="M238" s="23"/>
      <c r="N238" s="23"/>
      <c r="O238" s="26"/>
      <c r="P238" s="26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</row>
    <row r="239">
      <c r="A239" s="23"/>
      <c r="B239" s="23"/>
      <c r="C239" s="23"/>
      <c r="D239" s="27"/>
      <c r="E239" s="27"/>
      <c r="F239" s="24"/>
      <c r="G239" s="23"/>
      <c r="H239" s="23"/>
      <c r="I239" s="23"/>
      <c r="J239" s="23"/>
      <c r="K239" s="23"/>
      <c r="L239" s="23"/>
      <c r="M239" s="23"/>
      <c r="N239" s="23"/>
      <c r="O239" s="26"/>
      <c r="P239" s="26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</row>
    <row r="240">
      <c r="A240" s="23"/>
      <c r="B240" s="23"/>
      <c r="C240" s="23"/>
      <c r="D240" s="27"/>
      <c r="E240" s="27"/>
      <c r="F240" s="24"/>
      <c r="G240" s="23"/>
      <c r="H240" s="23"/>
      <c r="I240" s="23"/>
      <c r="J240" s="23"/>
      <c r="K240" s="23"/>
      <c r="L240" s="23"/>
      <c r="M240" s="23"/>
      <c r="N240" s="23"/>
      <c r="O240" s="26"/>
      <c r="P240" s="26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</row>
    <row r="241">
      <c r="A241" s="23"/>
      <c r="B241" s="23"/>
      <c r="C241" s="23"/>
      <c r="D241" s="27"/>
      <c r="E241" s="27"/>
      <c r="F241" s="24"/>
      <c r="G241" s="23"/>
      <c r="H241" s="23"/>
      <c r="I241" s="23"/>
      <c r="J241" s="23"/>
      <c r="K241" s="23"/>
      <c r="L241" s="23"/>
      <c r="M241" s="23"/>
      <c r="N241" s="23"/>
      <c r="O241" s="26"/>
      <c r="P241" s="26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</row>
    <row r="242">
      <c r="A242" s="23"/>
      <c r="B242" s="23"/>
      <c r="C242" s="23"/>
      <c r="D242" s="27"/>
      <c r="E242" s="27"/>
      <c r="F242" s="24"/>
      <c r="G242" s="23"/>
      <c r="H242" s="23"/>
      <c r="I242" s="23"/>
      <c r="J242" s="23"/>
      <c r="K242" s="23"/>
      <c r="L242" s="23"/>
      <c r="M242" s="23"/>
      <c r="N242" s="23"/>
      <c r="O242" s="26"/>
      <c r="P242" s="26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</row>
    <row r="243">
      <c r="A243" s="23"/>
      <c r="B243" s="23"/>
      <c r="C243" s="23"/>
      <c r="D243" s="27"/>
      <c r="E243" s="27"/>
      <c r="F243" s="24"/>
      <c r="G243" s="23"/>
      <c r="H243" s="23"/>
      <c r="I243" s="23"/>
      <c r="J243" s="23"/>
      <c r="K243" s="23"/>
      <c r="L243" s="23"/>
      <c r="M243" s="23"/>
      <c r="N243" s="23"/>
      <c r="O243" s="26"/>
      <c r="P243" s="26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</row>
    <row r="244">
      <c r="A244" s="23"/>
      <c r="B244" s="23"/>
      <c r="C244" s="23"/>
      <c r="D244" s="27"/>
      <c r="E244" s="27"/>
      <c r="F244" s="24"/>
      <c r="G244" s="23"/>
      <c r="H244" s="23"/>
      <c r="I244" s="23"/>
      <c r="J244" s="23"/>
      <c r="K244" s="23"/>
      <c r="L244" s="23"/>
      <c r="M244" s="23"/>
      <c r="N244" s="23"/>
      <c r="O244" s="26"/>
      <c r="P244" s="26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</row>
    <row r="245">
      <c r="A245" s="23"/>
      <c r="B245" s="23"/>
      <c r="C245" s="23"/>
      <c r="D245" s="27"/>
      <c r="E245" s="27"/>
      <c r="F245" s="24"/>
      <c r="G245" s="23"/>
      <c r="H245" s="23"/>
      <c r="I245" s="23"/>
      <c r="J245" s="23"/>
      <c r="K245" s="23"/>
      <c r="L245" s="23"/>
      <c r="M245" s="23"/>
      <c r="N245" s="23"/>
      <c r="O245" s="26"/>
      <c r="P245" s="26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</row>
    <row r="246">
      <c r="A246" s="23"/>
      <c r="B246" s="23"/>
      <c r="C246" s="23"/>
      <c r="D246" s="27"/>
      <c r="E246" s="27"/>
      <c r="F246" s="24"/>
      <c r="G246" s="23"/>
      <c r="H246" s="23"/>
      <c r="I246" s="23"/>
      <c r="J246" s="23"/>
      <c r="K246" s="23"/>
      <c r="L246" s="23"/>
      <c r="M246" s="23"/>
      <c r="N246" s="23"/>
      <c r="O246" s="26"/>
      <c r="P246" s="26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</row>
    <row r="247">
      <c r="A247" s="23"/>
      <c r="B247" s="23"/>
      <c r="C247" s="23"/>
      <c r="D247" s="27"/>
      <c r="E247" s="27"/>
      <c r="F247" s="24"/>
      <c r="G247" s="23"/>
      <c r="H247" s="23"/>
      <c r="I247" s="23"/>
      <c r="J247" s="23"/>
      <c r="K247" s="23"/>
      <c r="L247" s="23"/>
      <c r="M247" s="23"/>
      <c r="N247" s="23"/>
      <c r="O247" s="26"/>
      <c r="P247" s="26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</row>
    <row r="248">
      <c r="A248" s="23"/>
      <c r="B248" s="23"/>
      <c r="C248" s="23"/>
      <c r="D248" s="27"/>
      <c r="E248" s="27"/>
      <c r="F248" s="24"/>
      <c r="G248" s="23"/>
      <c r="H248" s="23"/>
      <c r="I248" s="23"/>
      <c r="J248" s="23"/>
      <c r="K248" s="23"/>
      <c r="L248" s="23"/>
      <c r="M248" s="23"/>
      <c r="N248" s="23"/>
      <c r="O248" s="26"/>
      <c r="P248" s="26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</row>
    <row r="249">
      <c r="A249" s="23"/>
      <c r="B249" s="23"/>
      <c r="C249" s="23"/>
      <c r="D249" s="27"/>
      <c r="E249" s="27"/>
      <c r="F249" s="24"/>
      <c r="G249" s="23"/>
      <c r="H249" s="23"/>
      <c r="I249" s="23"/>
      <c r="J249" s="23"/>
      <c r="K249" s="23"/>
      <c r="L249" s="23"/>
      <c r="M249" s="23"/>
      <c r="N249" s="23"/>
      <c r="O249" s="26"/>
      <c r="P249" s="26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</row>
    <row r="250">
      <c r="A250" s="23"/>
      <c r="B250" s="23"/>
      <c r="C250" s="23"/>
      <c r="D250" s="27"/>
      <c r="E250" s="27"/>
      <c r="F250" s="24"/>
      <c r="G250" s="23"/>
      <c r="H250" s="23"/>
      <c r="I250" s="23"/>
      <c r="J250" s="23"/>
      <c r="K250" s="23"/>
      <c r="L250" s="23"/>
      <c r="M250" s="23"/>
      <c r="N250" s="23"/>
      <c r="O250" s="26"/>
      <c r="P250" s="26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</row>
    <row r="251">
      <c r="A251" s="23"/>
      <c r="B251" s="23"/>
      <c r="C251" s="23"/>
      <c r="D251" s="27"/>
      <c r="E251" s="27"/>
      <c r="F251" s="24"/>
      <c r="G251" s="23"/>
      <c r="H251" s="23"/>
      <c r="I251" s="23"/>
      <c r="J251" s="23"/>
      <c r="K251" s="23"/>
      <c r="L251" s="23"/>
      <c r="M251" s="23"/>
      <c r="N251" s="23"/>
      <c r="O251" s="26"/>
      <c r="P251" s="26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</row>
    <row r="252">
      <c r="A252" s="23"/>
      <c r="B252" s="23"/>
      <c r="C252" s="23"/>
      <c r="D252" s="27"/>
      <c r="E252" s="27"/>
      <c r="F252" s="24"/>
      <c r="G252" s="23"/>
      <c r="H252" s="23"/>
      <c r="I252" s="23"/>
      <c r="J252" s="23"/>
      <c r="K252" s="23"/>
      <c r="L252" s="23"/>
      <c r="M252" s="23"/>
      <c r="N252" s="23"/>
      <c r="O252" s="26"/>
      <c r="P252" s="26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</row>
    <row r="253">
      <c r="A253" s="23"/>
      <c r="B253" s="23"/>
      <c r="C253" s="23"/>
      <c r="D253" s="27"/>
      <c r="E253" s="27"/>
      <c r="F253" s="24"/>
      <c r="G253" s="23"/>
      <c r="H253" s="23"/>
      <c r="I253" s="23"/>
      <c r="J253" s="23"/>
      <c r="K253" s="23"/>
      <c r="L253" s="23"/>
      <c r="M253" s="23"/>
      <c r="N253" s="23"/>
      <c r="O253" s="26"/>
      <c r="P253" s="26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</row>
    <row r="254">
      <c r="A254" s="23"/>
      <c r="B254" s="23"/>
      <c r="C254" s="23"/>
      <c r="D254" s="27"/>
      <c r="E254" s="27"/>
      <c r="F254" s="24"/>
      <c r="G254" s="23"/>
      <c r="H254" s="23"/>
      <c r="I254" s="23"/>
      <c r="J254" s="23"/>
      <c r="K254" s="23"/>
      <c r="L254" s="23"/>
      <c r="M254" s="23"/>
      <c r="N254" s="23"/>
      <c r="O254" s="26"/>
      <c r="P254" s="26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</row>
    <row r="255">
      <c r="A255" s="23"/>
      <c r="B255" s="23"/>
      <c r="C255" s="23"/>
      <c r="D255" s="27"/>
      <c r="E255" s="27"/>
      <c r="F255" s="24"/>
      <c r="G255" s="23"/>
      <c r="H255" s="23"/>
      <c r="I255" s="23"/>
      <c r="J255" s="23"/>
      <c r="K255" s="23"/>
      <c r="L255" s="23"/>
      <c r="M255" s="23"/>
      <c r="N255" s="23"/>
      <c r="O255" s="26"/>
      <c r="P255" s="26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</row>
    <row r="256">
      <c r="A256" s="23"/>
      <c r="B256" s="23"/>
      <c r="C256" s="23"/>
      <c r="D256" s="27"/>
      <c r="E256" s="27"/>
      <c r="F256" s="24"/>
      <c r="G256" s="23"/>
      <c r="H256" s="23"/>
      <c r="I256" s="23"/>
      <c r="J256" s="23"/>
      <c r="K256" s="23"/>
      <c r="L256" s="23"/>
      <c r="M256" s="23"/>
      <c r="N256" s="23"/>
      <c r="O256" s="26"/>
      <c r="P256" s="26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</row>
    <row r="257">
      <c r="A257" s="23"/>
      <c r="B257" s="23"/>
      <c r="C257" s="23"/>
      <c r="D257" s="27"/>
      <c r="E257" s="27"/>
      <c r="F257" s="24"/>
      <c r="G257" s="23"/>
      <c r="H257" s="23"/>
      <c r="I257" s="23"/>
      <c r="J257" s="23"/>
      <c r="K257" s="23"/>
      <c r="L257" s="23"/>
      <c r="M257" s="23"/>
      <c r="N257" s="23"/>
      <c r="O257" s="26"/>
      <c r="P257" s="26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</row>
    <row r="258">
      <c r="A258" s="23"/>
      <c r="B258" s="23"/>
      <c r="C258" s="23"/>
      <c r="D258" s="27"/>
      <c r="E258" s="27"/>
      <c r="F258" s="24"/>
      <c r="G258" s="23"/>
      <c r="H258" s="23"/>
      <c r="I258" s="23"/>
      <c r="J258" s="23"/>
      <c r="K258" s="23"/>
      <c r="L258" s="23"/>
      <c r="M258" s="23"/>
      <c r="N258" s="23"/>
      <c r="O258" s="26"/>
      <c r="P258" s="26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</row>
    <row r="259">
      <c r="A259" s="23"/>
      <c r="B259" s="23"/>
      <c r="C259" s="23"/>
      <c r="D259" s="27"/>
      <c r="E259" s="27"/>
      <c r="F259" s="24"/>
      <c r="G259" s="23"/>
      <c r="H259" s="23"/>
      <c r="I259" s="23"/>
      <c r="J259" s="23"/>
      <c r="K259" s="23"/>
      <c r="L259" s="23"/>
      <c r="M259" s="23"/>
      <c r="N259" s="23"/>
      <c r="O259" s="26"/>
      <c r="P259" s="26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</row>
    <row r="260">
      <c r="A260" s="23"/>
      <c r="B260" s="23"/>
      <c r="C260" s="23"/>
      <c r="D260" s="27"/>
      <c r="E260" s="27"/>
      <c r="F260" s="24"/>
      <c r="G260" s="23"/>
      <c r="H260" s="23"/>
      <c r="I260" s="23"/>
      <c r="J260" s="23"/>
      <c r="K260" s="23"/>
      <c r="L260" s="23"/>
      <c r="M260" s="23"/>
      <c r="N260" s="23"/>
      <c r="O260" s="26"/>
      <c r="P260" s="26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</row>
    <row r="261">
      <c r="A261" s="23"/>
      <c r="B261" s="23"/>
      <c r="C261" s="23"/>
      <c r="D261" s="27"/>
      <c r="E261" s="27"/>
      <c r="F261" s="24"/>
      <c r="G261" s="23"/>
      <c r="H261" s="23"/>
      <c r="I261" s="23"/>
      <c r="J261" s="23"/>
      <c r="K261" s="23"/>
      <c r="L261" s="23"/>
      <c r="M261" s="23"/>
      <c r="N261" s="23"/>
      <c r="O261" s="26"/>
      <c r="P261" s="26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</row>
    <row r="262">
      <c r="A262" s="23"/>
      <c r="B262" s="23"/>
      <c r="C262" s="23"/>
      <c r="D262" s="27"/>
      <c r="E262" s="27"/>
      <c r="F262" s="24"/>
      <c r="G262" s="23"/>
      <c r="H262" s="23"/>
      <c r="I262" s="23"/>
      <c r="J262" s="23"/>
      <c r="K262" s="23"/>
      <c r="L262" s="23"/>
      <c r="M262" s="23"/>
      <c r="N262" s="23"/>
      <c r="O262" s="26"/>
      <c r="P262" s="26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</row>
    <row r="263">
      <c r="A263" s="23"/>
      <c r="B263" s="23"/>
      <c r="C263" s="23"/>
      <c r="D263" s="27"/>
      <c r="E263" s="27"/>
      <c r="F263" s="24"/>
      <c r="G263" s="23"/>
      <c r="H263" s="23"/>
      <c r="I263" s="23"/>
      <c r="J263" s="23"/>
      <c r="K263" s="23"/>
      <c r="L263" s="23"/>
      <c r="M263" s="23"/>
      <c r="N263" s="23"/>
      <c r="O263" s="26"/>
      <c r="P263" s="26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</row>
    <row r="264">
      <c r="A264" s="23"/>
      <c r="B264" s="23"/>
      <c r="C264" s="23"/>
      <c r="D264" s="27"/>
      <c r="E264" s="27"/>
      <c r="F264" s="24"/>
      <c r="G264" s="23"/>
      <c r="H264" s="23"/>
      <c r="I264" s="23"/>
      <c r="J264" s="23"/>
      <c r="K264" s="23"/>
      <c r="L264" s="23"/>
      <c r="M264" s="23"/>
      <c r="N264" s="23"/>
      <c r="O264" s="26"/>
      <c r="P264" s="26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</row>
    <row r="265">
      <c r="A265" s="23"/>
      <c r="B265" s="23"/>
      <c r="C265" s="23"/>
      <c r="D265" s="27"/>
      <c r="E265" s="27"/>
      <c r="F265" s="24"/>
      <c r="G265" s="23"/>
      <c r="H265" s="23"/>
      <c r="I265" s="23"/>
      <c r="J265" s="23"/>
      <c r="K265" s="23"/>
      <c r="L265" s="23"/>
      <c r="M265" s="23"/>
      <c r="N265" s="23"/>
      <c r="O265" s="26"/>
      <c r="P265" s="26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</row>
    <row r="266">
      <c r="A266" s="23"/>
      <c r="B266" s="23"/>
      <c r="C266" s="23"/>
      <c r="D266" s="27"/>
      <c r="E266" s="27"/>
      <c r="F266" s="24"/>
      <c r="G266" s="23"/>
      <c r="H266" s="23"/>
      <c r="I266" s="23"/>
      <c r="J266" s="23"/>
      <c r="K266" s="23"/>
      <c r="L266" s="23"/>
      <c r="M266" s="23"/>
      <c r="N266" s="23"/>
      <c r="O266" s="26"/>
      <c r="P266" s="26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</row>
    <row r="267">
      <c r="A267" s="23"/>
      <c r="B267" s="23"/>
      <c r="C267" s="23"/>
      <c r="D267" s="27"/>
      <c r="E267" s="27"/>
      <c r="F267" s="24"/>
      <c r="G267" s="23"/>
      <c r="H267" s="23"/>
      <c r="I267" s="23"/>
      <c r="J267" s="23"/>
      <c r="K267" s="23"/>
      <c r="L267" s="23"/>
      <c r="M267" s="23"/>
      <c r="N267" s="23"/>
      <c r="O267" s="26"/>
      <c r="P267" s="26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</row>
    <row r="268">
      <c r="A268" s="23"/>
      <c r="B268" s="23"/>
      <c r="C268" s="23"/>
      <c r="D268" s="27"/>
      <c r="E268" s="27"/>
      <c r="F268" s="24"/>
      <c r="G268" s="23"/>
      <c r="H268" s="23"/>
      <c r="I268" s="23"/>
      <c r="J268" s="23"/>
      <c r="K268" s="23"/>
      <c r="L268" s="23"/>
      <c r="M268" s="23"/>
      <c r="N268" s="23"/>
      <c r="O268" s="26"/>
      <c r="P268" s="26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</row>
    <row r="269">
      <c r="A269" s="23"/>
      <c r="B269" s="23"/>
      <c r="C269" s="23"/>
      <c r="D269" s="27"/>
      <c r="E269" s="27"/>
      <c r="F269" s="24"/>
      <c r="G269" s="23"/>
      <c r="H269" s="23"/>
      <c r="I269" s="23"/>
      <c r="J269" s="23"/>
      <c r="K269" s="23"/>
      <c r="L269" s="23"/>
      <c r="M269" s="23"/>
      <c r="N269" s="23"/>
      <c r="O269" s="26"/>
      <c r="P269" s="26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</row>
    <row r="270">
      <c r="A270" s="23"/>
      <c r="B270" s="23"/>
      <c r="C270" s="23"/>
      <c r="D270" s="27"/>
      <c r="E270" s="27"/>
      <c r="F270" s="24"/>
      <c r="G270" s="23"/>
      <c r="H270" s="23"/>
      <c r="I270" s="23"/>
      <c r="J270" s="23"/>
      <c r="K270" s="23"/>
      <c r="L270" s="23"/>
      <c r="M270" s="23"/>
      <c r="N270" s="23"/>
      <c r="O270" s="26"/>
      <c r="P270" s="26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</row>
    <row r="271">
      <c r="A271" s="23"/>
      <c r="B271" s="23"/>
      <c r="C271" s="23"/>
      <c r="D271" s="27"/>
      <c r="E271" s="27"/>
      <c r="F271" s="24"/>
      <c r="G271" s="23"/>
      <c r="H271" s="23"/>
      <c r="I271" s="23"/>
      <c r="J271" s="23"/>
      <c r="K271" s="23"/>
      <c r="L271" s="23"/>
      <c r="M271" s="23"/>
      <c r="N271" s="23"/>
      <c r="O271" s="26"/>
      <c r="P271" s="26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</row>
    <row r="272">
      <c r="A272" s="23"/>
      <c r="B272" s="23"/>
      <c r="C272" s="23"/>
      <c r="D272" s="27"/>
      <c r="E272" s="27"/>
      <c r="F272" s="24"/>
      <c r="G272" s="23"/>
      <c r="H272" s="23"/>
      <c r="I272" s="23"/>
      <c r="J272" s="23"/>
      <c r="K272" s="23"/>
      <c r="L272" s="23"/>
      <c r="M272" s="23"/>
      <c r="N272" s="23"/>
      <c r="O272" s="26"/>
      <c r="P272" s="26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</row>
    <row r="273">
      <c r="A273" s="23"/>
      <c r="B273" s="23"/>
      <c r="C273" s="23"/>
      <c r="D273" s="27"/>
      <c r="E273" s="27"/>
      <c r="F273" s="24"/>
      <c r="G273" s="23"/>
      <c r="H273" s="23"/>
      <c r="I273" s="23"/>
      <c r="J273" s="23"/>
      <c r="K273" s="23"/>
      <c r="L273" s="23"/>
      <c r="M273" s="23"/>
      <c r="N273" s="23"/>
      <c r="O273" s="26"/>
      <c r="P273" s="26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</row>
    <row r="274">
      <c r="A274" s="23"/>
      <c r="B274" s="23"/>
      <c r="C274" s="23"/>
      <c r="D274" s="27"/>
      <c r="E274" s="27"/>
      <c r="F274" s="24"/>
      <c r="G274" s="23"/>
      <c r="H274" s="23"/>
      <c r="I274" s="23"/>
      <c r="J274" s="23"/>
      <c r="K274" s="23"/>
      <c r="L274" s="23"/>
      <c r="M274" s="23"/>
      <c r="N274" s="23"/>
      <c r="O274" s="26"/>
      <c r="P274" s="26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</row>
    <row r="275">
      <c r="A275" s="23"/>
      <c r="B275" s="23"/>
      <c r="C275" s="23"/>
      <c r="D275" s="27"/>
      <c r="E275" s="27"/>
      <c r="F275" s="24"/>
      <c r="G275" s="23"/>
      <c r="H275" s="23"/>
      <c r="I275" s="23"/>
      <c r="J275" s="23"/>
      <c r="K275" s="23"/>
      <c r="L275" s="23"/>
      <c r="M275" s="23"/>
      <c r="N275" s="23"/>
      <c r="O275" s="26"/>
      <c r="P275" s="26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</row>
    <row r="276">
      <c r="A276" s="23"/>
      <c r="B276" s="23"/>
      <c r="C276" s="23"/>
      <c r="D276" s="27"/>
      <c r="E276" s="27"/>
      <c r="F276" s="24"/>
      <c r="G276" s="23"/>
      <c r="H276" s="23"/>
      <c r="I276" s="23"/>
      <c r="J276" s="23"/>
      <c r="K276" s="23"/>
      <c r="L276" s="23"/>
      <c r="M276" s="23"/>
      <c r="N276" s="23"/>
      <c r="O276" s="26"/>
      <c r="P276" s="26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</row>
    <row r="277">
      <c r="A277" s="23"/>
      <c r="B277" s="23"/>
      <c r="C277" s="23"/>
      <c r="D277" s="27"/>
      <c r="E277" s="27"/>
      <c r="F277" s="24"/>
      <c r="G277" s="23"/>
      <c r="H277" s="23"/>
      <c r="I277" s="23"/>
      <c r="J277" s="23"/>
      <c r="K277" s="23"/>
      <c r="L277" s="23"/>
      <c r="M277" s="23"/>
      <c r="N277" s="23"/>
      <c r="O277" s="26"/>
      <c r="P277" s="26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</row>
    <row r="278">
      <c r="A278" s="23"/>
      <c r="B278" s="23"/>
      <c r="C278" s="23"/>
      <c r="D278" s="27"/>
      <c r="E278" s="27"/>
      <c r="F278" s="24"/>
      <c r="G278" s="23"/>
      <c r="H278" s="23"/>
      <c r="I278" s="23"/>
      <c r="J278" s="23"/>
      <c r="K278" s="23"/>
      <c r="L278" s="23"/>
      <c r="M278" s="23"/>
      <c r="N278" s="23"/>
      <c r="O278" s="26"/>
      <c r="P278" s="26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</row>
    <row r="279">
      <c r="A279" s="23"/>
      <c r="B279" s="23"/>
      <c r="C279" s="23"/>
      <c r="D279" s="27"/>
      <c r="E279" s="27"/>
      <c r="F279" s="24"/>
      <c r="G279" s="23"/>
      <c r="H279" s="23"/>
      <c r="I279" s="23"/>
      <c r="J279" s="23"/>
      <c r="K279" s="23"/>
      <c r="L279" s="23"/>
      <c r="M279" s="23"/>
      <c r="N279" s="23"/>
      <c r="O279" s="26"/>
      <c r="P279" s="26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</row>
    <row r="280">
      <c r="A280" s="23"/>
      <c r="B280" s="23"/>
      <c r="C280" s="23"/>
      <c r="D280" s="27"/>
      <c r="E280" s="27"/>
      <c r="F280" s="24"/>
      <c r="G280" s="23"/>
      <c r="H280" s="23"/>
      <c r="I280" s="23"/>
      <c r="J280" s="23"/>
      <c r="K280" s="23"/>
      <c r="L280" s="23"/>
      <c r="M280" s="23"/>
      <c r="N280" s="23"/>
      <c r="O280" s="26"/>
      <c r="P280" s="26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</row>
    <row r="281">
      <c r="A281" s="23"/>
      <c r="B281" s="23"/>
      <c r="C281" s="23"/>
      <c r="D281" s="27"/>
      <c r="E281" s="27"/>
      <c r="F281" s="24"/>
      <c r="G281" s="23"/>
      <c r="H281" s="23"/>
      <c r="I281" s="23"/>
      <c r="J281" s="23"/>
      <c r="K281" s="23"/>
      <c r="L281" s="23"/>
      <c r="M281" s="23"/>
      <c r="N281" s="23"/>
      <c r="O281" s="26"/>
      <c r="P281" s="26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</row>
    <row r="282">
      <c r="A282" s="23"/>
      <c r="B282" s="23"/>
      <c r="C282" s="23"/>
      <c r="D282" s="27"/>
      <c r="E282" s="27"/>
      <c r="F282" s="24"/>
      <c r="G282" s="23"/>
      <c r="H282" s="23"/>
      <c r="I282" s="23"/>
      <c r="J282" s="23"/>
      <c r="K282" s="23"/>
      <c r="L282" s="23"/>
      <c r="M282" s="23"/>
      <c r="N282" s="23"/>
      <c r="O282" s="26"/>
      <c r="P282" s="26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</row>
    <row r="283">
      <c r="A283" s="23"/>
      <c r="B283" s="23"/>
      <c r="C283" s="23"/>
      <c r="D283" s="27"/>
      <c r="E283" s="27"/>
      <c r="F283" s="24"/>
      <c r="G283" s="23"/>
      <c r="H283" s="23"/>
      <c r="I283" s="23"/>
      <c r="J283" s="23"/>
      <c r="K283" s="23"/>
      <c r="L283" s="23"/>
      <c r="M283" s="23"/>
      <c r="N283" s="23"/>
      <c r="O283" s="26"/>
      <c r="P283" s="26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</row>
    <row r="284">
      <c r="A284" s="23"/>
      <c r="B284" s="23"/>
      <c r="C284" s="23"/>
      <c r="D284" s="27"/>
      <c r="E284" s="27"/>
      <c r="F284" s="24"/>
      <c r="G284" s="23"/>
      <c r="H284" s="23"/>
      <c r="I284" s="23"/>
      <c r="J284" s="23"/>
      <c r="K284" s="23"/>
      <c r="L284" s="23"/>
      <c r="M284" s="23"/>
      <c r="N284" s="23"/>
      <c r="O284" s="26"/>
      <c r="P284" s="26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</row>
    <row r="285">
      <c r="A285" s="23"/>
      <c r="B285" s="23"/>
      <c r="C285" s="23"/>
      <c r="D285" s="27"/>
      <c r="E285" s="27"/>
      <c r="F285" s="24"/>
      <c r="G285" s="23"/>
      <c r="H285" s="23"/>
      <c r="I285" s="23"/>
      <c r="J285" s="23"/>
      <c r="K285" s="23"/>
      <c r="L285" s="23"/>
      <c r="M285" s="23"/>
      <c r="N285" s="23"/>
      <c r="O285" s="26"/>
      <c r="P285" s="26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</row>
    <row r="286">
      <c r="A286" s="23"/>
      <c r="B286" s="23"/>
      <c r="C286" s="23"/>
      <c r="D286" s="27"/>
      <c r="E286" s="27"/>
      <c r="F286" s="24"/>
      <c r="G286" s="23"/>
      <c r="H286" s="23"/>
      <c r="I286" s="23"/>
      <c r="J286" s="23"/>
      <c r="K286" s="23"/>
      <c r="L286" s="23"/>
      <c r="M286" s="23"/>
      <c r="N286" s="23"/>
      <c r="O286" s="26"/>
      <c r="P286" s="26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</row>
    <row r="287">
      <c r="A287" s="23"/>
      <c r="B287" s="23"/>
      <c r="C287" s="23"/>
      <c r="D287" s="27"/>
      <c r="E287" s="27"/>
      <c r="F287" s="24"/>
      <c r="G287" s="23"/>
      <c r="H287" s="23"/>
      <c r="I287" s="23"/>
      <c r="J287" s="23"/>
      <c r="K287" s="23"/>
      <c r="L287" s="23"/>
      <c r="M287" s="23"/>
      <c r="N287" s="23"/>
      <c r="O287" s="26"/>
      <c r="P287" s="26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</row>
    <row r="288">
      <c r="A288" s="23"/>
      <c r="B288" s="23"/>
      <c r="C288" s="23"/>
      <c r="D288" s="27"/>
      <c r="E288" s="27"/>
      <c r="F288" s="24"/>
      <c r="G288" s="23"/>
      <c r="H288" s="23"/>
      <c r="I288" s="23"/>
      <c r="J288" s="23"/>
      <c r="K288" s="23"/>
      <c r="L288" s="23"/>
      <c r="M288" s="23"/>
      <c r="N288" s="23"/>
      <c r="O288" s="26"/>
      <c r="P288" s="26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</row>
    <row r="289">
      <c r="A289" s="23"/>
      <c r="B289" s="23"/>
      <c r="C289" s="23"/>
      <c r="D289" s="27"/>
      <c r="E289" s="27"/>
      <c r="F289" s="24"/>
      <c r="G289" s="23"/>
      <c r="H289" s="23"/>
      <c r="I289" s="23"/>
      <c r="J289" s="23"/>
      <c r="K289" s="23"/>
      <c r="L289" s="23"/>
      <c r="M289" s="23"/>
      <c r="N289" s="23"/>
      <c r="O289" s="26"/>
      <c r="P289" s="26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</row>
    <row r="290">
      <c r="A290" s="23"/>
      <c r="B290" s="23"/>
      <c r="C290" s="23"/>
      <c r="D290" s="27"/>
      <c r="E290" s="27"/>
      <c r="F290" s="24"/>
      <c r="G290" s="23"/>
      <c r="H290" s="23"/>
      <c r="I290" s="23"/>
      <c r="J290" s="23"/>
      <c r="K290" s="23"/>
      <c r="L290" s="23"/>
      <c r="M290" s="23"/>
      <c r="N290" s="23"/>
      <c r="O290" s="26"/>
      <c r="P290" s="26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</row>
    <row r="291">
      <c r="A291" s="23"/>
      <c r="B291" s="23"/>
      <c r="C291" s="23"/>
      <c r="D291" s="27"/>
      <c r="E291" s="27"/>
      <c r="F291" s="24"/>
      <c r="G291" s="23"/>
      <c r="H291" s="23"/>
      <c r="I291" s="23"/>
      <c r="J291" s="23"/>
      <c r="K291" s="23"/>
      <c r="L291" s="23"/>
      <c r="M291" s="23"/>
      <c r="N291" s="23"/>
      <c r="O291" s="26"/>
      <c r="P291" s="26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</row>
    <row r="292">
      <c r="A292" s="23"/>
      <c r="B292" s="23"/>
      <c r="C292" s="23"/>
      <c r="D292" s="27"/>
      <c r="E292" s="27"/>
      <c r="F292" s="24"/>
      <c r="G292" s="23"/>
      <c r="H292" s="23"/>
      <c r="I292" s="23"/>
      <c r="J292" s="23"/>
      <c r="K292" s="23"/>
      <c r="L292" s="23"/>
      <c r="M292" s="23"/>
      <c r="N292" s="23"/>
      <c r="O292" s="26"/>
      <c r="P292" s="26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</row>
    <row r="293">
      <c r="A293" s="23"/>
      <c r="B293" s="23"/>
      <c r="C293" s="23"/>
      <c r="D293" s="27"/>
      <c r="E293" s="27"/>
      <c r="F293" s="24"/>
      <c r="G293" s="23"/>
      <c r="H293" s="23"/>
      <c r="I293" s="23"/>
      <c r="J293" s="23"/>
      <c r="K293" s="23"/>
      <c r="L293" s="23"/>
      <c r="M293" s="23"/>
      <c r="N293" s="23"/>
      <c r="O293" s="26"/>
      <c r="P293" s="26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</row>
    <row r="294">
      <c r="A294" s="23"/>
      <c r="B294" s="23"/>
      <c r="C294" s="23"/>
      <c r="D294" s="27"/>
      <c r="E294" s="27"/>
      <c r="F294" s="24"/>
      <c r="G294" s="23"/>
      <c r="H294" s="23"/>
      <c r="I294" s="23"/>
      <c r="J294" s="23"/>
      <c r="K294" s="23"/>
      <c r="L294" s="23"/>
      <c r="M294" s="23"/>
      <c r="N294" s="23"/>
      <c r="O294" s="26"/>
      <c r="P294" s="26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</row>
    <row r="295">
      <c r="A295" s="23"/>
      <c r="B295" s="23"/>
      <c r="C295" s="23"/>
      <c r="D295" s="27"/>
      <c r="E295" s="27"/>
      <c r="F295" s="24"/>
      <c r="G295" s="23"/>
      <c r="H295" s="23"/>
      <c r="I295" s="23"/>
      <c r="J295" s="23"/>
      <c r="K295" s="23"/>
      <c r="L295" s="23"/>
      <c r="M295" s="23"/>
      <c r="N295" s="23"/>
      <c r="O295" s="26"/>
      <c r="P295" s="26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</row>
    <row r="296">
      <c r="A296" s="23"/>
      <c r="B296" s="23"/>
      <c r="C296" s="23"/>
      <c r="D296" s="27"/>
      <c r="E296" s="27"/>
      <c r="F296" s="24"/>
      <c r="G296" s="23"/>
      <c r="H296" s="23"/>
      <c r="I296" s="23"/>
      <c r="J296" s="23"/>
      <c r="K296" s="23"/>
      <c r="L296" s="23"/>
      <c r="M296" s="23"/>
      <c r="N296" s="23"/>
      <c r="O296" s="26"/>
      <c r="P296" s="26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</row>
    <row r="297">
      <c r="A297" s="23"/>
      <c r="B297" s="23"/>
      <c r="C297" s="23"/>
      <c r="D297" s="27"/>
      <c r="E297" s="27"/>
      <c r="F297" s="24"/>
      <c r="G297" s="23"/>
      <c r="H297" s="23"/>
      <c r="I297" s="23"/>
      <c r="J297" s="23"/>
      <c r="K297" s="23"/>
      <c r="L297" s="23"/>
      <c r="M297" s="23"/>
      <c r="N297" s="23"/>
      <c r="O297" s="26"/>
      <c r="P297" s="26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</row>
    <row r="298">
      <c r="A298" s="23"/>
      <c r="B298" s="23"/>
      <c r="C298" s="23"/>
      <c r="D298" s="27"/>
      <c r="E298" s="27"/>
      <c r="F298" s="24"/>
      <c r="G298" s="23"/>
      <c r="H298" s="23"/>
      <c r="I298" s="23"/>
      <c r="J298" s="23"/>
      <c r="K298" s="23"/>
      <c r="L298" s="23"/>
      <c r="M298" s="23"/>
      <c r="N298" s="23"/>
      <c r="O298" s="26"/>
      <c r="P298" s="26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</row>
    <row r="299">
      <c r="A299" s="23"/>
      <c r="B299" s="23"/>
      <c r="C299" s="23"/>
      <c r="D299" s="27"/>
      <c r="E299" s="27"/>
      <c r="F299" s="24"/>
      <c r="G299" s="23"/>
      <c r="H299" s="23"/>
      <c r="I299" s="23"/>
      <c r="J299" s="23"/>
      <c r="K299" s="23"/>
      <c r="L299" s="23"/>
      <c r="M299" s="23"/>
      <c r="N299" s="23"/>
      <c r="O299" s="26"/>
      <c r="P299" s="26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</row>
    <row r="300">
      <c r="A300" s="23"/>
      <c r="B300" s="23"/>
      <c r="C300" s="23"/>
      <c r="D300" s="27"/>
      <c r="E300" s="27"/>
      <c r="F300" s="24"/>
      <c r="G300" s="23"/>
      <c r="H300" s="23"/>
      <c r="I300" s="23"/>
      <c r="J300" s="23"/>
      <c r="K300" s="23"/>
      <c r="L300" s="23"/>
      <c r="M300" s="23"/>
      <c r="N300" s="23"/>
      <c r="O300" s="26"/>
      <c r="P300" s="26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</row>
    <row r="301">
      <c r="A301" s="23"/>
      <c r="B301" s="23"/>
      <c r="C301" s="23"/>
      <c r="D301" s="27"/>
      <c r="E301" s="27"/>
      <c r="F301" s="24"/>
      <c r="G301" s="23"/>
      <c r="H301" s="23"/>
      <c r="I301" s="23"/>
      <c r="J301" s="23"/>
      <c r="K301" s="23"/>
      <c r="L301" s="23"/>
      <c r="M301" s="23"/>
      <c r="N301" s="23"/>
      <c r="O301" s="26"/>
      <c r="P301" s="26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</row>
    <row r="302">
      <c r="A302" s="23"/>
      <c r="B302" s="23"/>
      <c r="C302" s="23"/>
      <c r="D302" s="27"/>
      <c r="E302" s="27"/>
      <c r="F302" s="24"/>
      <c r="G302" s="23"/>
      <c r="H302" s="23"/>
      <c r="I302" s="23"/>
      <c r="J302" s="23"/>
      <c r="K302" s="23"/>
      <c r="L302" s="23"/>
      <c r="M302" s="23"/>
      <c r="N302" s="23"/>
      <c r="O302" s="26"/>
      <c r="P302" s="26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</row>
    <row r="303">
      <c r="A303" s="23"/>
      <c r="B303" s="23"/>
      <c r="C303" s="23"/>
      <c r="D303" s="27"/>
      <c r="E303" s="27"/>
      <c r="F303" s="24"/>
      <c r="G303" s="23"/>
      <c r="H303" s="23"/>
      <c r="I303" s="23"/>
      <c r="J303" s="23"/>
      <c r="K303" s="23"/>
      <c r="L303" s="23"/>
      <c r="M303" s="23"/>
      <c r="N303" s="23"/>
      <c r="O303" s="26"/>
      <c r="P303" s="26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</row>
    <row r="304">
      <c r="A304" s="23"/>
      <c r="B304" s="23"/>
      <c r="C304" s="23"/>
      <c r="D304" s="27"/>
      <c r="E304" s="27"/>
      <c r="F304" s="24"/>
      <c r="G304" s="23"/>
      <c r="H304" s="23"/>
      <c r="I304" s="23"/>
      <c r="J304" s="23"/>
      <c r="K304" s="23"/>
      <c r="L304" s="23"/>
      <c r="M304" s="23"/>
      <c r="N304" s="23"/>
      <c r="O304" s="26"/>
      <c r="P304" s="26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</row>
    <row r="305">
      <c r="A305" s="23"/>
      <c r="B305" s="23"/>
      <c r="C305" s="23"/>
      <c r="D305" s="27"/>
      <c r="E305" s="27"/>
      <c r="F305" s="24"/>
      <c r="G305" s="23"/>
      <c r="H305" s="23"/>
      <c r="I305" s="23"/>
      <c r="J305" s="23"/>
      <c r="K305" s="23"/>
      <c r="L305" s="23"/>
      <c r="M305" s="23"/>
      <c r="N305" s="23"/>
      <c r="O305" s="26"/>
      <c r="P305" s="26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</row>
    <row r="306">
      <c r="A306" s="23"/>
      <c r="B306" s="23"/>
      <c r="C306" s="23"/>
      <c r="D306" s="27"/>
      <c r="E306" s="27"/>
      <c r="F306" s="24"/>
      <c r="G306" s="23"/>
      <c r="H306" s="23"/>
      <c r="I306" s="23"/>
      <c r="J306" s="23"/>
      <c r="K306" s="23"/>
      <c r="L306" s="23"/>
      <c r="M306" s="23"/>
      <c r="N306" s="23"/>
      <c r="O306" s="26"/>
      <c r="P306" s="26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</row>
    <row r="307">
      <c r="A307" s="23"/>
      <c r="B307" s="23"/>
      <c r="C307" s="23"/>
      <c r="D307" s="27"/>
      <c r="E307" s="27"/>
      <c r="F307" s="24"/>
      <c r="G307" s="23"/>
      <c r="H307" s="23"/>
      <c r="I307" s="23"/>
      <c r="J307" s="23"/>
      <c r="K307" s="23"/>
      <c r="L307" s="23"/>
      <c r="M307" s="23"/>
      <c r="N307" s="23"/>
      <c r="O307" s="26"/>
      <c r="P307" s="26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</row>
    <row r="308">
      <c r="A308" s="23"/>
      <c r="B308" s="23"/>
      <c r="C308" s="23"/>
      <c r="D308" s="27"/>
      <c r="E308" s="27"/>
      <c r="F308" s="24"/>
      <c r="G308" s="23"/>
      <c r="H308" s="23"/>
      <c r="I308" s="23"/>
      <c r="J308" s="23"/>
      <c r="K308" s="23"/>
      <c r="L308" s="23"/>
      <c r="M308" s="23"/>
      <c r="N308" s="23"/>
      <c r="O308" s="26"/>
      <c r="P308" s="26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</row>
    <row r="309">
      <c r="A309" s="23"/>
      <c r="B309" s="23"/>
      <c r="C309" s="23"/>
      <c r="D309" s="27"/>
      <c r="E309" s="27"/>
      <c r="F309" s="24"/>
      <c r="G309" s="23"/>
      <c r="H309" s="23"/>
      <c r="I309" s="23"/>
      <c r="J309" s="23"/>
      <c r="K309" s="23"/>
      <c r="L309" s="23"/>
      <c r="M309" s="23"/>
      <c r="N309" s="23"/>
      <c r="O309" s="26"/>
      <c r="P309" s="26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</row>
    <row r="310">
      <c r="A310" s="23"/>
      <c r="B310" s="23"/>
      <c r="C310" s="23"/>
      <c r="D310" s="27"/>
      <c r="E310" s="27"/>
      <c r="F310" s="24"/>
      <c r="G310" s="23"/>
      <c r="H310" s="23"/>
      <c r="I310" s="23"/>
      <c r="J310" s="23"/>
      <c r="K310" s="23"/>
      <c r="L310" s="23"/>
      <c r="M310" s="23"/>
      <c r="N310" s="23"/>
      <c r="O310" s="26"/>
      <c r="P310" s="26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</row>
    <row r="311">
      <c r="A311" s="23"/>
      <c r="B311" s="23"/>
      <c r="C311" s="23"/>
      <c r="D311" s="27"/>
      <c r="E311" s="27"/>
      <c r="F311" s="24"/>
      <c r="G311" s="23"/>
      <c r="H311" s="23"/>
      <c r="I311" s="23"/>
      <c r="J311" s="23"/>
      <c r="K311" s="23"/>
      <c r="L311" s="23"/>
      <c r="M311" s="23"/>
      <c r="N311" s="23"/>
      <c r="O311" s="26"/>
      <c r="P311" s="26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</row>
    <row r="312">
      <c r="A312" s="23"/>
      <c r="B312" s="23"/>
      <c r="C312" s="23"/>
      <c r="D312" s="27"/>
      <c r="E312" s="27"/>
      <c r="F312" s="24"/>
      <c r="G312" s="23"/>
      <c r="H312" s="23"/>
      <c r="I312" s="23"/>
      <c r="J312" s="23"/>
      <c r="K312" s="23"/>
      <c r="L312" s="23"/>
      <c r="M312" s="23"/>
      <c r="N312" s="23"/>
      <c r="O312" s="26"/>
      <c r="P312" s="26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</row>
    <row r="313">
      <c r="A313" s="23"/>
      <c r="B313" s="23"/>
      <c r="C313" s="23"/>
      <c r="D313" s="27"/>
      <c r="E313" s="27"/>
      <c r="F313" s="24"/>
      <c r="G313" s="23"/>
      <c r="H313" s="23"/>
      <c r="I313" s="23"/>
      <c r="J313" s="23"/>
      <c r="K313" s="23"/>
      <c r="L313" s="23"/>
      <c r="M313" s="23"/>
      <c r="N313" s="23"/>
      <c r="O313" s="26"/>
      <c r="P313" s="26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</row>
    <row r="314">
      <c r="A314" s="23"/>
      <c r="B314" s="23"/>
      <c r="C314" s="23"/>
      <c r="D314" s="27"/>
      <c r="E314" s="27"/>
      <c r="F314" s="24"/>
      <c r="G314" s="23"/>
      <c r="H314" s="23"/>
      <c r="I314" s="23"/>
      <c r="J314" s="23"/>
      <c r="K314" s="23"/>
      <c r="L314" s="23"/>
      <c r="M314" s="23"/>
      <c r="N314" s="23"/>
      <c r="O314" s="26"/>
      <c r="P314" s="26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</row>
    <row r="315">
      <c r="A315" s="23"/>
      <c r="B315" s="23"/>
      <c r="C315" s="23"/>
      <c r="D315" s="27"/>
      <c r="E315" s="27"/>
      <c r="F315" s="24"/>
      <c r="G315" s="23"/>
      <c r="H315" s="23"/>
      <c r="I315" s="23"/>
      <c r="J315" s="23"/>
      <c r="K315" s="23"/>
      <c r="L315" s="23"/>
      <c r="M315" s="23"/>
      <c r="N315" s="23"/>
      <c r="O315" s="26"/>
      <c r="P315" s="26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</row>
    <row r="316">
      <c r="A316" s="23"/>
      <c r="B316" s="23"/>
      <c r="C316" s="23"/>
      <c r="D316" s="27"/>
      <c r="E316" s="27"/>
      <c r="F316" s="24"/>
      <c r="G316" s="23"/>
      <c r="H316" s="23"/>
      <c r="I316" s="23"/>
      <c r="J316" s="23"/>
      <c r="K316" s="23"/>
      <c r="L316" s="23"/>
      <c r="M316" s="23"/>
      <c r="N316" s="23"/>
      <c r="O316" s="26"/>
      <c r="P316" s="26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</row>
    <row r="317">
      <c r="A317" s="23"/>
      <c r="B317" s="23"/>
      <c r="C317" s="23"/>
      <c r="D317" s="27"/>
      <c r="E317" s="27"/>
      <c r="F317" s="24"/>
      <c r="G317" s="23"/>
      <c r="H317" s="23"/>
      <c r="I317" s="23"/>
      <c r="J317" s="23"/>
      <c r="K317" s="23"/>
      <c r="L317" s="23"/>
      <c r="M317" s="23"/>
      <c r="N317" s="23"/>
      <c r="O317" s="26"/>
      <c r="P317" s="26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</row>
    <row r="318">
      <c r="A318" s="23"/>
      <c r="B318" s="23"/>
      <c r="C318" s="23"/>
      <c r="D318" s="27"/>
      <c r="E318" s="27"/>
      <c r="F318" s="24"/>
      <c r="G318" s="23"/>
      <c r="H318" s="23"/>
      <c r="I318" s="23"/>
      <c r="J318" s="23"/>
      <c r="K318" s="23"/>
      <c r="L318" s="23"/>
      <c r="M318" s="23"/>
      <c r="N318" s="23"/>
      <c r="O318" s="26"/>
      <c r="P318" s="26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</row>
    <row r="319">
      <c r="A319" s="23"/>
      <c r="B319" s="23"/>
      <c r="C319" s="23"/>
      <c r="D319" s="27"/>
      <c r="E319" s="27"/>
      <c r="F319" s="24"/>
      <c r="G319" s="23"/>
      <c r="H319" s="23"/>
      <c r="I319" s="23"/>
      <c r="J319" s="23"/>
      <c r="K319" s="23"/>
      <c r="L319" s="23"/>
      <c r="M319" s="23"/>
      <c r="N319" s="23"/>
      <c r="O319" s="26"/>
      <c r="P319" s="26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</row>
    <row r="320">
      <c r="A320" s="23"/>
      <c r="B320" s="23"/>
      <c r="C320" s="23"/>
      <c r="D320" s="27"/>
      <c r="E320" s="27"/>
      <c r="F320" s="24"/>
      <c r="G320" s="23"/>
      <c r="H320" s="23"/>
      <c r="I320" s="23"/>
      <c r="J320" s="23"/>
      <c r="K320" s="23"/>
      <c r="L320" s="23"/>
      <c r="M320" s="23"/>
      <c r="N320" s="23"/>
      <c r="O320" s="26"/>
      <c r="P320" s="26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</row>
    <row r="321">
      <c r="A321" s="23"/>
      <c r="B321" s="23"/>
      <c r="C321" s="23"/>
      <c r="D321" s="27"/>
      <c r="E321" s="27"/>
      <c r="F321" s="24"/>
      <c r="G321" s="23"/>
      <c r="H321" s="23"/>
      <c r="I321" s="23"/>
      <c r="J321" s="23"/>
      <c r="K321" s="23"/>
      <c r="L321" s="23"/>
      <c r="M321" s="23"/>
      <c r="N321" s="23"/>
      <c r="O321" s="26"/>
      <c r="P321" s="26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</row>
    <row r="322">
      <c r="A322" s="23"/>
      <c r="B322" s="23"/>
      <c r="C322" s="23"/>
      <c r="D322" s="27"/>
      <c r="E322" s="27"/>
      <c r="F322" s="24"/>
      <c r="G322" s="23"/>
      <c r="H322" s="23"/>
      <c r="I322" s="23"/>
      <c r="J322" s="23"/>
      <c r="K322" s="23"/>
      <c r="L322" s="23"/>
      <c r="M322" s="23"/>
      <c r="N322" s="23"/>
      <c r="O322" s="26"/>
      <c r="P322" s="26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</row>
    <row r="323">
      <c r="A323" s="23"/>
      <c r="B323" s="23"/>
      <c r="C323" s="23"/>
      <c r="D323" s="27"/>
      <c r="E323" s="27"/>
      <c r="F323" s="24"/>
      <c r="G323" s="23"/>
      <c r="H323" s="23"/>
      <c r="I323" s="23"/>
      <c r="J323" s="23"/>
      <c r="K323" s="23"/>
      <c r="L323" s="23"/>
      <c r="M323" s="23"/>
      <c r="N323" s="23"/>
      <c r="O323" s="26"/>
      <c r="P323" s="26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</row>
    <row r="324">
      <c r="A324" s="23"/>
      <c r="B324" s="23"/>
      <c r="C324" s="23"/>
      <c r="D324" s="27"/>
      <c r="E324" s="27"/>
      <c r="F324" s="24"/>
      <c r="G324" s="23"/>
      <c r="H324" s="23"/>
      <c r="I324" s="23"/>
      <c r="J324" s="23"/>
      <c r="K324" s="23"/>
      <c r="L324" s="23"/>
      <c r="M324" s="23"/>
      <c r="N324" s="23"/>
      <c r="O324" s="26"/>
      <c r="P324" s="26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</row>
    <row r="325">
      <c r="A325" s="23"/>
      <c r="B325" s="23"/>
      <c r="C325" s="23"/>
      <c r="D325" s="27"/>
      <c r="E325" s="27"/>
      <c r="F325" s="24"/>
      <c r="G325" s="23"/>
      <c r="H325" s="23"/>
      <c r="I325" s="23"/>
      <c r="J325" s="23"/>
      <c r="K325" s="23"/>
      <c r="L325" s="23"/>
      <c r="M325" s="23"/>
      <c r="N325" s="23"/>
      <c r="O325" s="26"/>
      <c r="P325" s="26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</row>
    <row r="326">
      <c r="A326" s="23"/>
      <c r="B326" s="23"/>
      <c r="C326" s="23"/>
      <c r="D326" s="27"/>
      <c r="E326" s="27"/>
      <c r="F326" s="24"/>
      <c r="G326" s="23"/>
      <c r="H326" s="23"/>
      <c r="I326" s="23"/>
      <c r="J326" s="23"/>
      <c r="K326" s="23"/>
      <c r="L326" s="23"/>
      <c r="M326" s="23"/>
      <c r="N326" s="23"/>
      <c r="O326" s="26"/>
      <c r="P326" s="26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</row>
    <row r="327">
      <c r="A327" s="23"/>
      <c r="B327" s="23"/>
      <c r="C327" s="23"/>
      <c r="D327" s="27"/>
      <c r="E327" s="27"/>
      <c r="F327" s="24"/>
      <c r="G327" s="23"/>
      <c r="H327" s="23"/>
      <c r="I327" s="23"/>
      <c r="J327" s="23"/>
      <c r="K327" s="23"/>
      <c r="L327" s="23"/>
      <c r="M327" s="23"/>
      <c r="N327" s="23"/>
      <c r="O327" s="26"/>
      <c r="P327" s="26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</row>
    <row r="328">
      <c r="A328" s="23"/>
      <c r="B328" s="23"/>
      <c r="C328" s="23"/>
      <c r="D328" s="27"/>
      <c r="E328" s="27"/>
      <c r="F328" s="24"/>
      <c r="G328" s="23"/>
      <c r="H328" s="23"/>
      <c r="I328" s="23"/>
      <c r="J328" s="23"/>
      <c r="K328" s="23"/>
      <c r="L328" s="23"/>
      <c r="M328" s="23"/>
      <c r="N328" s="23"/>
      <c r="O328" s="26"/>
      <c r="P328" s="26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</row>
    <row r="329">
      <c r="A329" s="23"/>
      <c r="B329" s="23"/>
      <c r="C329" s="23"/>
      <c r="D329" s="27"/>
      <c r="E329" s="27"/>
      <c r="F329" s="24"/>
      <c r="G329" s="23"/>
      <c r="H329" s="23"/>
      <c r="I329" s="23"/>
      <c r="J329" s="23"/>
      <c r="K329" s="23"/>
      <c r="L329" s="23"/>
      <c r="M329" s="23"/>
      <c r="N329" s="23"/>
      <c r="O329" s="26"/>
      <c r="P329" s="26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</row>
    <row r="330">
      <c r="A330" s="23"/>
      <c r="B330" s="23"/>
      <c r="C330" s="23"/>
      <c r="D330" s="27"/>
      <c r="E330" s="27"/>
      <c r="F330" s="24"/>
      <c r="G330" s="23"/>
      <c r="H330" s="23"/>
      <c r="I330" s="23"/>
      <c r="J330" s="23"/>
      <c r="K330" s="23"/>
      <c r="L330" s="23"/>
      <c r="M330" s="23"/>
      <c r="N330" s="23"/>
      <c r="O330" s="26"/>
      <c r="P330" s="26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</row>
    <row r="331">
      <c r="A331" s="23"/>
      <c r="B331" s="23"/>
      <c r="C331" s="23"/>
      <c r="D331" s="27"/>
      <c r="E331" s="27"/>
      <c r="F331" s="24"/>
      <c r="G331" s="23"/>
      <c r="H331" s="23"/>
      <c r="I331" s="23"/>
      <c r="J331" s="23"/>
      <c r="K331" s="23"/>
      <c r="L331" s="23"/>
      <c r="M331" s="23"/>
      <c r="N331" s="23"/>
      <c r="O331" s="26"/>
      <c r="P331" s="26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</row>
    <row r="332">
      <c r="A332" s="23"/>
      <c r="B332" s="23"/>
      <c r="C332" s="23"/>
      <c r="D332" s="27"/>
      <c r="E332" s="27"/>
      <c r="F332" s="24"/>
      <c r="G332" s="23"/>
      <c r="H332" s="23"/>
      <c r="I332" s="23"/>
      <c r="J332" s="23"/>
      <c r="K332" s="23"/>
      <c r="L332" s="23"/>
      <c r="M332" s="23"/>
      <c r="N332" s="23"/>
      <c r="O332" s="26"/>
      <c r="P332" s="26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</row>
    <row r="333">
      <c r="A333" s="23"/>
      <c r="B333" s="23"/>
      <c r="C333" s="23"/>
      <c r="D333" s="27"/>
      <c r="E333" s="27"/>
      <c r="F333" s="24"/>
      <c r="G333" s="23"/>
      <c r="H333" s="23"/>
      <c r="I333" s="23"/>
      <c r="J333" s="23"/>
      <c r="K333" s="23"/>
      <c r="L333" s="23"/>
      <c r="M333" s="23"/>
      <c r="N333" s="23"/>
      <c r="O333" s="26"/>
      <c r="P333" s="26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</row>
    <row r="334">
      <c r="A334" s="23"/>
      <c r="B334" s="23"/>
      <c r="C334" s="23"/>
      <c r="D334" s="27"/>
      <c r="E334" s="27"/>
      <c r="F334" s="24"/>
      <c r="G334" s="23"/>
      <c r="H334" s="23"/>
      <c r="I334" s="23"/>
      <c r="J334" s="23"/>
      <c r="K334" s="23"/>
      <c r="L334" s="23"/>
      <c r="M334" s="23"/>
      <c r="N334" s="23"/>
      <c r="O334" s="26"/>
      <c r="P334" s="26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</row>
    <row r="335">
      <c r="A335" s="23"/>
      <c r="B335" s="23"/>
      <c r="C335" s="23"/>
      <c r="D335" s="27"/>
      <c r="E335" s="27"/>
      <c r="F335" s="24"/>
      <c r="G335" s="23"/>
      <c r="H335" s="23"/>
      <c r="I335" s="23"/>
      <c r="J335" s="23"/>
      <c r="K335" s="23"/>
      <c r="L335" s="23"/>
      <c r="M335" s="23"/>
      <c r="N335" s="23"/>
      <c r="O335" s="26"/>
      <c r="P335" s="26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</row>
    <row r="336">
      <c r="A336" s="23"/>
      <c r="B336" s="23"/>
      <c r="C336" s="23"/>
      <c r="D336" s="27"/>
      <c r="E336" s="27"/>
      <c r="F336" s="24"/>
      <c r="G336" s="23"/>
      <c r="H336" s="23"/>
      <c r="I336" s="23"/>
      <c r="J336" s="23"/>
      <c r="K336" s="23"/>
      <c r="L336" s="23"/>
      <c r="M336" s="23"/>
      <c r="N336" s="23"/>
      <c r="O336" s="26"/>
      <c r="P336" s="26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</row>
    <row r="337">
      <c r="A337" s="23"/>
      <c r="B337" s="23"/>
      <c r="C337" s="23"/>
      <c r="D337" s="27"/>
      <c r="E337" s="27"/>
      <c r="F337" s="24"/>
      <c r="G337" s="23"/>
      <c r="H337" s="23"/>
      <c r="I337" s="23"/>
      <c r="J337" s="23"/>
      <c r="K337" s="23"/>
      <c r="L337" s="23"/>
      <c r="M337" s="23"/>
      <c r="N337" s="23"/>
      <c r="O337" s="26"/>
      <c r="P337" s="26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</row>
    <row r="338">
      <c r="A338" s="23"/>
      <c r="B338" s="23"/>
      <c r="C338" s="23"/>
      <c r="D338" s="27"/>
      <c r="E338" s="27"/>
      <c r="F338" s="24"/>
      <c r="G338" s="23"/>
      <c r="H338" s="23"/>
      <c r="I338" s="23"/>
      <c r="J338" s="23"/>
      <c r="K338" s="23"/>
      <c r="L338" s="23"/>
      <c r="M338" s="23"/>
      <c r="N338" s="23"/>
      <c r="O338" s="26"/>
      <c r="P338" s="26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</row>
    <row r="339">
      <c r="A339" s="23"/>
      <c r="B339" s="23"/>
      <c r="C339" s="23"/>
      <c r="D339" s="27"/>
      <c r="E339" s="27"/>
      <c r="F339" s="24"/>
      <c r="G339" s="23"/>
      <c r="H339" s="23"/>
      <c r="I339" s="23"/>
      <c r="J339" s="23"/>
      <c r="K339" s="23"/>
      <c r="L339" s="23"/>
      <c r="M339" s="23"/>
      <c r="N339" s="23"/>
      <c r="O339" s="26"/>
      <c r="P339" s="26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</row>
    <row r="340">
      <c r="A340" s="23"/>
      <c r="B340" s="23"/>
      <c r="C340" s="23"/>
      <c r="D340" s="27"/>
      <c r="E340" s="27"/>
      <c r="F340" s="24"/>
      <c r="G340" s="23"/>
      <c r="H340" s="23"/>
      <c r="I340" s="23"/>
      <c r="J340" s="23"/>
      <c r="K340" s="23"/>
      <c r="L340" s="23"/>
      <c r="M340" s="23"/>
      <c r="N340" s="23"/>
      <c r="O340" s="26"/>
      <c r="P340" s="26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</row>
    <row r="341">
      <c r="A341" s="23"/>
      <c r="B341" s="23"/>
      <c r="C341" s="23"/>
      <c r="D341" s="27"/>
      <c r="E341" s="27"/>
      <c r="F341" s="24"/>
      <c r="G341" s="23"/>
      <c r="H341" s="23"/>
      <c r="I341" s="23"/>
      <c r="J341" s="23"/>
      <c r="K341" s="23"/>
      <c r="L341" s="23"/>
      <c r="M341" s="23"/>
      <c r="N341" s="23"/>
      <c r="O341" s="26"/>
      <c r="P341" s="26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</row>
    <row r="342">
      <c r="A342" s="23"/>
      <c r="B342" s="23"/>
      <c r="C342" s="23"/>
      <c r="D342" s="27"/>
      <c r="E342" s="27"/>
      <c r="F342" s="24"/>
      <c r="G342" s="23"/>
      <c r="H342" s="23"/>
      <c r="I342" s="23"/>
      <c r="J342" s="23"/>
      <c r="K342" s="23"/>
      <c r="L342" s="23"/>
      <c r="M342" s="23"/>
      <c r="N342" s="23"/>
      <c r="O342" s="26"/>
      <c r="P342" s="26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</row>
    <row r="343">
      <c r="A343" s="23"/>
      <c r="B343" s="23"/>
      <c r="C343" s="23"/>
      <c r="D343" s="27"/>
      <c r="E343" s="27"/>
      <c r="F343" s="24"/>
      <c r="G343" s="23"/>
      <c r="H343" s="23"/>
      <c r="I343" s="23"/>
      <c r="J343" s="23"/>
      <c r="K343" s="23"/>
      <c r="L343" s="23"/>
      <c r="M343" s="23"/>
      <c r="N343" s="23"/>
      <c r="O343" s="26"/>
      <c r="P343" s="26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</row>
    <row r="344">
      <c r="A344" s="23"/>
      <c r="B344" s="23"/>
      <c r="C344" s="23"/>
      <c r="D344" s="27"/>
      <c r="E344" s="27"/>
      <c r="F344" s="24"/>
      <c r="G344" s="23"/>
      <c r="H344" s="23"/>
      <c r="I344" s="23"/>
      <c r="J344" s="23"/>
      <c r="K344" s="23"/>
      <c r="L344" s="23"/>
      <c r="M344" s="23"/>
      <c r="N344" s="23"/>
      <c r="O344" s="26"/>
      <c r="P344" s="26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</row>
    <row r="345">
      <c r="A345" s="23"/>
      <c r="B345" s="23"/>
      <c r="C345" s="23"/>
      <c r="D345" s="27"/>
      <c r="E345" s="27"/>
      <c r="F345" s="24"/>
      <c r="G345" s="23"/>
      <c r="H345" s="23"/>
      <c r="I345" s="23"/>
      <c r="J345" s="23"/>
      <c r="K345" s="23"/>
      <c r="L345" s="23"/>
      <c r="M345" s="23"/>
      <c r="N345" s="23"/>
      <c r="O345" s="26"/>
      <c r="P345" s="26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</row>
    <row r="346">
      <c r="A346" s="23"/>
      <c r="B346" s="23"/>
      <c r="C346" s="23"/>
      <c r="D346" s="27"/>
      <c r="E346" s="27"/>
      <c r="F346" s="24"/>
      <c r="G346" s="23"/>
      <c r="H346" s="23"/>
      <c r="I346" s="23"/>
      <c r="J346" s="23"/>
      <c r="K346" s="23"/>
      <c r="L346" s="23"/>
      <c r="M346" s="23"/>
      <c r="N346" s="23"/>
      <c r="O346" s="26"/>
      <c r="P346" s="26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</row>
    <row r="347">
      <c r="A347" s="23"/>
      <c r="B347" s="23"/>
      <c r="C347" s="23"/>
      <c r="D347" s="27"/>
      <c r="E347" s="27"/>
      <c r="F347" s="24"/>
      <c r="G347" s="23"/>
      <c r="H347" s="23"/>
      <c r="I347" s="23"/>
      <c r="J347" s="23"/>
      <c r="K347" s="23"/>
      <c r="L347" s="23"/>
      <c r="M347" s="23"/>
      <c r="N347" s="23"/>
      <c r="O347" s="26"/>
      <c r="P347" s="26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</row>
    <row r="348">
      <c r="A348" s="23"/>
      <c r="B348" s="23"/>
      <c r="C348" s="23"/>
      <c r="D348" s="27"/>
      <c r="E348" s="27"/>
      <c r="F348" s="24"/>
      <c r="G348" s="23"/>
      <c r="H348" s="23"/>
      <c r="I348" s="23"/>
      <c r="J348" s="23"/>
      <c r="K348" s="23"/>
      <c r="L348" s="23"/>
      <c r="M348" s="23"/>
      <c r="N348" s="23"/>
      <c r="O348" s="26"/>
      <c r="P348" s="26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</row>
    <row r="349">
      <c r="A349" s="23"/>
      <c r="B349" s="23"/>
      <c r="C349" s="23"/>
      <c r="D349" s="27"/>
      <c r="E349" s="27"/>
      <c r="F349" s="24"/>
      <c r="G349" s="23"/>
      <c r="H349" s="23"/>
      <c r="I349" s="23"/>
      <c r="J349" s="23"/>
      <c r="K349" s="23"/>
      <c r="L349" s="23"/>
      <c r="M349" s="23"/>
      <c r="N349" s="23"/>
      <c r="O349" s="26"/>
      <c r="P349" s="26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</row>
    <row r="350">
      <c r="A350" s="23"/>
      <c r="B350" s="23"/>
      <c r="C350" s="23"/>
      <c r="D350" s="27"/>
      <c r="E350" s="27"/>
      <c r="F350" s="24"/>
      <c r="G350" s="23"/>
      <c r="H350" s="23"/>
      <c r="I350" s="23"/>
      <c r="J350" s="23"/>
      <c r="K350" s="23"/>
      <c r="L350" s="23"/>
      <c r="M350" s="23"/>
      <c r="N350" s="23"/>
      <c r="O350" s="26"/>
      <c r="P350" s="26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</row>
    <row r="351">
      <c r="A351" s="23"/>
      <c r="B351" s="23"/>
      <c r="C351" s="23"/>
      <c r="D351" s="27"/>
      <c r="E351" s="27"/>
      <c r="F351" s="24"/>
      <c r="G351" s="23"/>
      <c r="H351" s="23"/>
      <c r="I351" s="23"/>
      <c r="J351" s="23"/>
      <c r="K351" s="23"/>
      <c r="L351" s="23"/>
      <c r="M351" s="23"/>
      <c r="N351" s="23"/>
      <c r="O351" s="26"/>
      <c r="P351" s="26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</row>
    <row r="352">
      <c r="A352" s="23"/>
      <c r="B352" s="23"/>
      <c r="C352" s="23"/>
      <c r="D352" s="27"/>
      <c r="E352" s="27"/>
      <c r="F352" s="24"/>
      <c r="G352" s="23"/>
      <c r="H352" s="23"/>
      <c r="I352" s="23"/>
      <c r="J352" s="23"/>
      <c r="K352" s="23"/>
      <c r="L352" s="23"/>
      <c r="M352" s="23"/>
      <c r="N352" s="23"/>
      <c r="O352" s="26"/>
      <c r="P352" s="26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</row>
    <row r="353">
      <c r="A353" s="23"/>
      <c r="B353" s="23"/>
      <c r="C353" s="23"/>
      <c r="D353" s="27"/>
      <c r="E353" s="27"/>
      <c r="F353" s="24"/>
      <c r="G353" s="23"/>
      <c r="H353" s="23"/>
      <c r="I353" s="23"/>
      <c r="J353" s="23"/>
      <c r="K353" s="23"/>
      <c r="L353" s="23"/>
      <c r="M353" s="23"/>
      <c r="N353" s="23"/>
      <c r="O353" s="26"/>
      <c r="P353" s="26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</row>
    <row r="354">
      <c r="A354" s="23"/>
      <c r="B354" s="23"/>
      <c r="C354" s="23"/>
      <c r="D354" s="27"/>
      <c r="E354" s="27"/>
      <c r="F354" s="24"/>
      <c r="G354" s="23"/>
      <c r="H354" s="23"/>
      <c r="I354" s="23"/>
      <c r="J354" s="23"/>
      <c r="K354" s="23"/>
      <c r="L354" s="23"/>
      <c r="M354" s="23"/>
      <c r="N354" s="23"/>
      <c r="O354" s="26"/>
      <c r="P354" s="26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</row>
    <row r="355">
      <c r="A355" s="23"/>
      <c r="B355" s="23"/>
      <c r="C355" s="23"/>
      <c r="D355" s="27"/>
      <c r="E355" s="27"/>
      <c r="F355" s="24"/>
      <c r="G355" s="23"/>
      <c r="H355" s="23"/>
      <c r="I355" s="23"/>
      <c r="J355" s="23"/>
      <c r="K355" s="23"/>
      <c r="L355" s="23"/>
      <c r="M355" s="23"/>
      <c r="N355" s="23"/>
      <c r="O355" s="26"/>
      <c r="P355" s="26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</row>
    <row r="356">
      <c r="A356" s="23"/>
      <c r="B356" s="23"/>
      <c r="C356" s="23"/>
      <c r="D356" s="27"/>
      <c r="E356" s="27"/>
      <c r="F356" s="24"/>
      <c r="G356" s="23"/>
      <c r="H356" s="23"/>
      <c r="I356" s="23"/>
      <c r="J356" s="23"/>
      <c r="K356" s="23"/>
      <c r="L356" s="23"/>
      <c r="M356" s="23"/>
      <c r="N356" s="23"/>
      <c r="O356" s="26"/>
      <c r="P356" s="26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</row>
    <row r="357">
      <c r="A357" s="23"/>
      <c r="B357" s="23"/>
      <c r="C357" s="23"/>
      <c r="D357" s="27"/>
      <c r="E357" s="27"/>
      <c r="F357" s="24"/>
      <c r="G357" s="23"/>
      <c r="H357" s="23"/>
      <c r="I357" s="23"/>
      <c r="J357" s="23"/>
      <c r="K357" s="23"/>
      <c r="L357" s="23"/>
      <c r="M357" s="23"/>
      <c r="N357" s="23"/>
      <c r="O357" s="26"/>
      <c r="P357" s="26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</row>
    <row r="358">
      <c r="A358" s="23"/>
      <c r="B358" s="23"/>
      <c r="C358" s="23"/>
      <c r="D358" s="27"/>
      <c r="E358" s="27"/>
      <c r="F358" s="24"/>
      <c r="G358" s="23"/>
      <c r="H358" s="23"/>
      <c r="I358" s="23"/>
      <c r="J358" s="23"/>
      <c r="K358" s="23"/>
      <c r="L358" s="23"/>
      <c r="M358" s="23"/>
      <c r="N358" s="23"/>
      <c r="O358" s="26"/>
      <c r="P358" s="26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</row>
    <row r="359">
      <c r="A359" s="23"/>
      <c r="B359" s="23"/>
      <c r="C359" s="23"/>
      <c r="D359" s="27"/>
      <c r="E359" s="27"/>
      <c r="F359" s="24"/>
      <c r="G359" s="23"/>
      <c r="H359" s="23"/>
      <c r="I359" s="23"/>
      <c r="J359" s="23"/>
      <c r="K359" s="23"/>
      <c r="L359" s="23"/>
      <c r="M359" s="23"/>
      <c r="N359" s="23"/>
      <c r="O359" s="26"/>
      <c r="P359" s="26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</row>
    <row r="360">
      <c r="A360" s="23"/>
      <c r="B360" s="23"/>
      <c r="C360" s="23"/>
      <c r="D360" s="27"/>
      <c r="E360" s="27"/>
      <c r="F360" s="24"/>
      <c r="G360" s="23"/>
      <c r="H360" s="23"/>
      <c r="I360" s="23"/>
      <c r="J360" s="23"/>
      <c r="K360" s="23"/>
      <c r="L360" s="23"/>
      <c r="M360" s="23"/>
      <c r="N360" s="23"/>
      <c r="O360" s="26"/>
      <c r="P360" s="26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</row>
    <row r="361">
      <c r="A361" s="23"/>
      <c r="B361" s="23"/>
      <c r="C361" s="23"/>
      <c r="D361" s="27"/>
      <c r="E361" s="27"/>
      <c r="F361" s="24"/>
      <c r="G361" s="23"/>
      <c r="H361" s="23"/>
      <c r="I361" s="23"/>
      <c r="J361" s="23"/>
      <c r="K361" s="23"/>
      <c r="L361" s="23"/>
      <c r="M361" s="23"/>
      <c r="N361" s="23"/>
      <c r="O361" s="26"/>
      <c r="P361" s="26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</row>
    <row r="362">
      <c r="A362" s="23"/>
      <c r="B362" s="23"/>
      <c r="C362" s="23"/>
      <c r="D362" s="27"/>
      <c r="E362" s="27"/>
      <c r="F362" s="24"/>
      <c r="G362" s="23"/>
      <c r="H362" s="23"/>
      <c r="I362" s="23"/>
      <c r="J362" s="23"/>
      <c r="K362" s="23"/>
      <c r="L362" s="23"/>
      <c r="M362" s="23"/>
      <c r="N362" s="23"/>
      <c r="O362" s="26"/>
      <c r="P362" s="26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</row>
    <row r="363">
      <c r="A363" s="23"/>
      <c r="B363" s="23"/>
      <c r="C363" s="23"/>
      <c r="D363" s="27"/>
      <c r="E363" s="27"/>
      <c r="F363" s="24"/>
      <c r="G363" s="23"/>
      <c r="H363" s="23"/>
      <c r="I363" s="23"/>
      <c r="J363" s="23"/>
      <c r="K363" s="23"/>
      <c r="L363" s="23"/>
      <c r="M363" s="23"/>
      <c r="N363" s="23"/>
      <c r="O363" s="26"/>
      <c r="P363" s="26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</row>
    <row r="364">
      <c r="A364" s="23"/>
      <c r="B364" s="23"/>
      <c r="C364" s="23"/>
      <c r="D364" s="27"/>
      <c r="E364" s="27"/>
      <c r="F364" s="24"/>
      <c r="G364" s="23"/>
      <c r="H364" s="23"/>
      <c r="I364" s="23"/>
      <c r="J364" s="23"/>
      <c r="K364" s="23"/>
      <c r="L364" s="23"/>
      <c r="M364" s="23"/>
      <c r="N364" s="23"/>
      <c r="O364" s="26"/>
      <c r="P364" s="26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</row>
    <row r="365">
      <c r="A365" s="23"/>
      <c r="B365" s="23"/>
      <c r="C365" s="23"/>
      <c r="D365" s="27"/>
      <c r="E365" s="27"/>
      <c r="F365" s="24"/>
      <c r="G365" s="23"/>
      <c r="H365" s="23"/>
      <c r="I365" s="23"/>
      <c r="J365" s="23"/>
      <c r="K365" s="23"/>
      <c r="L365" s="23"/>
      <c r="M365" s="23"/>
      <c r="N365" s="23"/>
      <c r="O365" s="26"/>
      <c r="P365" s="26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</row>
    <row r="366">
      <c r="A366" s="23"/>
      <c r="B366" s="23"/>
      <c r="C366" s="23"/>
      <c r="D366" s="27"/>
      <c r="E366" s="27"/>
      <c r="F366" s="24"/>
      <c r="G366" s="23"/>
      <c r="H366" s="23"/>
      <c r="I366" s="23"/>
      <c r="J366" s="23"/>
      <c r="K366" s="23"/>
      <c r="L366" s="23"/>
      <c r="M366" s="23"/>
      <c r="N366" s="23"/>
      <c r="O366" s="26"/>
      <c r="P366" s="26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</row>
    <row r="367">
      <c r="A367" s="23"/>
      <c r="B367" s="23"/>
      <c r="C367" s="23"/>
      <c r="D367" s="27"/>
      <c r="E367" s="27"/>
      <c r="F367" s="24"/>
      <c r="G367" s="23"/>
      <c r="H367" s="23"/>
      <c r="I367" s="23"/>
      <c r="J367" s="23"/>
      <c r="K367" s="23"/>
      <c r="L367" s="23"/>
      <c r="M367" s="23"/>
      <c r="N367" s="23"/>
      <c r="O367" s="26"/>
      <c r="P367" s="26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</row>
    <row r="368">
      <c r="A368" s="23"/>
      <c r="B368" s="23"/>
      <c r="C368" s="23"/>
      <c r="D368" s="27"/>
      <c r="E368" s="27"/>
      <c r="F368" s="24"/>
      <c r="G368" s="23"/>
      <c r="H368" s="23"/>
      <c r="I368" s="23"/>
      <c r="J368" s="23"/>
      <c r="K368" s="23"/>
      <c r="L368" s="23"/>
      <c r="M368" s="23"/>
      <c r="N368" s="23"/>
      <c r="O368" s="26"/>
      <c r="P368" s="26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</row>
    <row r="369">
      <c r="A369" s="23"/>
      <c r="B369" s="23"/>
      <c r="C369" s="23"/>
      <c r="D369" s="27"/>
      <c r="E369" s="27"/>
      <c r="F369" s="24"/>
      <c r="G369" s="23"/>
      <c r="H369" s="23"/>
      <c r="I369" s="23"/>
      <c r="J369" s="23"/>
      <c r="K369" s="23"/>
      <c r="L369" s="23"/>
      <c r="M369" s="23"/>
      <c r="N369" s="23"/>
      <c r="O369" s="26"/>
      <c r="P369" s="26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</row>
    <row r="370">
      <c r="A370" s="23"/>
      <c r="B370" s="23"/>
      <c r="C370" s="23"/>
      <c r="D370" s="27"/>
      <c r="E370" s="27"/>
      <c r="F370" s="24"/>
      <c r="G370" s="23"/>
      <c r="H370" s="23"/>
      <c r="I370" s="23"/>
      <c r="J370" s="23"/>
      <c r="K370" s="23"/>
      <c r="L370" s="23"/>
      <c r="M370" s="23"/>
      <c r="N370" s="23"/>
      <c r="O370" s="26"/>
      <c r="P370" s="26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</row>
    <row r="371">
      <c r="A371" s="23"/>
      <c r="B371" s="23"/>
      <c r="C371" s="23"/>
      <c r="D371" s="27"/>
      <c r="E371" s="27"/>
      <c r="F371" s="24"/>
      <c r="G371" s="23"/>
      <c r="H371" s="23"/>
      <c r="I371" s="23"/>
      <c r="J371" s="23"/>
      <c r="K371" s="23"/>
      <c r="L371" s="23"/>
      <c r="M371" s="23"/>
      <c r="N371" s="23"/>
      <c r="O371" s="26"/>
      <c r="P371" s="26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</row>
    <row r="372">
      <c r="A372" s="23"/>
      <c r="B372" s="23"/>
      <c r="C372" s="23"/>
      <c r="D372" s="27"/>
      <c r="E372" s="27"/>
      <c r="F372" s="24"/>
      <c r="G372" s="23"/>
      <c r="H372" s="23"/>
      <c r="I372" s="23"/>
      <c r="J372" s="23"/>
      <c r="K372" s="23"/>
      <c r="L372" s="23"/>
      <c r="M372" s="23"/>
      <c r="N372" s="23"/>
      <c r="O372" s="26"/>
      <c r="P372" s="26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</row>
    <row r="373">
      <c r="A373" s="23"/>
      <c r="B373" s="23"/>
      <c r="C373" s="23"/>
      <c r="D373" s="27"/>
      <c r="E373" s="27"/>
      <c r="F373" s="24"/>
      <c r="G373" s="23"/>
      <c r="H373" s="23"/>
      <c r="I373" s="23"/>
      <c r="J373" s="23"/>
      <c r="K373" s="23"/>
      <c r="L373" s="23"/>
      <c r="M373" s="23"/>
      <c r="N373" s="23"/>
      <c r="O373" s="26"/>
      <c r="P373" s="26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</row>
    <row r="374">
      <c r="A374" s="23"/>
      <c r="B374" s="23"/>
      <c r="C374" s="23"/>
      <c r="D374" s="27"/>
      <c r="E374" s="27"/>
      <c r="F374" s="24"/>
      <c r="G374" s="23"/>
      <c r="H374" s="23"/>
      <c r="I374" s="23"/>
      <c r="J374" s="23"/>
      <c r="K374" s="23"/>
      <c r="L374" s="23"/>
      <c r="M374" s="23"/>
      <c r="N374" s="23"/>
      <c r="O374" s="26"/>
      <c r="P374" s="26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</row>
    <row r="375">
      <c r="A375" s="23"/>
      <c r="B375" s="23"/>
      <c r="C375" s="23"/>
      <c r="D375" s="27"/>
      <c r="E375" s="27"/>
      <c r="F375" s="24"/>
      <c r="G375" s="23"/>
      <c r="H375" s="23"/>
      <c r="I375" s="23"/>
      <c r="J375" s="23"/>
      <c r="K375" s="23"/>
      <c r="L375" s="23"/>
      <c r="M375" s="23"/>
      <c r="N375" s="23"/>
      <c r="O375" s="26"/>
      <c r="P375" s="26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</row>
    <row r="376">
      <c r="A376" s="23"/>
      <c r="B376" s="23"/>
      <c r="C376" s="23"/>
      <c r="D376" s="27"/>
      <c r="E376" s="27"/>
      <c r="F376" s="24"/>
      <c r="G376" s="23"/>
      <c r="H376" s="23"/>
      <c r="I376" s="23"/>
      <c r="J376" s="23"/>
      <c r="K376" s="23"/>
      <c r="L376" s="23"/>
      <c r="M376" s="23"/>
      <c r="N376" s="23"/>
      <c r="O376" s="26"/>
      <c r="P376" s="26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</row>
    <row r="377">
      <c r="A377" s="23"/>
      <c r="B377" s="23"/>
      <c r="C377" s="23"/>
      <c r="D377" s="27"/>
      <c r="E377" s="27"/>
      <c r="F377" s="24"/>
      <c r="G377" s="23"/>
      <c r="H377" s="23"/>
      <c r="I377" s="23"/>
      <c r="J377" s="23"/>
      <c r="K377" s="23"/>
      <c r="L377" s="23"/>
      <c r="M377" s="23"/>
      <c r="N377" s="23"/>
      <c r="O377" s="26"/>
      <c r="P377" s="26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</row>
    <row r="378">
      <c r="A378" s="23"/>
      <c r="B378" s="23"/>
      <c r="C378" s="23"/>
      <c r="D378" s="27"/>
      <c r="E378" s="27"/>
      <c r="F378" s="24"/>
      <c r="G378" s="23"/>
      <c r="H378" s="23"/>
      <c r="I378" s="23"/>
      <c r="J378" s="23"/>
      <c r="K378" s="23"/>
      <c r="L378" s="23"/>
      <c r="M378" s="23"/>
      <c r="N378" s="23"/>
      <c r="O378" s="26"/>
      <c r="P378" s="26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</row>
    <row r="379">
      <c r="A379" s="23"/>
      <c r="B379" s="23"/>
      <c r="C379" s="23"/>
      <c r="D379" s="27"/>
      <c r="E379" s="27"/>
      <c r="F379" s="24"/>
      <c r="G379" s="23"/>
      <c r="H379" s="23"/>
      <c r="I379" s="23"/>
      <c r="J379" s="23"/>
      <c r="K379" s="23"/>
      <c r="L379" s="23"/>
      <c r="M379" s="23"/>
      <c r="N379" s="23"/>
      <c r="O379" s="26"/>
      <c r="P379" s="26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</row>
    <row r="380">
      <c r="A380" s="23"/>
      <c r="B380" s="23"/>
      <c r="C380" s="23"/>
      <c r="D380" s="27"/>
      <c r="E380" s="27"/>
      <c r="F380" s="24"/>
      <c r="G380" s="23"/>
      <c r="H380" s="23"/>
      <c r="I380" s="23"/>
      <c r="J380" s="23"/>
      <c r="K380" s="23"/>
      <c r="L380" s="23"/>
      <c r="M380" s="23"/>
      <c r="N380" s="23"/>
      <c r="O380" s="26"/>
      <c r="P380" s="26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</row>
    <row r="381">
      <c r="A381" s="23"/>
      <c r="B381" s="23"/>
      <c r="C381" s="23"/>
      <c r="D381" s="27"/>
      <c r="E381" s="27"/>
      <c r="F381" s="24"/>
      <c r="G381" s="23"/>
      <c r="H381" s="23"/>
      <c r="I381" s="23"/>
      <c r="J381" s="23"/>
      <c r="K381" s="23"/>
      <c r="L381" s="23"/>
      <c r="M381" s="23"/>
      <c r="N381" s="23"/>
      <c r="O381" s="26"/>
      <c r="P381" s="26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</row>
    <row r="382">
      <c r="A382" s="23"/>
      <c r="B382" s="23"/>
      <c r="C382" s="23"/>
      <c r="D382" s="27"/>
      <c r="E382" s="27"/>
      <c r="F382" s="24"/>
      <c r="G382" s="23"/>
      <c r="H382" s="23"/>
      <c r="I382" s="23"/>
      <c r="J382" s="23"/>
      <c r="K382" s="23"/>
      <c r="L382" s="23"/>
      <c r="M382" s="23"/>
      <c r="N382" s="23"/>
      <c r="O382" s="26"/>
      <c r="P382" s="26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</row>
    <row r="383">
      <c r="A383" s="23"/>
      <c r="B383" s="23"/>
      <c r="C383" s="23"/>
      <c r="D383" s="27"/>
      <c r="E383" s="27"/>
      <c r="F383" s="24"/>
      <c r="G383" s="23"/>
      <c r="H383" s="23"/>
      <c r="I383" s="23"/>
      <c r="J383" s="23"/>
      <c r="K383" s="23"/>
      <c r="L383" s="23"/>
      <c r="M383" s="23"/>
      <c r="N383" s="23"/>
      <c r="O383" s="26"/>
      <c r="P383" s="26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</row>
    <row r="384">
      <c r="A384" s="23"/>
      <c r="B384" s="23"/>
      <c r="C384" s="23"/>
      <c r="D384" s="27"/>
      <c r="E384" s="27"/>
      <c r="F384" s="24"/>
      <c r="G384" s="23"/>
      <c r="H384" s="23"/>
      <c r="I384" s="23"/>
      <c r="J384" s="23"/>
      <c r="K384" s="23"/>
      <c r="L384" s="23"/>
      <c r="M384" s="23"/>
      <c r="N384" s="23"/>
      <c r="O384" s="26"/>
      <c r="P384" s="26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</row>
    <row r="385">
      <c r="A385" s="23"/>
      <c r="B385" s="23"/>
      <c r="C385" s="23"/>
      <c r="D385" s="27"/>
      <c r="E385" s="27"/>
      <c r="F385" s="24"/>
      <c r="G385" s="23"/>
      <c r="H385" s="23"/>
      <c r="I385" s="23"/>
      <c r="J385" s="23"/>
      <c r="K385" s="23"/>
      <c r="L385" s="23"/>
      <c r="M385" s="23"/>
      <c r="N385" s="23"/>
      <c r="O385" s="26"/>
      <c r="P385" s="26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</row>
    <row r="386">
      <c r="A386" s="23"/>
      <c r="B386" s="23"/>
      <c r="C386" s="23"/>
      <c r="D386" s="27"/>
      <c r="E386" s="27"/>
      <c r="F386" s="24"/>
      <c r="G386" s="23"/>
      <c r="H386" s="23"/>
      <c r="I386" s="23"/>
      <c r="J386" s="23"/>
      <c r="K386" s="23"/>
      <c r="L386" s="23"/>
      <c r="M386" s="23"/>
      <c r="N386" s="23"/>
      <c r="O386" s="26"/>
      <c r="P386" s="26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</row>
    <row r="387">
      <c r="A387" s="23"/>
      <c r="B387" s="23"/>
      <c r="C387" s="23"/>
      <c r="D387" s="27"/>
      <c r="E387" s="27"/>
      <c r="F387" s="24"/>
      <c r="G387" s="23"/>
      <c r="H387" s="23"/>
      <c r="I387" s="23"/>
      <c r="J387" s="23"/>
      <c r="K387" s="23"/>
      <c r="L387" s="23"/>
      <c r="M387" s="23"/>
      <c r="N387" s="23"/>
      <c r="O387" s="26"/>
      <c r="P387" s="26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</row>
    <row r="388">
      <c r="A388" s="23"/>
      <c r="B388" s="23"/>
      <c r="C388" s="23"/>
      <c r="D388" s="27"/>
      <c r="E388" s="27"/>
      <c r="F388" s="24"/>
      <c r="G388" s="23"/>
      <c r="H388" s="23"/>
      <c r="I388" s="23"/>
      <c r="J388" s="23"/>
      <c r="K388" s="23"/>
      <c r="L388" s="23"/>
      <c r="M388" s="23"/>
      <c r="N388" s="23"/>
      <c r="O388" s="26"/>
      <c r="P388" s="26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</row>
    <row r="389">
      <c r="A389" s="23"/>
      <c r="B389" s="23"/>
      <c r="C389" s="23"/>
      <c r="D389" s="27"/>
      <c r="E389" s="27"/>
      <c r="F389" s="24"/>
      <c r="G389" s="23"/>
      <c r="H389" s="23"/>
      <c r="I389" s="23"/>
      <c r="J389" s="23"/>
      <c r="K389" s="23"/>
      <c r="L389" s="23"/>
      <c r="M389" s="23"/>
      <c r="N389" s="23"/>
      <c r="O389" s="26"/>
      <c r="P389" s="26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</row>
    <row r="390">
      <c r="A390" s="23"/>
      <c r="B390" s="23"/>
      <c r="C390" s="23"/>
      <c r="D390" s="27"/>
      <c r="E390" s="27"/>
      <c r="F390" s="24"/>
      <c r="G390" s="23"/>
      <c r="H390" s="23"/>
      <c r="I390" s="23"/>
      <c r="J390" s="23"/>
      <c r="K390" s="23"/>
      <c r="L390" s="23"/>
      <c r="M390" s="23"/>
      <c r="N390" s="23"/>
      <c r="O390" s="26"/>
      <c r="P390" s="26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</row>
    <row r="391">
      <c r="A391" s="23"/>
      <c r="B391" s="23"/>
      <c r="C391" s="23"/>
      <c r="D391" s="27"/>
      <c r="E391" s="27"/>
      <c r="F391" s="24"/>
      <c r="G391" s="23"/>
      <c r="H391" s="23"/>
      <c r="I391" s="23"/>
      <c r="J391" s="23"/>
      <c r="K391" s="23"/>
      <c r="L391" s="23"/>
      <c r="M391" s="23"/>
      <c r="N391" s="23"/>
      <c r="O391" s="26"/>
      <c r="P391" s="26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</row>
    <row r="392">
      <c r="A392" s="23"/>
      <c r="B392" s="23"/>
      <c r="C392" s="23"/>
      <c r="D392" s="27"/>
      <c r="E392" s="27"/>
      <c r="F392" s="24"/>
      <c r="G392" s="23"/>
      <c r="H392" s="23"/>
      <c r="I392" s="23"/>
      <c r="J392" s="23"/>
      <c r="K392" s="23"/>
      <c r="L392" s="23"/>
      <c r="M392" s="23"/>
      <c r="N392" s="23"/>
      <c r="O392" s="26"/>
      <c r="P392" s="26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</row>
    <row r="393">
      <c r="A393" s="23"/>
      <c r="B393" s="23"/>
      <c r="C393" s="23"/>
      <c r="D393" s="27"/>
      <c r="E393" s="27"/>
      <c r="F393" s="24"/>
      <c r="G393" s="23"/>
      <c r="H393" s="23"/>
      <c r="I393" s="23"/>
      <c r="J393" s="23"/>
      <c r="K393" s="23"/>
      <c r="L393" s="23"/>
      <c r="M393" s="23"/>
      <c r="N393" s="23"/>
      <c r="O393" s="26"/>
      <c r="P393" s="26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</row>
    <row r="394">
      <c r="A394" s="23"/>
      <c r="B394" s="23"/>
      <c r="C394" s="23"/>
      <c r="D394" s="27"/>
      <c r="E394" s="27"/>
      <c r="F394" s="24"/>
      <c r="G394" s="23"/>
      <c r="H394" s="23"/>
      <c r="I394" s="23"/>
      <c r="J394" s="23"/>
      <c r="K394" s="23"/>
      <c r="L394" s="23"/>
      <c r="M394" s="23"/>
      <c r="N394" s="23"/>
      <c r="O394" s="26"/>
      <c r="P394" s="26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</row>
    <row r="395">
      <c r="A395" s="23"/>
      <c r="B395" s="23"/>
      <c r="C395" s="23"/>
      <c r="D395" s="27"/>
      <c r="E395" s="27"/>
      <c r="F395" s="24"/>
      <c r="G395" s="23"/>
      <c r="H395" s="23"/>
      <c r="I395" s="23"/>
      <c r="J395" s="23"/>
      <c r="K395" s="23"/>
      <c r="L395" s="23"/>
      <c r="M395" s="23"/>
      <c r="N395" s="23"/>
      <c r="O395" s="26"/>
      <c r="P395" s="26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</row>
    <row r="396">
      <c r="A396" s="23"/>
      <c r="B396" s="23"/>
      <c r="C396" s="23"/>
      <c r="D396" s="27"/>
      <c r="E396" s="27"/>
      <c r="F396" s="24"/>
      <c r="G396" s="23"/>
      <c r="H396" s="23"/>
      <c r="I396" s="23"/>
      <c r="J396" s="23"/>
      <c r="K396" s="23"/>
      <c r="L396" s="23"/>
      <c r="M396" s="23"/>
      <c r="N396" s="23"/>
      <c r="O396" s="26"/>
      <c r="P396" s="26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</row>
    <row r="397">
      <c r="A397" s="23"/>
      <c r="B397" s="23"/>
      <c r="C397" s="23"/>
      <c r="D397" s="27"/>
      <c r="E397" s="27"/>
      <c r="F397" s="24"/>
      <c r="G397" s="23"/>
      <c r="H397" s="23"/>
      <c r="I397" s="23"/>
      <c r="J397" s="23"/>
      <c r="K397" s="23"/>
      <c r="L397" s="23"/>
      <c r="M397" s="23"/>
      <c r="N397" s="23"/>
      <c r="O397" s="26"/>
      <c r="P397" s="26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</row>
    <row r="398">
      <c r="A398" s="23"/>
      <c r="B398" s="23"/>
      <c r="C398" s="23"/>
      <c r="D398" s="27"/>
      <c r="E398" s="27"/>
      <c r="F398" s="24"/>
      <c r="G398" s="23"/>
      <c r="H398" s="23"/>
      <c r="I398" s="23"/>
      <c r="J398" s="23"/>
      <c r="K398" s="23"/>
      <c r="L398" s="23"/>
      <c r="M398" s="23"/>
      <c r="N398" s="23"/>
      <c r="O398" s="26"/>
      <c r="P398" s="26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</row>
    <row r="399">
      <c r="A399" s="23"/>
      <c r="B399" s="23"/>
      <c r="C399" s="23"/>
      <c r="D399" s="27"/>
      <c r="E399" s="27"/>
      <c r="F399" s="24"/>
      <c r="G399" s="23"/>
      <c r="H399" s="23"/>
      <c r="I399" s="23"/>
      <c r="J399" s="23"/>
      <c r="K399" s="23"/>
      <c r="L399" s="23"/>
      <c r="M399" s="23"/>
      <c r="N399" s="23"/>
      <c r="O399" s="26"/>
      <c r="P399" s="26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</row>
    <row r="400">
      <c r="A400" s="23"/>
      <c r="B400" s="23"/>
      <c r="C400" s="23"/>
      <c r="D400" s="27"/>
      <c r="E400" s="27"/>
      <c r="F400" s="24"/>
      <c r="G400" s="23"/>
      <c r="H400" s="23"/>
      <c r="I400" s="23"/>
      <c r="J400" s="23"/>
      <c r="K400" s="23"/>
      <c r="L400" s="23"/>
      <c r="M400" s="23"/>
      <c r="N400" s="23"/>
      <c r="O400" s="26"/>
      <c r="P400" s="26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</row>
    <row r="401">
      <c r="A401" s="23"/>
      <c r="B401" s="23"/>
      <c r="C401" s="23"/>
      <c r="D401" s="27"/>
      <c r="E401" s="27"/>
      <c r="F401" s="24"/>
      <c r="G401" s="23"/>
      <c r="H401" s="23"/>
      <c r="I401" s="23"/>
      <c r="J401" s="23"/>
      <c r="K401" s="23"/>
      <c r="L401" s="23"/>
      <c r="M401" s="23"/>
      <c r="N401" s="23"/>
      <c r="O401" s="26"/>
      <c r="P401" s="26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</row>
    <row r="402">
      <c r="A402" s="23"/>
      <c r="B402" s="23"/>
      <c r="C402" s="23"/>
      <c r="D402" s="27"/>
      <c r="E402" s="27"/>
      <c r="F402" s="24"/>
      <c r="G402" s="23"/>
      <c r="H402" s="23"/>
      <c r="I402" s="23"/>
      <c r="J402" s="23"/>
      <c r="K402" s="23"/>
      <c r="L402" s="23"/>
      <c r="M402" s="23"/>
      <c r="N402" s="23"/>
      <c r="O402" s="26"/>
      <c r="P402" s="26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</row>
    <row r="403">
      <c r="A403" s="23"/>
      <c r="B403" s="23"/>
      <c r="C403" s="23"/>
      <c r="D403" s="27"/>
      <c r="E403" s="27"/>
      <c r="F403" s="24"/>
      <c r="G403" s="23"/>
      <c r="H403" s="23"/>
      <c r="I403" s="23"/>
      <c r="J403" s="23"/>
      <c r="K403" s="23"/>
      <c r="L403" s="23"/>
      <c r="M403" s="23"/>
      <c r="N403" s="23"/>
      <c r="O403" s="26"/>
      <c r="P403" s="26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</row>
    <row r="404">
      <c r="A404" s="23"/>
      <c r="B404" s="23"/>
      <c r="C404" s="23"/>
      <c r="D404" s="27"/>
      <c r="E404" s="27"/>
      <c r="F404" s="24"/>
      <c r="G404" s="23"/>
      <c r="H404" s="23"/>
      <c r="I404" s="23"/>
      <c r="J404" s="23"/>
      <c r="K404" s="23"/>
      <c r="L404" s="23"/>
      <c r="M404" s="23"/>
      <c r="N404" s="23"/>
      <c r="O404" s="26"/>
      <c r="P404" s="26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</row>
    <row r="405">
      <c r="A405" s="23"/>
      <c r="B405" s="23"/>
      <c r="C405" s="23"/>
      <c r="D405" s="27"/>
      <c r="E405" s="27"/>
      <c r="F405" s="24"/>
      <c r="G405" s="23"/>
      <c r="H405" s="23"/>
      <c r="I405" s="23"/>
      <c r="J405" s="23"/>
      <c r="K405" s="23"/>
      <c r="L405" s="23"/>
      <c r="M405" s="23"/>
      <c r="N405" s="23"/>
      <c r="O405" s="26"/>
      <c r="P405" s="26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</row>
    <row r="406">
      <c r="A406" s="23"/>
      <c r="B406" s="23"/>
      <c r="C406" s="23"/>
      <c r="D406" s="27"/>
      <c r="E406" s="27"/>
      <c r="F406" s="24"/>
      <c r="G406" s="23"/>
      <c r="H406" s="23"/>
      <c r="I406" s="23"/>
      <c r="J406" s="23"/>
      <c r="K406" s="23"/>
      <c r="L406" s="23"/>
      <c r="M406" s="23"/>
      <c r="N406" s="23"/>
      <c r="O406" s="26"/>
      <c r="P406" s="26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</row>
    <row r="407">
      <c r="A407" s="23"/>
      <c r="B407" s="23"/>
      <c r="C407" s="23"/>
      <c r="D407" s="27"/>
      <c r="E407" s="27"/>
      <c r="F407" s="24"/>
      <c r="G407" s="23"/>
      <c r="H407" s="23"/>
      <c r="I407" s="23"/>
      <c r="J407" s="23"/>
      <c r="K407" s="23"/>
      <c r="L407" s="23"/>
      <c r="M407" s="23"/>
      <c r="N407" s="23"/>
      <c r="O407" s="26"/>
      <c r="P407" s="26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</row>
    <row r="408">
      <c r="A408" s="23"/>
      <c r="B408" s="23"/>
      <c r="C408" s="23"/>
      <c r="D408" s="27"/>
      <c r="E408" s="27"/>
      <c r="F408" s="24"/>
      <c r="G408" s="23"/>
      <c r="H408" s="23"/>
      <c r="I408" s="23"/>
      <c r="J408" s="23"/>
      <c r="K408" s="23"/>
      <c r="L408" s="23"/>
      <c r="M408" s="23"/>
      <c r="N408" s="23"/>
      <c r="O408" s="26"/>
      <c r="P408" s="26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</row>
    <row r="409">
      <c r="A409" s="23"/>
      <c r="B409" s="23"/>
      <c r="C409" s="23"/>
      <c r="D409" s="27"/>
      <c r="E409" s="27"/>
      <c r="F409" s="24"/>
      <c r="G409" s="23"/>
      <c r="H409" s="23"/>
      <c r="I409" s="23"/>
      <c r="J409" s="23"/>
      <c r="K409" s="23"/>
      <c r="L409" s="23"/>
      <c r="M409" s="23"/>
      <c r="N409" s="23"/>
      <c r="O409" s="26"/>
      <c r="P409" s="26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</row>
    <row r="410">
      <c r="A410" s="23"/>
      <c r="B410" s="23"/>
      <c r="C410" s="23"/>
      <c r="D410" s="27"/>
      <c r="E410" s="27"/>
      <c r="F410" s="24"/>
      <c r="G410" s="23"/>
      <c r="H410" s="23"/>
      <c r="I410" s="23"/>
      <c r="J410" s="23"/>
      <c r="K410" s="23"/>
      <c r="L410" s="23"/>
      <c r="M410" s="23"/>
      <c r="N410" s="23"/>
      <c r="O410" s="26"/>
      <c r="P410" s="26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</row>
    <row r="411">
      <c r="A411" s="23"/>
      <c r="B411" s="23"/>
      <c r="C411" s="23"/>
      <c r="D411" s="27"/>
      <c r="E411" s="27"/>
      <c r="F411" s="24"/>
      <c r="G411" s="23"/>
      <c r="H411" s="23"/>
      <c r="I411" s="23"/>
      <c r="J411" s="23"/>
      <c r="K411" s="23"/>
      <c r="L411" s="23"/>
      <c r="M411" s="23"/>
      <c r="N411" s="23"/>
      <c r="O411" s="26"/>
      <c r="P411" s="26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</row>
    <row r="412">
      <c r="A412" s="23"/>
      <c r="B412" s="23"/>
      <c r="C412" s="23"/>
      <c r="D412" s="27"/>
      <c r="E412" s="27"/>
      <c r="F412" s="24"/>
      <c r="G412" s="23"/>
      <c r="H412" s="23"/>
      <c r="I412" s="23"/>
      <c r="J412" s="23"/>
      <c r="K412" s="23"/>
      <c r="L412" s="23"/>
      <c r="M412" s="23"/>
      <c r="N412" s="23"/>
      <c r="O412" s="26"/>
      <c r="P412" s="26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</row>
    <row r="413">
      <c r="A413" s="23"/>
      <c r="B413" s="23"/>
      <c r="C413" s="23"/>
      <c r="D413" s="27"/>
      <c r="E413" s="27"/>
      <c r="F413" s="24"/>
      <c r="G413" s="23"/>
      <c r="H413" s="23"/>
      <c r="I413" s="23"/>
      <c r="J413" s="23"/>
      <c r="K413" s="23"/>
      <c r="L413" s="23"/>
      <c r="M413" s="23"/>
      <c r="N413" s="23"/>
      <c r="O413" s="26"/>
      <c r="P413" s="26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</row>
    <row r="414">
      <c r="A414" s="23"/>
      <c r="B414" s="23"/>
      <c r="C414" s="23"/>
      <c r="D414" s="27"/>
      <c r="E414" s="27"/>
      <c r="F414" s="24"/>
      <c r="G414" s="23"/>
      <c r="H414" s="23"/>
      <c r="I414" s="23"/>
      <c r="J414" s="23"/>
      <c r="K414" s="23"/>
      <c r="L414" s="23"/>
      <c r="M414" s="23"/>
      <c r="N414" s="23"/>
      <c r="O414" s="26"/>
      <c r="P414" s="26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</row>
    <row r="415">
      <c r="A415" s="23"/>
      <c r="B415" s="23"/>
      <c r="C415" s="23"/>
      <c r="D415" s="27"/>
      <c r="E415" s="27"/>
      <c r="F415" s="24"/>
      <c r="G415" s="23"/>
      <c r="H415" s="23"/>
      <c r="I415" s="23"/>
      <c r="J415" s="23"/>
      <c r="K415" s="23"/>
      <c r="L415" s="23"/>
      <c r="M415" s="23"/>
      <c r="N415" s="23"/>
      <c r="O415" s="26"/>
      <c r="P415" s="26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</row>
    <row r="416">
      <c r="A416" s="23"/>
      <c r="B416" s="23"/>
      <c r="C416" s="23"/>
      <c r="D416" s="27"/>
      <c r="E416" s="27"/>
      <c r="F416" s="24"/>
      <c r="G416" s="23"/>
      <c r="H416" s="23"/>
      <c r="I416" s="23"/>
      <c r="J416" s="23"/>
      <c r="K416" s="23"/>
      <c r="L416" s="23"/>
      <c r="M416" s="23"/>
      <c r="N416" s="23"/>
      <c r="O416" s="26"/>
      <c r="P416" s="26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</row>
    <row r="417">
      <c r="A417" s="23"/>
      <c r="B417" s="23"/>
      <c r="C417" s="23"/>
      <c r="D417" s="27"/>
      <c r="E417" s="27"/>
      <c r="F417" s="24"/>
      <c r="G417" s="23"/>
      <c r="H417" s="23"/>
      <c r="I417" s="23"/>
      <c r="J417" s="23"/>
      <c r="K417" s="23"/>
      <c r="L417" s="23"/>
      <c r="M417" s="23"/>
      <c r="N417" s="23"/>
      <c r="O417" s="26"/>
      <c r="P417" s="26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</row>
    <row r="418">
      <c r="A418" s="23"/>
      <c r="B418" s="23"/>
      <c r="C418" s="23"/>
      <c r="D418" s="27"/>
      <c r="E418" s="27"/>
      <c r="F418" s="24"/>
      <c r="G418" s="23"/>
      <c r="H418" s="23"/>
      <c r="I418" s="23"/>
      <c r="J418" s="23"/>
      <c r="K418" s="23"/>
      <c r="L418" s="23"/>
      <c r="M418" s="23"/>
      <c r="N418" s="23"/>
      <c r="O418" s="26"/>
      <c r="P418" s="26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</row>
    <row r="419">
      <c r="A419" s="23"/>
      <c r="B419" s="23"/>
      <c r="C419" s="23"/>
      <c r="D419" s="27"/>
      <c r="E419" s="27"/>
      <c r="F419" s="24"/>
      <c r="G419" s="23"/>
      <c r="H419" s="23"/>
      <c r="I419" s="23"/>
      <c r="J419" s="23"/>
      <c r="K419" s="23"/>
      <c r="L419" s="23"/>
      <c r="M419" s="23"/>
      <c r="N419" s="23"/>
      <c r="O419" s="26"/>
      <c r="P419" s="26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</row>
    <row r="420">
      <c r="A420" s="23"/>
      <c r="B420" s="23"/>
      <c r="C420" s="23"/>
      <c r="D420" s="27"/>
      <c r="E420" s="27"/>
      <c r="F420" s="24"/>
      <c r="G420" s="23"/>
      <c r="H420" s="23"/>
      <c r="I420" s="23"/>
      <c r="J420" s="23"/>
      <c r="K420" s="23"/>
      <c r="L420" s="23"/>
      <c r="M420" s="23"/>
      <c r="N420" s="23"/>
      <c r="O420" s="26"/>
      <c r="P420" s="26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</row>
    <row r="421">
      <c r="A421" s="23"/>
      <c r="B421" s="23"/>
      <c r="C421" s="23"/>
      <c r="D421" s="27"/>
      <c r="E421" s="27"/>
      <c r="F421" s="24"/>
      <c r="G421" s="23"/>
      <c r="H421" s="23"/>
      <c r="I421" s="23"/>
      <c r="J421" s="23"/>
      <c r="K421" s="23"/>
      <c r="L421" s="23"/>
      <c r="M421" s="23"/>
      <c r="N421" s="23"/>
      <c r="O421" s="26"/>
      <c r="P421" s="26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</row>
    <row r="422">
      <c r="A422" s="23"/>
      <c r="B422" s="23"/>
      <c r="C422" s="23"/>
      <c r="D422" s="27"/>
      <c r="E422" s="27"/>
      <c r="F422" s="24"/>
      <c r="G422" s="23"/>
      <c r="H422" s="23"/>
      <c r="I422" s="23"/>
      <c r="J422" s="23"/>
      <c r="K422" s="23"/>
      <c r="L422" s="23"/>
      <c r="M422" s="23"/>
      <c r="N422" s="23"/>
      <c r="O422" s="26"/>
      <c r="P422" s="26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</row>
    <row r="423">
      <c r="A423" s="23"/>
      <c r="B423" s="23"/>
      <c r="C423" s="23"/>
      <c r="D423" s="27"/>
      <c r="E423" s="27"/>
      <c r="F423" s="24"/>
      <c r="G423" s="23"/>
      <c r="H423" s="23"/>
      <c r="I423" s="23"/>
      <c r="J423" s="23"/>
      <c r="K423" s="23"/>
      <c r="L423" s="23"/>
      <c r="M423" s="23"/>
      <c r="N423" s="23"/>
      <c r="O423" s="26"/>
      <c r="P423" s="26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</row>
    <row r="424">
      <c r="A424" s="23"/>
      <c r="B424" s="23"/>
      <c r="C424" s="23"/>
      <c r="D424" s="27"/>
      <c r="E424" s="27"/>
      <c r="F424" s="24"/>
      <c r="G424" s="23"/>
      <c r="H424" s="23"/>
      <c r="I424" s="23"/>
      <c r="J424" s="23"/>
      <c r="K424" s="23"/>
      <c r="L424" s="23"/>
      <c r="M424" s="23"/>
      <c r="N424" s="23"/>
      <c r="O424" s="26"/>
      <c r="P424" s="26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</row>
    <row r="425">
      <c r="A425" s="23"/>
      <c r="B425" s="23"/>
      <c r="C425" s="23"/>
      <c r="D425" s="27"/>
      <c r="E425" s="27"/>
      <c r="F425" s="24"/>
      <c r="G425" s="23"/>
      <c r="H425" s="23"/>
      <c r="I425" s="23"/>
      <c r="J425" s="23"/>
      <c r="K425" s="23"/>
      <c r="L425" s="23"/>
      <c r="M425" s="23"/>
      <c r="N425" s="23"/>
      <c r="O425" s="26"/>
      <c r="P425" s="26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</row>
    <row r="426">
      <c r="A426" s="23"/>
      <c r="B426" s="23"/>
      <c r="C426" s="23"/>
      <c r="D426" s="27"/>
      <c r="E426" s="27"/>
      <c r="F426" s="24"/>
      <c r="G426" s="23"/>
      <c r="H426" s="23"/>
      <c r="I426" s="23"/>
      <c r="J426" s="23"/>
      <c r="K426" s="23"/>
      <c r="L426" s="23"/>
      <c r="M426" s="23"/>
      <c r="N426" s="23"/>
      <c r="O426" s="26"/>
      <c r="P426" s="26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</row>
    <row r="427">
      <c r="A427" s="23"/>
      <c r="B427" s="23"/>
      <c r="C427" s="23"/>
      <c r="D427" s="27"/>
      <c r="E427" s="27"/>
      <c r="F427" s="24"/>
      <c r="G427" s="23"/>
      <c r="H427" s="23"/>
      <c r="I427" s="23"/>
      <c r="J427" s="23"/>
      <c r="K427" s="23"/>
      <c r="L427" s="23"/>
      <c r="M427" s="23"/>
      <c r="N427" s="23"/>
      <c r="O427" s="26"/>
      <c r="P427" s="26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</row>
    <row r="428">
      <c r="A428" s="23"/>
      <c r="B428" s="23"/>
      <c r="C428" s="23"/>
      <c r="D428" s="27"/>
      <c r="E428" s="27"/>
      <c r="F428" s="24"/>
      <c r="G428" s="23"/>
      <c r="H428" s="23"/>
      <c r="I428" s="23"/>
      <c r="J428" s="23"/>
      <c r="K428" s="23"/>
      <c r="L428" s="23"/>
      <c r="M428" s="23"/>
      <c r="N428" s="23"/>
      <c r="O428" s="26"/>
      <c r="P428" s="26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</row>
    <row r="429">
      <c r="A429" s="23"/>
      <c r="B429" s="23"/>
      <c r="C429" s="23"/>
      <c r="D429" s="27"/>
      <c r="E429" s="27"/>
      <c r="F429" s="24"/>
      <c r="G429" s="23"/>
      <c r="H429" s="23"/>
      <c r="I429" s="23"/>
      <c r="J429" s="23"/>
      <c r="K429" s="23"/>
      <c r="L429" s="23"/>
      <c r="M429" s="23"/>
      <c r="N429" s="23"/>
      <c r="O429" s="26"/>
      <c r="P429" s="26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</row>
    <row r="430">
      <c r="A430" s="23"/>
      <c r="B430" s="23"/>
      <c r="C430" s="23"/>
      <c r="D430" s="27"/>
      <c r="E430" s="27"/>
      <c r="F430" s="24"/>
      <c r="G430" s="23"/>
      <c r="H430" s="23"/>
      <c r="I430" s="23"/>
      <c r="J430" s="23"/>
      <c r="K430" s="23"/>
      <c r="L430" s="23"/>
      <c r="M430" s="23"/>
      <c r="N430" s="23"/>
      <c r="O430" s="26"/>
      <c r="P430" s="26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</row>
    <row r="431">
      <c r="A431" s="23"/>
      <c r="B431" s="23"/>
      <c r="C431" s="23"/>
      <c r="D431" s="27"/>
      <c r="E431" s="27"/>
      <c r="F431" s="24"/>
      <c r="G431" s="23"/>
      <c r="H431" s="23"/>
      <c r="I431" s="23"/>
      <c r="J431" s="23"/>
      <c r="K431" s="23"/>
      <c r="L431" s="23"/>
      <c r="M431" s="23"/>
      <c r="N431" s="23"/>
      <c r="O431" s="26"/>
      <c r="P431" s="26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</row>
    <row r="432">
      <c r="A432" s="23"/>
      <c r="B432" s="23"/>
      <c r="C432" s="23"/>
      <c r="D432" s="27"/>
      <c r="E432" s="27"/>
      <c r="F432" s="24"/>
      <c r="G432" s="23"/>
      <c r="H432" s="23"/>
      <c r="I432" s="23"/>
      <c r="J432" s="23"/>
      <c r="K432" s="23"/>
      <c r="L432" s="23"/>
      <c r="M432" s="23"/>
      <c r="N432" s="23"/>
      <c r="O432" s="26"/>
      <c r="P432" s="26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</row>
    <row r="433">
      <c r="A433" s="23"/>
      <c r="B433" s="23"/>
      <c r="C433" s="23"/>
      <c r="D433" s="27"/>
      <c r="E433" s="27"/>
      <c r="F433" s="24"/>
      <c r="G433" s="23"/>
      <c r="H433" s="23"/>
      <c r="I433" s="23"/>
      <c r="J433" s="23"/>
      <c r="K433" s="23"/>
      <c r="L433" s="23"/>
      <c r="M433" s="23"/>
      <c r="N433" s="23"/>
      <c r="O433" s="26"/>
      <c r="P433" s="26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</row>
    <row r="434">
      <c r="A434" s="23"/>
      <c r="B434" s="23"/>
      <c r="C434" s="23"/>
      <c r="D434" s="27"/>
      <c r="E434" s="27"/>
      <c r="F434" s="24"/>
      <c r="G434" s="23"/>
      <c r="H434" s="23"/>
      <c r="I434" s="23"/>
      <c r="J434" s="23"/>
      <c r="K434" s="23"/>
      <c r="L434" s="23"/>
      <c r="M434" s="23"/>
      <c r="N434" s="23"/>
      <c r="O434" s="26"/>
      <c r="P434" s="26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</row>
    <row r="435">
      <c r="A435" s="23"/>
      <c r="B435" s="23"/>
      <c r="C435" s="23"/>
      <c r="D435" s="27"/>
      <c r="E435" s="27"/>
      <c r="F435" s="24"/>
      <c r="G435" s="23"/>
      <c r="H435" s="23"/>
      <c r="I435" s="23"/>
      <c r="J435" s="23"/>
      <c r="K435" s="23"/>
      <c r="L435" s="23"/>
      <c r="M435" s="23"/>
      <c r="N435" s="23"/>
      <c r="O435" s="26"/>
      <c r="P435" s="26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</row>
    <row r="436">
      <c r="A436" s="23"/>
      <c r="B436" s="23"/>
      <c r="C436" s="23"/>
      <c r="D436" s="27"/>
      <c r="E436" s="27"/>
      <c r="F436" s="24"/>
      <c r="G436" s="23"/>
      <c r="H436" s="23"/>
      <c r="I436" s="23"/>
      <c r="J436" s="23"/>
      <c r="K436" s="23"/>
      <c r="L436" s="23"/>
      <c r="M436" s="23"/>
      <c r="N436" s="23"/>
      <c r="O436" s="26"/>
      <c r="P436" s="26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</row>
    <row r="437">
      <c r="A437" s="23"/>
      <c r="B437" s="23"/>
      <c r="C437" s="23"/>
      <c r="D437" s="27"/>
      <c r="E437" s="27"/>
      <c r="F437" s="24"/>
      <c r="G437" s="23"/>
      <c r="H437" s="23"/>
      <c r="I437" s="23"/>
      <c r="J437" s="23"/>
      <c r="K437" s="23"/>
      <c r="L437" s="23"/>
      <c r="M437" s="23"/>
      <c r="N437" s="23"/>
      <c r="O437" s="26"/>
      <c r="P437" s="26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</row>
    <row r="438">
      <c r="A438" s="23"/>
      <c r="B438" s="23"/>
      <c r="C438" s="23"/>
      <c r="D438" s="27"/>
      <c r="E438" s="27"/>
      <c r="F438" s="24"/>
      <c r="G438" s="23"/>
      <c r="H438" s="23"/>
      <c r="I438" s="23"/>
      <c r="J438" s="23"/>
      <c r="K438" s="23"/>
      <c r="L438" s="23"/>
      <c r="M438" s="23"/>
      <c r="N438" s="23"/>
      <c r="O438" s="26"/>
      <c r="P438" s="26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</row>
    <row r="439">
      <c r="A439" s="23"/>
      <c r="B439" s="23"/>
      <c r="C439" s="23"/>
      <c r="D439" s="27"/>
      <c r="E439" s="27"/>
      <c r="F439" s="24"/>
      <c r="G439" s="23"/>
      <c r="H439" s="23"/>
      <c r="I439" s="23"/>
      <c r="J439" s="23"/>
      <c r="K439" s="23"/>
      <c r="L439" s="23"/>
      <c r="M439" s="23"/>
      <c r="N439" s="23"/>
      <c r="O439" s="26"/>
      <c r="P439" s="26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</row>
    <row r="440">
      <c r="A440" s="23"/>
      <c r="B440" s="23"/>
      <c r="C440" s="23"/>
      <c r="D440" s="27"/>
      <c r="E440" s="27"/>
      <c r="F440" s="24"/>
      <c r="G440" s="23"/>
      <c r="H440" s="23"/>
      <c r="I440" s="23"/>
      <c r="J440" s="23"/>
      <c r="K440" s="23"/>
      <c r="L440" s="23"/>
      <c r="M440" s="23"/>
      <c r="N440" s="23"/>
      <c r="O440" s="26"/>
      <c r="P440" s="26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</row>
    <row r="441">
      <c r="A441" s="23"/>
      <c r="B441" s="23"/>
      <c r="C441" s="23"/>
      <c r="D441" s="27"/>
      <c r="E441" s="27"/>
      <c r="F441" s="24"/>
      <c r="G441" s="23"/>
      <c r="H441" s="23"/>
      <c r="I441" s="23"/>
      <c r="J441" s="23"/>
      <c r="K441" s="23"/>
      <c r="L441" s="23"/>
      <c r="M441" s="23"/>
      <c r="N441" s="23"/>
      <c r="O441" s="26"/>
      <c r="P441" s="26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</row>
    <row r="442">
      <c r="A442" s="23"/>
      <c r="B442" s="23"/>
      <c r="C442" s="23"/>
      <c r="D442" s="27"/>
      <c r="E442" s="27"/>
      <c r="F442" s="24"/>
      <c r="G442" s="23"/>
      <c r="H442" s="23"/>
      <c r="I442" s="23"/>
      <c r="J442" s="23"/>
      <c r="K442" s="23"/>
      <c r="L442" s="23"/>
      <c r="M442" s="23"/>
      <c r="N442" s="23"/>
      <c r="O442" s="26"/>
      <c r="P442" s="26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</row>
    <row r="443">
      <c r="A443" s="23"/>
      <c r="B443" s="23"/>
      <c r="C443" s="23"/>
      <c r="D443" s="27"/>
      <c r="E443" s="27"/>
      <c r="F443" s="24"/>
      <c r="G443" s="23"/>
      <c r="H443" s="23"/>
      <c r="I443" s="23"/>
      <c r="J443" s="23"/>
      <c r="K443" s="23"/>
      <c r="L443" s="23"/>
      <c r="M443" s="23"/>
      <c r="N443" s="23"/>
      <c r="O443" s="26"/>
      <c r="P443" s="26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</row>
    <row r="444">
      <c r="A444" s="23"/>
      <c r="B444" s="23"/>
      <c r="C444" s="23"/>
      <c r="D444" s="27"/>
      <c r="E444" s="27"/>
      <c r="F444" s="24"/>
      <c r="G444" s="23"/>
      <c r="H444" s="23"/>
      <c r="I444" s="23"/>
      <c r="J444" s="23"/>
      <c r="K444" s="23"/>
      <c r="L444" s="23"/>
      <c r="M444" s="23"/>
      <c r="N444" s="23"/>
      <c r="O444" s="26"/>
      <c r="P444" s="26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</row>
    <row r="445">
      <c r="A445" s="23"/>
      <c r="B445" s="23"/>
      <c r="C445" s="23"/>
      <c r="D445" s="27"/>
      <c r="E445" s="27"/>
      <c r="F445" s="24"/>
      <c r="G445" s="23"/>
      <c r="H445" s="23"/>
      <c r="I445" s="23"/>
      <c r="J445" s="23"/>
      <c r="K445" s="23"/>
      <c r="L445" s="23"/>
      <c r="M445" s="23"/>
      <c r="N445" s="23"/>
      <c r="O445" s="26"/>
      <c r="P445" s="26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</row>
    <row r="446">
      <c r="A446" s="23"/>
      <c r="B446" s="23"/>
      <c r="C446" s="23"/>
      <c r="D446" s="27"/>
      <c r="E446" s="27"/>
      <c r="F446" s="24"/>
      <c r="G446" s="23"/>
      <c r="H446" s="23"/>
      <c r="I446" s="23"/>
      <c r="J446" s="23"/>
      <c r="K446" s="23"/>
      <c r="L446" s="23"/>
      <c r="M446" s="23"/>
      <c r="N446" s="23"/>
      <c r="O446" s="26"/>
      <c r="P446" s="26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</row>
    <row r="447">
      <c r="A447" s="23"/>
      <c r="B447" s="23"/>
      <c r="C447" s="23"/>
      <c r="D447" s="27"/>
      <c r="E447" s="27"/>
      <c r="F447" s="24"/>
      <c r="G447" s="23"/>
      <c r="H447" s="23"/>
      <c r="I447" s="23"/>
      <c r="J447" s="23"/>
      <c r="K447" s="23"/>
      <c r="L447" s="23"/>
      <c r="M447" s="23"/>
      <c r="N447" s="23"/>
      <c r="O447" s="26"/>
      <c r="P447" s="26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</row>
    <row r="448">
      <c r="A448" s="23"/>
      <c r="B448" s="23"/>
      <c r="C448" s="23"/>
      <c r="D448" s="27"/>
      <c r="E448" s="27"/>
      <c r="F448" s="24"/>
      <c r="G448" s="23"/>
      <c r="H448" s="23"/>
      <c r="I448" s="23"/>
      <c r="J448" s="23"/>
      <c r="K448" s="23"/>
      <c r="L448" s="23"/>
      <c r="M448" s="23"/>
      <c r="N448" s="23"/>
      <c r="O448" s="26"/>
      <c r="P448" s="26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</row>
    <row r="449">
      <c r="A449" s="23"/>
      <c r="B449" s="23"/>
      <c r="C449" s="23"/>
      <c r="D449" s="27"/>
      <c r="E449" s="27"/>
      <c r="F449" s="24"/>
      <c r="G449" s="23"/>
      <c r="H449" s="23"/>
      <c r="I449" s="23"/>
      <c r="J449" s="23"/>
      <c r="K449" s="23"/>
      <c r="L449" s="23"/>
      <c r="M449" s="23"/>
      <c r="N449" s="23"/>
      <c r="O449" s="26"/>
      <c r="P449" s="26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</row>
    <row r="450">
      <c r="A450" s="23"/>
      <c r="B450" s="23"/>
      <c r="C450" s="23"/>
      <c r="D450" s="27"/>
      <c r="E450" s="27"/>
      <c r="F450" s="24"/>
      <c r="G450" s="23"/>
      <c r="H450" s="23"/>
      <c r="I450" s="23"/>
      <c r="J450" s="23"/>
      <c r="K450" s="23"/>
      <c r="L450" s="23"/>
      <c r="M450" s="23"/>
      <c r="N450" s="23"/>
      <c r="O450" s="26"/>
      <c r="P450" s="26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</row>
    <row r="451">
      <c r="A451" s="23"/>
      <c r="B451" s="23"/>
      <c r="C451" s="23"/>
      <c r="D451" s="27"/>
      <c r="E451" s="27"/>
      <c r="F451" s="24"/>
      <c r="G451" s="23"/>
      <c r="H451" s="23"/>
      <c r="I451" s="23"/>
      <c r="J451" s="23"/>
      <c r="K451" s="23"/>
      <c r="L451" s="23"/>
      <c r="M451" s="23"/>
      <c r="N451" s="23"/>
      <c r="O451" s="26"/>
      <c r="P451" s="26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</row>
    <row r="452">
      <c r="A452" s="23"/>
      <c r="B452" s="23"/>
      <c r="C452" s="23"/>
      <c r="D452" s="27"/>
      <c r="E452" s="27"/>
      <c r="F452" s="24"/>
      <c r="G452" s="23"/>
      <c r="H452" s="23"/>
      <c r="I452" s="23"/>
      <c r="J452" s="23"/>
      <c r="K452" s="23"/>
      <c r="L452" s="23"/>
      <c r="M452" s="23"/>
      <c r="N452" s="23"/>
      <c r="O452" s="26"/>
      <c r="P452" s="26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</row>
    <row r="453">
      <c r="A453" s="23"/>
      <c r="B453" s="23"/>
      <c r="C453" s="23"/>
      <c r="D453" s="27"/>
      <c r="E453" s="27"/>
      <c r="F453" s="24"/>
      <c r="G453" s="23"/>
      <c r="H453" s="23"/>
      <c r="I453" s="23"/>
      <c r="J453" s="23"/>
      <c r="K453" s="23"/>
      <c r="L453" s="23"/>
      <c r="M453" s="23"/>
      <c r="N453" s="23"/>
      <c r="O453" s="26"/>
      <c r="P453" s="26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</row>
    <row r="454">
      <c r="A454" s="23"/>
      <c r="B454" s="23"/>
      <c r="C454" s="23"/>
      <c r="D454" s="27"/>
      <c r="E454" s="27"/>
      <c r="F454" s="24"/>
      <c r="G454" s="23"/>
      <c r="H454" s="23"/>
      <c r="I454" s="23"/>
      <c r="J454" s="23"/>
      <c r="K454" s="23"/>
      <c r="L454" s="23"/>
      <c r="M454" s="23"/>
      <c r="N454" s="23"/>
      <c r="O454" s="26"/>
      <c r="P454" s="26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</row>
    <row r="455">
      <c r="A455" s="23"/>
      <c r="B455" s="23"/>
      <c r="C455" s="23"/>
      <c r="D455" s="27"/>
      <c r="E455" s="27"/>
      <c r="F455" s="24"/>
      <c r="G455" s="23"/>
      <c r="H455" s="23"/>
      <c r="I455" s="23"/>
      <c r="J455" s="23"/>
      <c r="K455" s="23"/>
      <c r="L455" s="23"/>
      <c r="M455" s="23"/>
      <c r="N455" s="23"/>
      <c r="O455" s="26"/>
      <c r="P455" s="26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</row>
    <row r="456">
      <c r="A456" s="23"/>
      <c r="B456" s="23"/>
      <c r="C456" s="23"/>
      <c r="D456" s="27"/>
      <c r="E456" s="27"/>
      <c r="F456" s="24"/>
      <c r="G456" s="23"/>
      <c r="H456" s="23"/>
      <c r="I456" s="23"/>
      <c r="J456" s="23"/>
      <c r="K456" s="23"/>
      <c r="L456" s="23"/>
      <c r="M456" s="23"/>
      <c r="N456" s="23"/>
      <c r="O456" s="26"/>
      <c r="P456" s="26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</row>
    <row r="457">
      <c r="A457" s="23"/>
      <c r="B457" s="23"/>
      <c r="C457" s="23"/>
      <c r="D457" s="27"/>
      <c r="E457" s="27"/>
      <c r="F457" s="24"/>
      <c r="G457" s="23"/>
      <c r="H457" s="23"/>
      <c r="I457" s="23"/>
      <c r="J457" s="23"/>
      <c r="K457" s="23"/>
      <c r="L457" s="23"/>
      <c r="M457" s="23"/>
      <c r="N457" s="23"/>
      <c r="O457" s="26"/>
      <c r="P457" s="26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</row>
    <row r="458">
      <c r="A458" s="23"/>
      <c r="B458" s="23"/>
      <c r="C458" s="23"/>
      <c r="D458" s="27"/>
      <c r="E458" s="27"/>
      <c r="F458" s="24"/>
      <c r="G458" s="23"/>
      <c r="H458" s="23"/>
      <c r="I458" s="23"/>
      <c r="J458" s="23"/>
      <c r="K458" s="23"/>
      <c r="L458" s="23"/>
      <c r="M458" s="23"/>
      <c r="N458" s="23"/>
      <c r="O458" s="26"/>
      <c r="P458" s="26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</row>
    <row r="459">
      <c r="A459" s="23"/>
      <c r="B459" s="23"/>
      <c r="C459" s="23"/>
      <c r="D459" s="27"/>
      <c r="E459" s="27"/>
      <c r="F459" s="24"/>
      <c r="G459" s="23"/>
      <c r="H459" s="23"/>
      <c r="I459" s="23"/>
      <c r="J459" s="23"/>
      <c r="K459" s="23"/>
      <c r="L459" s="23"/>
      <c r="M459" s="23"/>
      <c r="N459" s="23"/>
      <c r="O459" s="26"/>
      <c r="P459" s="26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</row>
    <row r="460">
      <c r="A460" s="23"/>
      <c r="B460" s="23"/>
      <c r="C460" s="23"/>
      <c r="D460" s="27"/>
      <c r="E460" s="27"/>
      <c r="F460" s="24"/>
      <c r="G460" s="23"/>
      <c r="H460" s="23"/>
      <c r="I460" s="23"/>
      <c r="J460" s="23"/>
      <c r="K460" s="23"/>
      <c r="L460" s="23"/>
      <c r="M460" s="23"/>
      <c r="N460" s="23"/>
      <c r="O460" s="26"/>
      <c r="P460" s="26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</row>
    <row r="461">
      <c r="A461" s="23"/>
      <c r="B461" s="23"/>
      <c r="C461" s="23"/>
      <c r="D461" s="27"/>
      <c r="E461" s="27"/>
      <c r="F461" s="24"/>
      <c r="G461" s="23"/>
      <c r="H461" s="23"/>
      <c r="I461" s="23"/>
      <c r="J461" s="23"/>
      <c r="K461" s="23"/>
      <c r="L461" s="23"/>
      <c r="M461" s="23"/>
      <c r="N461" s="23"/>
      <c r="O461" s="26"/>
      <c r="P461" s="26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</row>
    <row r="462">
      <c r="A462" s="23"/>
      <c r="B462" s="23"/>
      <c r="C462" s="23"/>
      <c r="D462" s="27"/>
      <c r="E462" s="27"/>
      <c r="F462" s="24"/>
      <c r="G462" s="23"/>
      <c r="H462" s="23"/>
      <c r="I462" s="23"/>
      <c r="J462" s="23"/>
      <c r="K462" s="23"/>
      <c r="L462" s="23"/>
      <c r="M462" s="23"/>
      <c r="N462" s="23"/>
      <c r="O462" s="26"/>
      <c r="P462" s="26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</row>
    <row r="463">
      <c r="A463" s="23"/>
      <c r="B463" s="23"/>
      <c r="C463" s="23"/>
      <c r="D463" s="27"/>
      <c r="E463" s="27"/>
      <c r="F463" s="24"/>
      <c r="G463" s="23"/>
      <c r="H463" s="23"/>
      <c r="I463" s="23"/>
      <c r="J463" s="23"/>
      <c r="K463" s="23"/>
      <c r="L463" s="23"/>
      <c r="M463" s="23"/>
      <c r="N463" s="23"/>
      <c r="O463" s="26"/>
      <c r="P463" s="26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</row>
    <row r="464">
      <c r="A464" s="23"/>
      <c r="B464" s="23"/>
      <c r="C464" s="23"/>
      <c r="D464" s="27"/>
      <c r="E464" s="27"/>
      <c r="F464" s="24"/>
      <c r="G464" s="23"/>
      <c r="H464" s="23"/>
      <c r="I464" s="23"/>
      <c r="J464" s="23"/>
      <c r="K464" s="23"/>
      <c r="L464" s="23"/>
      <c r="M464" s="23"/>
      <c r="N464" s="23"/>
      <c r="O464" s="26"/>
      <c r="P464" s="26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</row>
    <row r="465">
      <c r="A465" s="23"/>
      <c r="B465" s="23"/>
      <c r="C465" s="23"/>
      <c r="D465" s="27"/>
      <c r="E465" s="27"/>
      <c r="F465" s="24"/>
      <c r="G465" s="23"/>
      <c r="H465" s="23"/>
      <c r="I465" s="23"/>
      <c r="J465" s="23"/>
      <c r="K465" s="23"/>
      <c r="L465" s="23"/>
      <c r="M465" s="23"/>
      <c r="N465" s="23"/>
      <c r="O465" s="26"/>
      <c r="P465" s="26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</row>
    <row r="466">
      <c r="A466" s="23"/>
      <c r="B466" s="23"/>
      <c r="C466" s="23"/>
      <c r="D466" s="27"/>
      <c r="E466" s="27"/>
      <c r="F466" s="24"/>
      <c r="G466" s="23"/>
      <c r="H466" s="23"/>
      <c r="I466" s="23"/>
      <c r="J466" s="23"/>
      <c r="K466" s="23"/>
      <c r="L466" s="23"/>
      <c r="M466" s="23"/>
      <c r="N466" s="23"/>
      <c r="O466" s="26"/>
      <c r="P466" s="26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</row>
    <row r="467">
      <c r="A467" s="23"/>
      <c r="B467" s="23"/>
      <c r="C467" s="23"/>
      <c r="D467" s="27"/>
      <c r="E467" s="27"/>
      <c r="F467" s="24"/>
      <c r="G467" s="23"/>
      <c r="H467" s="23"/>
      <c r="I467" s="23"/>
      <c r="J467" s="23"/>
      <c r="K467" s="23"/>
      <c r="L467" s="23"/>
      <c r="M467" s="23"/>
      <c r="N467" s="23"/>
      <c r="O467" s="26"/>
      <c r="P467" s="26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</row>
    <row r="468">
      <c r="A468" s="23"/>
      <c r="B468" s="23"/>
      <c r="C468" s="23"/>
      <c r="D468" s="27"/>
      <c r="E468" s="27"/>
      <c r="F468" s="24"/>
      <c r="G468" s="23"/>
      <c r="H468" s="23"/>
      <c r="I468" s="23"/>
      <c r="J468" s="23"/>
      <c r="K468" s="23"/>
      <c r="L468" s="23"/>
      <c r="M468" s="23"/>
      <c r="N468" s="23"/>
      <c r="O468" s="26"/>
      <c r="P468" s="26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</row>
    <row r="469">
      <c r="A469" s="23"/>
      <c r="B469" s="23"/>
      <c r="C469" s="23"/>
      <c r="D469" s="27"/>
      <c r="E469" s="27"/>
      <c r="F469" s="24"/>
      <c r="G469" s="23"/>
      <c r="H469" s="23"/>
      <c r="I469" s="23"/>
      <c r="J469" s="23"/>
      <c r="K469" s="23"/>
      <c r="L469" s="23"/>
      <c r="M469" s="23"/>
      <c r="N469" s="23"/>
      <c r="O469" s="26"/>
      <c r="P469" s="26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</row>
    <row r="470">
      <c r="A470" s="23"/>
      <c r="B470" s="23"/>
      <c r="C470" s="23"/>
      <c r="D470" s="27"/>
      <c r="E470" s="27"/>
      <c r="F470" s="24"/>
      <c r="G470" s="23"/>
      <c r="H470" s="23"/>
      <c r="I470" s="23"/>
      <c r="J470" s="23"/>
      <c r="K470" s="23"/>
      <c r="L470" s="23"/>
      <c r="M470" s="23"/>
      <c r="N470" s="23"/>
      <c r="O470" s="26"/>
      <c r="P470" s="26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</row>
    <row r="471">
      <c r="A471" s="23"/>
      <c r="B471" s="23"/>
      <c r="C471" s="23"/>
      <c r="D471" s="27"/>
      <c r="E471" s="27"/>
      <c r="F471" s="24"/>
      <c r="G471" s="23"/>
      <c r="H471" s="23"/>
      <c r="I471" s="23"/>
      <c r="J471" s="23"/>
      <c r="K471" s="23"/>
      <c r="L471" s="23"/>
      <c r="M471" s="23"/>
      <c r="N471" s="23"/>
      <c r="O471" s="26"/>
      <c r="P471" s="26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</row>
    <row r="472">
      <c r="A472" s="23"/>
      <c r="B472" s="23"/>
      <c r="C472" s="23"/>
      <c r="D472" s="27"/>
      <c r="E472" s="27"/>
      <c r="F472" s="24"/>
      <c r="G472" s="23"/>
      <c r="H472" s="23"/>
      <c r="I472" s="23"/>
      <c r="J472" s="23"/>
      <c r="K472" s="23"/>
      <c r="L472" s="23"/>
      <c r="M472" s="23"/>
      <c r="N472" s="23"/>
      <c r="O472" s="26"/>
      <c r="P472" s="26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</row>
    <row r="473">
      <c r="A473" s="23"/>
      <c r="B473" s="23"/>
      <c r="C473" s="23"/>
      <c r="D473" s="27"/>
      <c r="E473" s="27"/>
      <c r="F473" s="24"/>
      <c r="G473" s="23"/>
      <c r="H473" s="23"/>
      <c r="I473" s="23"/>
      <c r="J473" s="23"/>
      <c r="K473" s="23"/>
      <c r="L473" s="23"/>
      <c r="M473" s="23"/>
      <c r="N473" s="23"/>
      <c r="O473" s="26"/>
      <c r="P473" s="26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</row>
    <row r="474">
      <c r="A474" s="23"/>
      <c r="B474" s="23"/>
      <c r="C474" s="23"/>
      <c r="D474" s="27"/>
      <c r="E474" s="27"/>
      <c r="F474" s="24"/>
      <c r="G474" s="23"/>
      <c r="H474" s="23"/>
      <c r="I474" s="23"/>
      <c r="J474" s="23"/>
      <c r="K474" s="23"/>
      <c r="L474" s="23"/>
      <c r="M474" s="23"/>
      <c r="N474" s="23"/>
      <c r="O474" s="26"/>
      <c r="P474" s="26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</row>
    <row r="475">
      <c r="A475" s="23"/>
      <c r="B475" s="23"/>
      <c r="C475" s="23"/>
      <c r="D475" s="27"/>
      <c r="E475" s="27"/>
      <c r="F475" s="24"/>
      <c r="G475" s="23"/>
      <c r="H475" s="23"/>
      <c r="I475" s="23"/>
      <c r="J475" s="23"/>
      <c r="K475" s="23"/>
      <c r="L475" s="23"/>
      <c r="M475" s="23"/>
      <c r="N475" s="23"/>
      <c r="O475" s="26"/>
      <c r="P475" s="26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</row>
    <row r="476">
      <c r="A476" s="23"/>
      <c r="B476" s="23"/>
      <c r="C476" s="23"/>
      <c r="D476" s="27"/>
      <c r="E476" s="27"/>
      <c r="F476" s="24"/>
      <c r="G476" s="23"/>
      <c r="H476" s="23"/>
      <c r="I476" s="23"/>
      <c r="J476" s="23"/>
      <c r="K476" s="23"/>
      <c r="L476" s="23"/>
      <c r="M476" s="23"/>
      <c r="N476" s="23"/>
      <c r="O476" s="26"/>
      <c r="P476" s="26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</row>
    <row r="477">
      <c r="A477" s="23"/>
      <c r="B477" s="23"/>
      <c r="C477" s="23"/>
      <c r="D477" s="27"/>
      <c r="E477" s="27"/>
      <c r="F477" s="24"/>
      <c r="G477" s="23"/>
      <c r="H477" s="23"/>
      <c r="I477" s="23"/>
      <c r="J477" s="23"/>
      <c r="K477" s="23"/>
      <c r="L477" s="23"/>
      <c r="M477" s="23"/>
      <c r="N477" s="23"/>
      <c r="O477" s="26"/>
      <c r="P477" s="26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</row>
    <row r="478">
      <c r="A478" s="23"/>
      <c r="B478" s="23"/>
      <c r="C478" s="23"/>
      <c r="D478" s="27"/>
      <c r="E478" s="27"/>
      <c r="F478" s="24"/>
      <c r="G478" s="23"/>
      <c r="H478" s="23"/>
      <c r="I478" s="23"/>
      <c r="J478" s="23"/>
      <c r="K478" s="23"/>
      <c r="L478" s="23"/>
      <c r="M478" s="23"/>
      <c r="N478" s="23"/>
      <c r="O478" s="26"/>
      <c r="P478" s="26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</row>
    <row r="479">
      <c r="A479" s="23"/>
      <c r="B479" s="23"/>
      <c r="C479" s="23"/>
      <c r="D479" s="27"/>
      <c r="E479" s="27"/>
      <c r="F479" s="24"/>
      <c r="G479" s="23"/>
      <c r="H479" s="23"/>
      <c r="I479" s="23"/>
      <c r="J479" s="23"/>
      <c r="K479" s="23"/>
      <c r="L479" s="23"/>
      <c r="M479" s="23"/>
      <c r="N479" s="23"/>
      <c r="O479" s="26"/>
      <c r="P479" s="26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</row>
    <row r="480">
      <c r="A480" s="23"/>
      <c r="B480" s="23"/>
      <c r="C480" s="23"/>
      <c r="D480" s="27"/>
      <c r="E480" s="27"/>
      <c r="F480" s="24"/>
      <c r="G480" s="23"/>
      <c r="H480" s="23"/>
      <c r="I480" s="23"/>
      <c r="J480" s="23"/>
      <c r="K480" s="23"/>
      <c r="L480" s="23"/>
      <c r="M480" s="23"/>
      <c r="N480" s="23"/>
      <c r="O480" s="26"/>
      <c r="P480" s="26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</row>
    <row r="481">
      <c r="A481" s="23"/>
      <c r="B481" s="23"/>
      <c r="C481" s="23"/>
      <c r="D481" s="27"/>
      <c r="E481" s="27"/>
      <c r="F481" s="24"/>
      <c r="G481" s="23"/>
      <c r="H481" s="23"/>
      <c r="I481" s="23"/>
      <c r="J481" s="23"/>
      <c r="K481" s="23"/>
      <c r="L481" s="23"/>
      <c r="M481" s="23"/>
      <c r="N481" s="23"/>
      <c r="O481" s="26"/>
      <c r="P481" s="26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</row>
    <row r="482">
      <c r="A482" s="23"/>
      <c r="B482" s="23"/>
      <c r="C482" s="23"/>
      <c r="D482" s="27"/>
      <c r="E482" s="27"/>
      <c r="F482" s="24"/>
      <c r="G482" s="23"/>
      <c r="H482" s="23"/>
      <c r="I482" s="23"/>
      <c r="J482" s="23"/>
      <c r="K482" s="23"/>
      <c r="L482" s="23"/>
      <c r="M482" s="23"/>
      <c r="N482" s="23"/>
      <c r="O482" s="26"/>
      <c r="P482" s="26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</row>
    <row r="483">
      <c r="A483" s="23"/>
      <c r="B483" s="23"/>
      <c r="C483" s="23"/>
      <c r="D483" s="27"/>
      <c r="E483" s="27"/>
      <c r="F483" s="24"/>
      <c r="G483" s="23"/>
      <c r="H483" s="23"/>
      <c r="I483" s="23"/>
      <c r="J483" s="23"/>
      <c r="K483" s="23"/>
      <c r="L483" s="23"/>
      <c r="M483" s="23"/>
      <c r="N483" s="23"/>
      <c r="O483" s="26"/>
      <c r="P483" s="26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</row>
    <row r="484">
      <c r="A484" s="23"/>
      <c r="B484" s="23"/>
      <c r="C484" s="23"/>
      <c r="D484" s="27"/>
      <c r="E484" s="27"/>
      <c r="F484" s="24"/>
      <c r="G484" s="23"/>
      <c r="H484" s="23"/>
      <c r="I484" s="23"/>
      <c r="J484" s="23"/>
      <c r="K484" s="23"/>
      <c r="L484" s="23"/>
      <c r="M484" s="23"/>
      <c r="N484" s="23"/>
      <c r="O484" s="26"/>
      <c r="P484" s="26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</row>
    <row r="485">
      <c r="A485" s="23"/>
      <c r="B485" s="23"/>
      <c r="C485" s="23"/>
      <c r="D485" s="27"/>
      <c r="E485" s="27"/>
      <c r="F485" s="24"/>
      <c r="G485" s="23"/>
      <c r="H485" s="23"/>
      <c r="I485" s="23"/>
      <c r="J485" s="23"/>
      <c r="K485" s="23"/>
      <c r="L485" s="23"/>
      <c r="M485" s="23"/>
      <c r="N485" s="23"/>
      <c r="O485" s="26"/>
      <c r="P485" s="26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</row>
    <row r="486">
      <c r="A486" s="23"/>
      <c r="B486" s="23"/>
      <c r="C486" s="23"/>
      <c r="D486" s="27"/>
      <c r="E486" s="27"/>
      <c r="F486" s="24"/>
      <c r="G486" s="23"/>
      <c r="H486" s="23"/>
      <c r="I486" s="23"/>
      <c r="J486" s="23"/>
      <c r="K486" s="23"/>
      <c r="L486" s="23"/>
      <c r="M486" s="23"/>
      <c r="N486" s="23"/>
      <c r="O486" s="26"/>
      <c r="P486" s="26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</row>
    <row r="487">
      <c r="A487" s="23"/>
      <c r="B487" s="23"/>
      <c r="C487" s="23"/>
      <c r="D487" s="27"/>
      <c r="E487" s="27"/>
      <c r="F487" s="24"/>
      <c r="G487" s="23"/>
      <c r="H487" s="23"/>
      <c r="I487" s="23"/>
      <c r="J487" s="23"/>
      <c r="K487" s="23"/>
      <c r="L487" s="23"/>
      <c r="M487" s="23"/>
      <c r="N487" s="23"/>
      <c r="O487" s="26"/>
      <c r="P487" s="26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</row>
    <row r="488">
      <c r="A488" s="23"/>
      <c r="B488" s="23"/>
      <c r="C488" s="23"/>
      <c r="D488" s="27"/>
      <c r="E488" s="27"/>
      <c r="F488" s="24"/>
      <c r="G488" s="23"/>
      <c r="H488" s="23"/>
      <c r="I488" s="23"/>
      <c r="J488" s="23"/>
      <c r="K488" s="23"/>
      <c r="L488" s="23"/>
      <c r="M488" s="23"/>
      <c r="N488" s="23"/>
      <c r="O488" s="26"/>
      <c r="P488" s="26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</row>
    <row r="489">
      <c r="A489" s="23"/>
      <c r="B489" s="23"/>
      <c r="C489" s="23"/>
      <c r="D489" s="27"/>
      <c r="E489" s="27"/>
      <c r="F489" s="24"/>
      <c r="G489" s="23"/>
      <c r="H489" s="23"/>
      <c r="I489" s="23"/>
      <c r="J489" s="23"/>
      <c r="K489" s="23"/>
      <c r="L489" s="23"/>
      <c r="M489" s="23"/>
      <c r="N489" s="23"/>
      <c r="O489" s="26"/>
      <c r="P489" s="26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</row>
    <row r="490">
      <c r="A490" s="23"/>
      <c r="B490" s="23"/>
      <c r="C490" s="23"/>
      <c r="D490" s="27"/>
      <c r="E490" s="27"/>
      <c r="F490" s="24"/>
      <c r="G490" s="23"/>
      <c r="H490" s="23"/>
      <c r="I490" s="23"/>
      <c r="J490" s="23"/>
      <c r="K490" s="23"/>
      <c r="L490" s="23"/>
      <c r="M490" s="23"/>
      <c r="N490" s="23"/>
      <c r="O490" s="26"/>
      <c r="P490" s="26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</row>
    <row r="491">
      <c r="A491" s="23"/>
      <c r="B491" s="23"/>
      <c r="C491" s="23"/>
      <c r="D491" s="27"/>
      <c r="E491" s="27"/>
      <c r="F491" s="24"/>
      <c r="G491" s="23"/>
      <c r="H491" s="23"/>
      <c r="I491" s="23"/>
      <c r="J491" s="23"/>
      <c r="K491" s="23"/>
      <c r="L491" s="23"/>
      <c r="M491" s="23"/>
      <c r="N491" s="23"/>
      <c r="O491" s="26"/>
      <c r="P491" s="26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</row>
    <row r="492">
      <c r="A492" s="23"/>
      <c r="B492" s="23"/>
      <c r="C492" s="23"/>
      <c r="D492" s="27"/>
      <c r="E492" s="27"/>
      <c r="F492" s="24"/>
      <c r="G492" s="23"/>
      <c r="H492" s="23"/>
      <c r="I492" s="23"/>
      <c r="J492" s="23"/>
      <c r="K492" s="23"/>
      <c r="L492" s="23"/>
      <c r="M492" s="23"/>
      <c r="N492" s="23"/>
      <c r="O492" s="26"/>
      <c r="P492" s="26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</row>
    <row r="493">
      <c r="A493" s="23"/>
      <c r="B493" s="23"/>
      <c r="C493" s="23"/>
      <c r="D493" s="27"/>
      <c r="E493" s="27"/>
      <c r="F493" s="24"/>
      <c r="G493" s="23"/>
      <c r="H493" s="23"/>
      <c r="I493" s="23"/>
      <c r="J493" s="23"/>
      <c r="K493" s="23"/>
      <c r="L493" s="23"/>
      <c r="M493" s="23"/>
      <c r="N493" s="23"/>
      <c r="O493" s="26"/>
      <c r="P493" s="26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</row>
    <row r="494">
      <c r="A494" s="23"/>
      <c r="B494" s="23"/>
      <c r="C494" s="23"/>
      <c r="D494" s="27"/>
      <c r="E494" s="27"/>
      <c r="F494" s="24"/>
      <c r="G494" s="23"/>
      <c r="H494" s="23"/>
      <c r="I494" s="23"/>
      <c r="J494" s="23"/>
      <c r="K494" s="23"/>
      <c r="L494" s="23"/>
      <c r="M494" s="23"/>
      <c r="N494" s="23"/>
      <c r="O494" s="26"/>
      <c r="P494" s="26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</row>
    <row r="495">
      <c r="A495" s="23"/>
      <c r="B495" s="23"/>
      <c r="C495" s="23"/>
      <c r="D495" s="27"/>
      <c r="E495" s="27"/>
      <c r="F495" s="24"/>
      <c r="G495" s="23"/>
      <c r="H495" s="23"/>
      <c r="I495" s="23"/>
      <c r="J495" s="23"/>
      <c r="K495" s="23"/>
      <c r="L495" s="23"/>
      <c r="M495" s="23"/>
      <c r="N495" s="23"/>
      <c r="O495" s="26"/>
      <c r="P495" s="26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</row>
    <row r="496">
      <c r="A496" s="23"/>
      <c r="B496" s="23"/>
      <c r="C496" s="23"/>
      <c r="D496" s="27"/>
      <c r="E496" s="27"/>
      <c r="F496" s="24"/>
      <c r="G496" s="23"/>
      <c r="H496" s="23"/>
      <c r="I496" s="23"/>
      <c r="J496" s="23"/>
      <c r="K496" s="23"/>
      <c r="L496" s="23"/>
      <c r="M496" s="23"/>
      <c r="N496" s="23"/>
      <c r="O496" s="26"/>
      <c r="P496" s="26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</row>
    <row r="497">
      <c r="A497" s="23"/>
      <c r="B497" s="23"/>
      <c r="C497" s="23"/>
      <c r="D497" s="27"/>
      <c r="E497" s="27"/>
      <c r="F497" s="24"/>
      <c r="G497" s="23"/>
      <c r="H497" s="23"/>
      <c r="I497" s="23"/>
      <c r="J497" s="23"/>
      <c r="K497" s="23"/>
      <c r="L497" s="23"/>
      <c r="M497" s="23"/>
      <c r="N497" s="23"/>
      <c r="O497" s="26"/>
      <c r="P497" s="26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</row>
    <row r="498">
      <c r="A498" s="23"/>
      <c r="B498" s="23"/>
      <c r="C498" s="23"/>
      <c r="D498" s="27"/>
      <c r="E498" s="27"/>
      <c r="F498" s="24"/>
      <c r="G498" s="23"/>
      <c r="H498" s="23"/>
      <c r="I498" s="23"/>
      <c r="J498" s="23"/>
      <c r="K498" s="23"/>
      <c r="L498" s="23"/>
      <c r="M498" s="23"/>
      <c r="N498" s="23"/>
      <c r="O498" s="26"/>
      <c r="P498" s="26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</row>
    <row r="499">
      <c r="A499" s="23"/>
      <c r="B499" s="23"/>
      <c r="C499" s="23"/>
      <c r="D499" s="27"/>
      <c r="E499" s="27"/>
      <c r="F499" s="24"/>
      <c r="G499" s="23"/>
      <c r="H499" s="23"/>
      <c r="I499" s="23"/>
      <c r="J499" s="23"/>
      <c r="K499" s="23"/>
      <c r="L499" s="23"/>
      <c r="M499" s="23"/>
      <c r="N499" s="23"/>
      <c r="O499" s="26"/>
      <c r="P499" s="26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</row>
    <row r="500">
      <c r="A500" s="23"/>
      <c r="B500" s="23"/>
      <c r="C500" s="23"/>
      <c r="D500" s="27"/>
      <c r="E500" s="27"/>
      <c r="F500" s="24"/>
      <c r="G500" s="23"/>
      <c r="H500" s="23"/>
      <c r="I500" s="23"/>
      <c r="J500" s="23"/>
      <c r="K500" s="23"/>
      <c r="L500" s="23"/>
      <c r="M500" s="23"/>
      <c r="N500" s="23"/>
      <c r="O500" s="26"/>
      <c r="P500" s="26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</row>
    <row r="501">
      <c r="A501" s="23"/>
      <c r="B501" s="23"/>
      <c r="C501" s="23"/>
      <c r="D501" s="27"/>
      <c r="E501" s="27"/>
      <c r="F501" s="24"/>
      <c r="G501" s="23"/>
      <c r="H501" s="23"/>
      <c r="I501" s="23"/>
      <c r="J501" s="23"/>
      <c r="K501" s="23"/>
      <c r="L501" s="23"/>
      <c r="M501" s="23"/>
      <c r="N501" s="23"/>
      <c r="O501" s="26"/>
      <c r="P501" s="26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</row>
    <row r="502">
      <c r="A502" s="23"/>
      <c r="B502" s="23"/>
      <c r="C502" s="23"/>
      <c r="D502" s="27"/>
      <c r="E502" s="27"/>
      <c r="F502" s="24"/>
      <c r="G502" s="23"/>
      <c r="H502" s="23"/>
      <c r="I502" s="23"/>
      <c r="J502" s="23"/>
      <c r="K502" s="23"/>
      <c r="L502" s="23"/>
      <c r="M502" s="23"/>
      <c r="N502" s="23"/>
      <c r="O502" s="26"/>
      <c r="P502" s="26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</row>
    <row r="503">
      <c r="A503" s="23"/>
      <c r="B503" s="23"/>
      <c r="C503" s="23"/>
      <c r="D503" s="27"/>
      <c r="E503" s="27"/>
      <c r="F503" s="24"/>
      <c r="G503" s="23"/>
      <c r="H503" s="23"/>
      <c r="I503" s="23"/>
      <c r="J503" s="23"/>
      <c r="K503" s="23"/>
      <c r="L503" s="23"/>
      <c r="M503" s="23"/>
      <c r="N503" s="23"/>
      <c r="O503" s="26"/>
      <c r="P503" s="26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</row>
    <row r="504">
      <c r="A504" s="23"/>
      <c r="B504" s="23"/>
      <c r="C504" s="23"/>
      <c r="D504" s="27"/>
      <c r="E504" s="27"/>
      <c r="F504" s="24"/>
      <c r="G504" s="23"/>
      <c r="H504" s="23"/>
      <c r="I504" s="23"/>
      <c r="J504" s="23"/>
      <c r="K504" s="23"/>
      <c r="L504" s="23"/>
      <c r="M504" s="23"/>
      <c r="N504" s="23"/>
      <c r="O504" s="26"/>
      <c r="P504" s="26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</row>
    <row r="505">
      <c r="A505" s="23"/>
      <c r="B505" s="23"/>
      <c r="C505" s="23"/>
      <c r="D505" s="27"/>
      <c r="E505" s="27"/>
      <c r="F505" s="24"/>
      <c r="G505" s="23"/>
      <c r="H505" s="23"/>
      <c r="I505" s="23"/>
      <c r="J505" s="23"/>
      <c r="K505" s="23"/>
      <c r="L505" s="23"/>
      <c r="M505" s="23"/>
      <c r="N505" s="23"/>
      <c r="O505" s="26"/>
      <c r="P505" s="26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</row>
    <row r="506">
      <c r="A506" s="23"/>
      <c r="B506" s="23"/>
      <c r="C506" s="23"/>
      <c r="D506" s="27"/>
      <c r="E506" s="27"/>
      <c r="F506" s="24"/>
      <c r="G506" s="23"/>
      <c r="H506" s="23"/>
      <c r="I506" s="23"/>
      <c r="J506" s="23"/>
      <c r="K506" s="23"/>
      <c r="L506" s="23"/>
      <c r="M506" s="23"/>
      <c r="N506" s="23"/>
      <c r="O506" s="26"/>
      <c r="P506" s="26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</row>
    <row r="507">
      <c r="A507" s="23"/>
      <c r="B507" s="23"/>
      <c r="C507" s="23"/>
      <c r="D507" s="27"/>
      <c r="E507" s="27"/>
      <c r="F507" s="24"/>
      <c r="G507" s="23"/>
      <c r="H507" s="23"/>
      <c r="I507" s="23"/>
      <c r="J507" s="23"/>
      <c r="K507" s="23"/>
      <c r="L507" s="23"/>
      <c r="M507" s="23"/>
      <c r="N507" s="23"/>
      <c r="O507" s="26"/>
      <c r="P507" s="26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</row>
    <row r="508">
      <c r="A508" s="23"/>
      <c r="B508" s="23"/>
      <c r="C508" s="23"/>
      <c r="D508" s="27"/>
      <c r="E508" s="27"/>
      <c r="F508" s="24"/>
      <c r="G508" s="23"/>
      <c r="H508" s="23"/>
      <c r="I508" s="23"/>
      <c r="J508" s="23"/>
      <c r="K508" s="23"/>
      <c r="L508" s="23"/>
      <c r="M508" s="23"/>
      <c r="N508" s="23"/>
      <c r="O508" s="26"/>
      <c r="P508" s="26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</row>
    <row r="509">
      <c r="A509" s="23"/>
      <c r="B509" s="23"/>
      <c r="C509" s="23"/>
      <c r="D509" s="27"/>
      <c r="E509" s="27"/>
      <c r="F509" s="24"/>
      <c r="G509" s="23"/>
      <c r="H509" s="23"/>
      <c r="I509" s="23"/>
      <c r="J509" s="23"/>
      <c r="K509" s="23"/>
      <c r="L509" s="23"/>
      <c r="M509" s="23"/>
      <c r="N509" s="23"/>
      <c r="O509" s="26"/>
      <c r="P509" s="26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</row>
    <row r="510">
      <c r="A510" s="23"/>
      <c r="B510" s="23"/>
      <c r="C510" s="23"/>
      <c r="D510" s="27"/>
      <c r="E510" s="27"/>
      <c r="F510" s="24"/>
      <c r="G510" s="23"/>
      <c r="H510" s="23"/>
      <c r="I510" s="23"/>
      <c r="J510" s="23"/>
      <c r="K510" s="23"/>
      <c r="L510" s="23"/>
      <c r="M510" s="23"/>
      <c r="N510" s="23"/>
      <c r="O510" s="26"/>
      <c r="P510" s="26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</row>
    <row r="511">
      <c r="A511" s="23"/>
      <c r="B511" s="23"/>
      <c r="C511" s="23"/>
      <c r="D511" s="27"/>
      <c r="E511" s="27"/>
      <c r="F511" s="24"/>
      <c r="G511" s="23"/>
      <c r="H511" s="23"/>
      <c r="I511" s="23"/>
      <c r="J511" s="23"/>
      <c r="K511" s="23"/>
      <c r="L511" s="23"/>
      <c r="M511" s="23"/>
      <c r="N511" s="23"/>
      <c r="O511" s="26"/>
      <c r="P511" s="26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</row>
    <row r="512">
      <c r="A512" s="23"/>
      <c r="B512" s="23"/>
      <c r="C512" s="23"/>
      <c r="D512" s="27"/>
      <c r="E512" s="27"/>
      <c r="F512" s="24"/>
      <c r="G512" s="23"/>
      <c r="H512" s="23"/>
      <c r="I512" s="23"/>
      <c r="J512" s="23"/>
      <c r="K512" s="23"/>
      <c r="L512" s="23"/>
      <c r="M512" s="23"/>
      <c r="N512" s="23"/>
      <c r="O512" s="26"/>
      <c r="P512" s="26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</row>
    <row r="513">
      <c r="A513" s="23"/>
      <c r="B513" s="23"/>
      <c r="C513" s="23"/>
      <c r="D513" s="27"/>
      <c r="E513" s="27"/>
      <c r="F513" s="24"/>
      <c r="G513" s="23"/>
      <c r="H513" s="23"/>
      <c r="I513" s="23"/>
      <c r="J513" s="23"/>
      <c r="K513" s="23"/>
      <c r="L513" s="23"/>
      <c r="M513" s="23"/>
      <c r="N513" s="23"/>
      <c r="O513" s="26"/>
      <c r="P513" s="26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</row>
    <row r="514">
      <c r="A514" s="23"/>
      <c r="B514" s="23"/>
      <c r="C514" s="23"/>
      <c r="D514" s="27"/>
      <c r="E514" s="27"/>
      <c r="F514" s="24"/>
      <c r="G514" s="23"/>
      <c r="H514" s="23"/>
      <c r="I514" s="23"/>
      <c r="J514" s="23"/>
      <c r="K514" s="23"/>
      <c r="L514" s="23"/>
      <c r="M514" s="23"/>
      <c r="N514" s="23"/>
      <c r="O514" s="26"/>
      <c r="P514" s="26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</row>
    <row r="515">
      <c r="A515" s="23"/>
      <c r="B515" s="23"/>
      <c r="C515" s="23"/>
      <c r="D515" s="27"/>
      <c r="E515" s="27"/>
      <c r="F515" s="24"/>
      <c r="G515" s="23"/>
      <c r="H515" s="23"/>
      <c r="I515" s="23"/>
      <c r="J515" s="23"/>
      <c r="K515" s="23"/>
      <c r="L515" s="23"/>
      <c r="M515" s="23"/>
      <c r="N515" s="23"/>
      <c r="O515" s="26"/>
      <c r="P515" s="26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</row>
    <row r="516">
      <c r="A516" s="23"/>
      <c r="B516" s="23"/>
      <c r="C516" s="23"/>
      <c r="D516" s="27"/>
      <c r="E516" s="27"/>
      <c r="F516" s="24"/>
      <c r="G516" s="23"/>
      <c r="H516" s="23"/>
      <c r="I516" s="23"/>
      <c r="J516" s="23"/>
      <c r="K516" s="23"/>
      <c r="L516" s="23"/>
      <c r="M516" s="23"/>
      <c r="N516" s="23"/>
      <c r="O516" s="26"/>
      <c r="P516" s="26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</row>
    <row r="517">
      <c r="A517" s="23"/>
      <c r="B517" s="23"/>
      <c r="C517" s="23"/>
      <c r="D517" s="27"/>
      <c r="E517" s="27"/>
      <c r="F517" s="24"/>
      <c r="G517" s="23"/>
      <c r="H517" s="23"/>
      <c r="I517" s="23"/>
      <c r="J517" s="23"/>
      <c r="K517" s="23"/>
      <c r="L517" s="23"/>
      <c r="M517" s="23"/>
      <c r="N517" s="23"/>
      <c r="O517" s="26"/>
      <c r="P517" s="26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</row>
    <row r="518">
      <c r="A518" s="23"/>
      <c r="B518" s="23"/>
      <c r="C518" s="23"/>
      <c r="D518" s="27"/>
      <c r="E518" s="27"/>
      <c r="F518" s="24"/>
      <c r="G518" s="23"/>
      <c r="H518" s="23"/>
      <c r="I518" s="23"/>
      <c r="J518" s="23"/>
      <c r="K518" s="23"/>
      <c r="L518" s="23"/>
      <c r="M518" s="23"/>
      <c r="N518" s="23"/>
      <c r="O518" s="26"/>
      <c r="P518" s="26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</row>
    <row r="519">
      <c r="A519" s="23"/>
      <c r="B519" s="23"/>
      <c r="C519" s="23"/>
      <c r="D519" s="27"/>
      <c r="E519" s="27"/>
      <c r="F519" s="24"/>
      <c r="G519" s="23"/>
      <c r="H519" s="23"/>
      <c r="I519" s="23"/>
      <c r="J519" s="23"/>
      <c r="K519" s="23"/>
      <c r="L519" s="23"/>
      <c r="M519" s="23"/>
      <c r="N519" s="23"/>
      <c r="O519" s="26"/>
      <c r="P519" s="26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</row>
    <row r="520">
      <c r="A520" s="23"/>
      <c r="B520" s="23"/>
      <c r="C520" s="23"/>
      <c r="D520" s="27"/>
      <c r="E520" s="27"/>
      <c r="F520" s="24"/>
      <c r="G520" s="23"/>
      <c r="H520" s="23"/>
      <c r="I520" s="23"/>
      <c r="J520" s="23"/>
      <c r="K520" s="23"/>
      <c r="L520" s="23"/>
      <c r="M520" s="23"/>
      <c r="N520" s="23"/>
      <c r="O520" s="26"/>
      <c r="P520" s="26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</row>
    <row r="521">
      <c r="A521" s="23"/>
      <c r="B521" s="23"/>
      <c r="C521" s="23"/>
      <c r="D521" s="27"/>
      <c r="E521" s="27"/>
      <c r="F521" s="24"/>
      <c r="G521" s="23"/>
      <c r="H521" s="23"/>
      <c r="I521" s="23"/>
      <c r="J521" s="23"/>
      <c r="K521" s="23"/>
      <c r="L521" s="23"/>
      <c r="M521" s="23"/>
      <c r="N521" s="23"/>
      <c r="O521" s="26"/>
      <c r="P521" s="26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</row>
    <row r="522">
      <c r="A522" s="23"/>
      <c r="B522" s="23"/>
      <c r="C522" s="23"/>
      <c r="D522" s="27"/>
      <c r="E522" s="27"/>
      <c r="F522" s="24"/>
      <c r="G522" s="23"/>
      <c r="H522" s="23"/>
      <c r="I522" s="23"/>
      <c r="J522" s="23"/>
      <c r="K522" s="23"/>
      <c r="L522" s="23"/>
      <c r="M522" s="23"/>
      <c r="N522" s="23"/>
      <c r="O522" s="26"/>
      <c r="P522" s="26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</row>
    <row r="523">
      <c r="A523" s="23"/>
      <c r="B523" s="23"/>
      <c r="C523" s="23"/>
      <c r="D523" s="27"/>
      <c r="E523" s="27"/>
      <c r="F523" s="24"/>
      <c r="G523" s="23"/>
      <c r="H523" s="23"/>
      <c r="I523" s="23"/>
      <c r="J523" s="23"/>
      <c r="K523" s="23"/>
      <c r="L523" s="23"/>
      <c r="M523" s="23"/>
      <c r="N523" s="23"/>
      <c r="O523" s="26"/>
      <c r="P523" s="26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</row>
    <row r="524">
      <c r="A524" s="23"/>
      <c r="B524" s="23"/>
      <c r="C524" s="23"/>
      <c r="D524" s="27"/>
      <c r="E524" s="27"/>
      <c r="F524" s="24"/>
      <c r="G524" s="23"/>
      <c r="H524" s="23"/>
      <c r="I524" s="23"/>
      <c r="J524" s="23"/>
      <c r="K524" s="23"/>
      <c r="L524" s="23"/>
      <c r="M524" s="23"/>
      <c r="N524" s="23"/>
      <c r="O524" s="26"/>
      <c r="P524" s="26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</row>
    <row r="525">
      <c r="A525" s="23"/>
      <c r="B525" s="23"/>
      <c r="C525" s="23"/>
      <c r="D525" s="27"/>
      <c r="E525" s="27"/>
      <c r="F525" s="24"/>
      <c r="G525" s="23"/>
      <c r="H525" s="23"/>
      <c r="I525" s="23"/>
      <c r="J525" s="23"/>
      <c r="K525" s="23"/>
      <c r="L525" s="23"/>
      <c r="M525" s="23"/>
      <c r="N525" s="23"/>
      <c r="O525" s="26"/>
      <c r="P525" s="26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</row>
    <row r="526">
      <c r="A526" s="23"/>
      <c r="B526" s="23"/>
      <c r="C526" s="23"/>
      <c r="D526" s="27"/>
      <c r="E526" s="27"/>
      <c r="F526" s="24"/>
      <c r="G526" s="23"/>
      <c r="H526" s="23"/>
      <c r="I526" s="23"/>
      <c r="J526" s="23"/>
      <c r="K526" s="23"/>
      <c r="L526" s="23"/>
      <c r="M526" s="23"/>
      <c r="N526" s="23"/>
      <c r="O526" s="26"/>
      <c r="P526" s="26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</row>
    <row r="527">
      <c r="A527" s="23"/>
      <c r="B527" s="23"/>
      <c r="C527" s="23"/>
      <c r="D527" s="27"/>
      <c r="E527" s="27"/>
      <c r="F527" s="24"/>
      <c r="G527" s="23"/>
      <c r="H527" s="23"/>
      <c r="I527" s="23"/>
      <c r="J527" s="23"/>
      <c r="K527" s="23"/>
      <c r="L527" s="23"/>
      <c r="M527" s="23"/>
      <c r="N527" s="23"/>
      <c r="O527" s="26"/>
      <c r="P527" s="26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</row>
    <row r="528">
      <c r="A528" s="23"/>
      <c r="B528" s="23"/>
      <c r="C528" s="23"/>
      <c r="D528" s="27"/>
      <c r="E528" s="27"/>
      <c r="F528" s="24"/>
      <c r="G528" s="23"/>
      <c r="H528" s="23"/>
      <c r="I528" s="23"/>
      <c r="J528" s="23"/>
      <c r="K528" s="23"/>
      <c r="L528" s="23"/>
      <c r="M528" s="23"/>
      <c r="N528" s="23"/>
      <c r="O528" s="26"/>
      <c r="P528" s="26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</row>
    <row r="529">
      <c r="A529" s="23"/>
      <c r="B529" s="23"/>
      <c r="C529" s="23"/>
      <c r="D529" s="27"/>
      <c r="E529" s="27"/>
      <c r="F529" s="24"/>
      <c r="G529" s="23"/>
      <c r="H529" s="23"/>
      <c r="I529" s="23"/>
      <c r="J529" s="23"/>
      <c r="K529" s="23"/>
      <c r="L529" s="23"/>
      <c r="M529" s="23"/>
      <c r="N529" s="23"/>
      <c r="O529" s="26"/>
      <c r="P529" s="26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</row>
    <row r="530">
      <c r="A530" s="23"/>
      <c r="B530" s="23"/>
      <c r="C530" s="23"/>
      <c r="D530" s="27"/>
      <c r="E530" s="27"/>
      <c r="F530" s="24"/>
      <c r="G530" s="23"/>
      <c r="H530" s="23"/>
      <c r="I530" s="23"/>
      <c r="J530" s="23"/>
      <c r="K530" s="23"/>
      <c r="L530" s="23"/>
      <c r="M530" s="23"/>
      <c r="N530" s="23"/>
      <c r="O530" s="26"/>
      <c r="P530" s="26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</row>
    <row r="531">
      <c r="A531" s="23"/>
      <c r="B531" s="23"/>
      <c r="C531" s="23"/>
      <c r="D531" s="27"/>
      <c r="E531" s="27"/>
      <c r="F531" s="24"/>
      <c r="G531" s="23"/>
      <c r="H531" s="23"/>
      <c r="I531" s="23"/>
      <c r="J531" s="23"/>
      <c r="K531" s="23"/>
      <c r="L531" s="23"/>
      <c r="M531" s="23"/>
      <c r="N531" s="23"/>
      <c r="O531" s="26"/>
      <c r="P531" s="26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</row>
    <row r="532">
      <c r="A532" s="23"/>
      <c r="B532" s="23"/>
      <c r="C532" s="23"/>
      <c r="D532" s="27"/>
      <c r="E532" s="27"/>
      <c r="F532" s="24"/>
      <c r="G532" s="23"/>
      <c r="H532" s="23"/>
      <c r="I532" s="23"/>
      <c r="J532" s="23"/>
      <c r="K532" s="23"/>
      <c r="L532" s="23"/>
      <c r="M532" s="23"/>
      <c r="N532" s="23"/>
      <c r="O532" s="26"/>
      <c r="P532" s="26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</row>
    <row r="533">
      <c r="A533" s="23"/>
      <c r="B533" s="23"/>
      <c r="C533" s="23"/>
      <c r="D533" s="27"/>
      <c r="E533" s="27"/>
      <c r="F533" s="24"/>
      <c r="G533" s="23"/>
      <c r="H533" s="23"/>
      <c r="I533" s="23"/>
      <c r="J533" s="23"/>
      <c r="K533" s="23"/>
      <c r="L533" s="23"/>
      <c r="M533" s="23"/>
      <c r="N533" s="23"/>
      <c r="O533" s="26"/>
      <c r="P533" s="26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</row>
    <row r="534">
      <c r="A534" s="23"/>
      <c r="B534" s="23"/>
      <c r="C534" s="23"/>
      <c r="D534" s="27"/>
      <c r="E534" s="27"/>
      <c r="F534" s="24"/>
      <c r="G534" s="23"/>
      <c r="H534" s="23"/>
      <c r="I534" s="23"/>
      <c r="J534" s="23"/>
      <c r="K534" s="23"/>
      <c r="L534" s="23"/>
      <c r="M534" s="23"/>
      <c r="N534" s="23"/>
      <c r="O534" s="26"/>
      <c r="P534" s="26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</row>
    <row r="535">
      <c r="A535" s="23"/>
      <c r="B535" s="23"/>
      <c r="C535" s="23"/>
      <c r="D535" s="27"/>
      <c r="E535" s="27"/>
      <c r="F535" s="24"/>
      <c r="G535" s="23"/>
      <c r="H535" s="23"/>
      <c r="I535" s="23"/>
      <c r="J535" s="23"/>
      <c r="K535" s="23"/>
      <c r="L535" s="23"/>
      <c r="M535" s="23"/>
      <c r="N535" s="23"/>
      <c r="O535" s="26"/>
      <c r="P535" s="26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</row>
    <row r="536">
      <c r="A536" s="23"/>
      <c r="B536" s="23"/>
      <c r="C536" s="23"/>
      <c r="D536" s="27"/>
      <c r="E536" s="27"/>
      <c r="F536" s="24"/>
      <c r="G536" s="23"/>
      <c r="H536" s="23"/>
      <c r="I536" s="23"/>
      <c r="J536" s="23"/>
      <c r="K536" s="23"/>
      <c r="L536" s="23"/>
      <c r="M536" s="23"/>
      <c r="N536" s="23"/>
      <c r="O536" s="26"/>
      <c r="P536" s="26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</row>
    <row r="537">
      <c r="A537" s="23"/>
      <c r="B537" s="23"/>
      <c r="C537" s="23"/>
      <c r="D537" s="27"/>
      <c r="E537" s="27"/>
      <c r="F537" s="24"/>
      <c r="G537" s="23"/>
      <c r="H537" s="23"/>
      <c r="I537" s="23"/>
      <c r="J537" s="23"/>
      <c r="K537" s="23"/>
      <c r="L537" s="23"/>
      <c r="M537" s="23"/>
      <c r="N537" s="23"/>
      <c r="O537" s="26"/>
      <c r="P537" s="26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</row>
    <row r="538">
      <c r="A538" s="23"/>
      <c r="B538" s="23"/>
      <c r="C538" s="23"/>
      <c r="D538" s="27"/>
      <c r="E538" s="27"/>
      <c r="F538" s="24"/>
      <c r="G538" s="23"/>
      <c r="H538" s="23"/>
      <c r="I538" s="23"/>
      <c r="J538" s="23"/>
      <c r="K538" s="23"/>
      <c r="L538" s="23"/>
      <c r="M538" s="23"/>
      <c r="N538" s="23"/>
      <c r="O538" s="26"/>
      <c r="P538" s="26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</row>
    <row r="539">
      <c r="A539" s="23"/>
      <c r="B539" s="23"/>
      <c r="C539" s="23"/>
      <c r="D539" s="27"/>
      <c r="E539" s="27"/>
      <c r="F539" s="24"/>
      <c r="G539" s="23"/>
      <c r="H539" s="23"/>
      <c r="I539" s="23"/>
      <c r="J539" s="23"/>
      <c r="K539" s="23"/>
      <c r="L539" s="23"/>
      <c r="M539" s="23"/>
      <c r="N539" s="23"/>
      <c r="O539" s="26"/>
      <c r="P539" s="26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</row>
    <row r="540">
      <c r="A540" s="23"/>
      <c r="B540" s="23"/>
      <c r="C540" s="23"/>
      <c r="D540" s="27"/>
      <c r="E540" s="27"/>
      <c r="F540" s="24"/>
      <c r="G540" s="23"/>
      <c r="H540" s="23"/>
      <c r="I540" s="23"/>
      <c r="J540" s="23"/>
      <c r="K540" s="23"/>
      <c r="L540" s="23"/>
      <c r="M540" s="23"/>
      <c r="N540" s="23"/>
      <c r="O540" s="26"/>
      <c r="P540" s="26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</row>
    <row r="541">
      <c r="A541" s="23"/>
      <c r="B541" s="23"/>
      <c r="C541" s="23"/>
      <c r="D541" s="27"/>
      <c r="E541" s="27"/>
      <c r="F541" s="24"/>
      <c r="G541" s="23"/>
      <c r="H541" s="23"/>
      <c r="I541" s="23"/>
      <c r="J541" s="23"/>
      <c r="K541" s="23"/>
      <c r="L541" s="23"/>
      <c r="M541" s="23"/>
      <c r="N541" s="23"/>
      <c r="O541" s="26"/>
      <c r="P541" s="26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</row>
    <row r="542">
      <c r="A542" s="23"/>
      <c r="B542" s="23"/>
      <c r="C542" s="23"/>
      <c r="D542" s="27"/>
      <c r="E542" s="27"/>
      <c r="F542" s="24"/>
      <c r="G542" s="23"/>
      <c r="H542" s="23"/>
      <c r="I542" s="23"/>
      <c r="J542" s="23"/>
      <c r="K542" s="23"/>
      <c r="L542" s="23"/>
      <c r="M542" s="23"/>
      <c r="N542" s="23"/>
      <c r="O542" s="26"/>
      <c r="P542" s="26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</row>
    <row r="543">
      <c r="A543" s="23"/>
      <c r="B543" s="23"/>
      <c r="C543" s="23"/>
      <c r="D543" s="27"/>
      <c r="E543" s="27"/>
      <c r="F543" s="24"/>
      <c r="G543" s="23"/>
      <c r="H543" s="23"/>
      <c r="I543" s="23"/>
      <c r="J543" s="23"/>
      <c r="K543" s="23"/>
      <c r="L543" s="23"/>
      <c r="M543" s="23"/>
      <c r="N543" s="23"/>
      <c r="O543" s="26"/>
      <c r="P543" s="26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</row>
    <row r="544">
      <c r="A544" s="23"/>
      <c r="B544" s="23"/>
      <c r="C544" s="23"/>
      <c r="D544" s="27"/>
      <c r="E544" s="27"/>
      <c r="F544" s="24"/>
      <c r="G544" s="23"/>
      <c r="H544" s="23"/>
      <c r="I544" s="23"/>
      <c r="J544" s="23"/>
      <c r="K544" s="23"/>
      <c r="L544" s="23"/>
      <c r="M544" s="23"/>
      <c r="N544" s="23"/>
      <c r="O544" s="26"/>
      <c r="P544" s="26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</row>
    <row r="545">
      <c r="A545" s="23"/>
      <c r="B545" s="23"/>
      <c r="C545" s="23"/>
      <c r="D545" s="27"/>
      <c r="E545" s="27"/>
      <c r="F545" s="24"/>
      <c r="G545" s="23"/>
      <c r="H545" s="23"/>
      <c r="I545" s="23"/>
      <c r="J545" s="23"/>
      <c r="K545" s="23"/>
      <c r="L545" s="23"/>
      <c r="M545" s="23"/>
      <c r="N545" s="23"/>
      <c r="O545" s="26"/>
      <c r="P545" s="26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</row>
    <row r="546">
      <c r="A546" s="23"/>
      <c r="B546" s="23"/>
      <c r="C546" s="23"/>
      <c r="D546" s="27"/>
      <c r="E546" s="27"/>
      <c r="F546" s="24"/>
      <c r="G546" s="23"/>
      <c r="H546" s="23"/>
      <c r="I546" s="23"/>
      <c r="J546" s="23"/>
      <c r="K546" s="23"/>
      <c r="L546" s="23"/>
      <c r="M546" s="23"/>
      <c r="N546" s="23"/>
      <c r="O546" s="26"/>
      <c r="P546" s="26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</row>
    <row r="547">
      <c r="A547" s="23"/>
      <c r="B547" s="23"/>
      <c r="C547" s="23"/>
      <c r="D547" s="27"/>
      <c r="E547" s="27"/>
      <c r="F547" s="24"/>
      <c r="G547" s="23"/>
      <c r="H547" s="23"/>
      <c r="I547" s="23"/>
      <c r="J547" s="23"/>
      <c r="K547" s="23"/>
      <c r="L547" s="23"/>
      <c r="M547" s="23"/>
      <c r="N547" s="23"/>
      <c r="O547" s="26"/>
      <c r="P547" s="26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</row>
    <row r="548">
      <c r="A548" s="23"/>
      <c r="B548" s="23"/>
      <c r="C548" s="23"/>
      <c r="D548" s="27"/>
      <c r="E548" s="27"/>
      <c r="F548" s="24"/>
      <c r="G548" s="23"/>
      <c r="H548" s="23"/>
      <c r="I548" s="23"/>
      <c r="J548" s="23"/>
      <c r="K548" s="23"/>
      <c r="L548" s="23"/>
      <c r="M548" s="23"/>
      <c r="N548" s="23"/>
      <c r="O548" s="26"/>
      <c r="P548" s="26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</row>
    <row r="549">
      <c r="A549" s="23"/>
      <c r="B549" s="23"/>
      <c r="C549" s="23"/>
      <c r="D549" s="27"/>
      <c r="E549" s="27"/>
      <c r="F549" s="24"/>
      <c r="G549" s="23"/>
      <c r="H549" s="23"/>
      <c r="I549" s="23"/>
      <c r="J549" s="23"/>
      <c r="K549" s="23"/>
      <c r="L549" s="23"/>
      <c r="M549" s="23"/>
      <c r="N549" s="23"/>
      <c r="O549" s="26"/>
      <c r="P549" s="26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</row>
    <row r="550">
      <c r="A550" s="23"/>
      <c r="B550" s="23"/>
      <c r="C550" s="23"/>
      <c r="D550" s="27"/>
      <c r="E550" s="27"/>
      <c r="F550" s="24"/>
      <c r="G550" s="23"/>
      <c r="H550" s="23"/>
      <c r="I550" s="23"/>
      <c r="J550" s="23"/>
      <c r="K550" s="23"/>
      <c r="L550" s="23"/>
      <c r="M550" s="23"/>
      <c r="N550" s="23"/>
      <c r="O550" s="26"/>
      <c r="P550" s="26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</row>
    <row r="551">
      <c r="A551" s="23"/>
      <c r="B551" s="23"/>
      <c r="C551" s="23"/>
      <c r="D551" s="27"/>
      <c r="E551" s="27"/>
      <c r="F551" s="24"/>
      <c r="G551" s="23"/>
      <c r="H551" s="23"/>
      <c r="I551" s="23"/>
      <c r="J551" s="23"/>
      <c r="K551" s="23"/>
      <c r="L551" s="23"/>
      <c r="M551" s="23"/>
      <c r="N551" s="23"/>
      <c r="O551" s="26"/>
      <c r="P551" s="26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</row>
    <row r="552">
      <c r="A552" s="23"/>
      <c r="B552" s="23"/>
      <c r="C552" s="23"/>
      <c r="D552" s="27"/>
      <c r="E552" s="27"/>
      <c r="F552" s="24"/>
      <c r="G552" s="23"/>
      <c r="H552" s="23"/>
      <c r="I552" s="23"/>
      <c r="J552" s="23"/>
      <c r="K552" s="23"/>
      <c r="L552" s="23"/>
      <c r="M552" s="23"/>
      <c r="N552" s="23"/>
      <c r="O552" s="26"/>
      <c r="P552" s="26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</row>
    <row r="553">
      <c r="A553" s="23"/>
      <c r="B553" s="23"/>
      <c r="C553" s="23"/>
      <c r="D553" s="27"/>
      <c r="E553" s="27"/>
      <c r="F553" s="24"/>
      <c r="G553" s="23"/>
      <c r="H553" s="23"/>
      <c r="I553" s="23"/>
      <c r="J553" s="23"/>
      <c r="K553" s="23"/>
      <c r="L553" s="23"/>
      <c r="M553" s="23"/>
      <c r="N553" s="23"/>
      <c r="O553" s="26"/>
      <c r="P553" s="26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</row>
    <row r="554">
      <c r="A554" s="23"/>
      <c r="B554" s="23"/>
      <c r="C554" s="23"/>
      <c r="D554" s="27"/>
      <c r="E554" s="27"/>
      <c r="F554" s="24"/>
      <c r="G554" s="23"/>
      <c r="H554" s="23"/>
      <c r="I554" s="23"/>
      <c r="J554" s="23"/>
      <c r="K554" s="23"/>
      <c r="L554" s="23"/>
      <c r="M554" s="23"/>
      <c r="N554" s="23"/>
      <c r="O554" s="26"/>
      <c r="P554" s="26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</row>
    <row r="555">
      <c r="A555" s="23"/>
      <c r="B555" s="23"/>
      <c r="C555" s="23"/>
      <c r="D555" s="27"/>
      <c r="E555" s="27"/>
      <c r="F555" s="24"/>
      <c r="G555" s="23"/>
      <c r="H555" s="23"/>
      <c r="I555" s="23"/>
      <c r="J555" s="23"/>
      <c r="K555" s="23"/>
      <c r="L555" s="23"/>
      <c r="M555" s="23"/>
      <c r="N555" s="23"/>
      <c r="O555" s="26"/>
      <c r="P555" s="26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</row>
    <row r="556">
      <c r="A556" s="23"/>
      <c r="B556" s="23"/>
      <c r="C556" s="23"/>
      <c r="D556" s="27"/>
      <c r="E556" s="27"/>
      <c r="F556" s="24"/>
      <c r="G556" s="23"/>
      <c r="H556" s="23"/>
      <c r="I556" s="23"/>
      <c r="J556" s="23"/>
      <c r="K556" s="23"/>
      <c r="L556" s="23"/>
      <c r="M556" s="23"/>
      <c r="N556" s="23"/>
      <c r="O556" s="26"/>
      <c r="P556" s="26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</row>
    <row r="557">
      <c r="A557" s="23"/>
      <c r="B557" s="23"/>
      <c r="C557" s="23"/>
      <c r="D557" s="27"/>
      <c r="E557" s="27"/>
      <c r="F557" s="24"/>
      <c r="G557" s="23"/>
      <c r="H557" s="23"/>
      <c r="I557" s="23"/>
      <c r="J557" s="23"/>
      <c r="K557" s="23"/>
      <c r="L557" s="23"/>
      <c r="M557" s="23"/>
      <c r="N557" s="23"/>
      <c r="O557" s="26"/>
      <c r="P557" s="26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</row>
    <row r="558">
      <c r="A558" s="23"/>
      <c r="B558" s="23"/>
      <c r="C558" s="23"/>
      <c r="D558" s="27"/>
      <c r="E558" s="27"/>
      <c r="F558" s="24"/>
      <c r="G558" s="23"/>
      <c r="H558" s="23"/>
      <c r="I558" s="23"/>
      <c r="J558" s="23"/>
      <c r="K558" s="23"/>
      <c r="L558" s="23"/>
      <c r="M558" s="23"/>
      <c r="N558" s="23"/>
      <c r="O558" s="26"/>
      <c r="P558" s="26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</row>
    <row r="559">
      <c r="A559" s="23"/>
      <c r="B559" s="23"/>
      <c r="C559" s="23"/>
      <c r="D559" s="27"/>
      <c r="E559" s="27"/>
      <c r="F559" s="24"/>
      <c r="G559" s="23"/>
      <c r="H559" s="23"/>
      <c r="I559" s="23"/>
      <c r="J559" s="23"/>
      <c r="K559" s="23"/>
      <c r="L559" s="23"/>
      <c r="M559" s="23"/>
      <c r="N559" s="23"/>
      <c r="O559" s="26"/>
      <c r="P559" s="26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</row>
    <row r="560">
      <c r="A560" s="23"/>
      <c r="B560" s="23"/>
      <c r="C560" s="23"/>
      <c r="D560" s="27"/>
      <c r="E560" s="27"/>
      <c r="F560" s="24"/>
      <c r="G560" s="23"/>
      <c r="H560" s="23"/>
      <c r="I560" s="23"/>
      <c r="J560" s="23"/>
      <c r="K560" s="23"/>
      <c r="L560" s="23"/>
      <c r="M560" s="23"/>
      <c r="N560" s="23"/>
      <c r="O560" s="26"/>
      <c r="P560" s="26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</row>
    <row r="561">
      <c r="A561" s="23"/>
      <c r="B561" s="23"/>
      <c r="C561" s="23"/>
      <c r="D561" s="27"/>
      <c r="E561" s="27"/>
      <c r="F561" s="24"/>
      <c r="G561" s="23"/>
      <c r="H561" s="23"/>
      <c r="I561" s="23"/>
      <c r="J561" s="23"/>
      <c r="K561" s="23"/>
      <c r="L561" s="23"/>
      <c r="M561" s="23"/>
      <c r="N561" s="23"/>
      <c r="O561" s="26"/>
      <c r="P561" s="26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</row>
    <row r="562">
      <c r="A562" s="23"/>
      <c r="B562" s="23"/>
      <c r="C562" s="23"/>
      <c r="D562" s="27"/>
      <c r="E562" s="27"/>
      <c r="F562" s="24"/>
      <c r="G562" s="23"/>
      <c r="H562" s="23"/>
      <c r="I562" s="23"/>
      <c r="J562" s="23"/>
      <c r="K562" s="23"/>
      <c r="L562" s="23"/>
      <c r="M562" s="23"/>
      <c r="N562" s="23"/>
      <c r="O562" s="26"/>
      <c r="P562" s="26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</row>
    <row r="563">
      <c r="A563" s="23"/>
      <c r="B563" s="23"/>
      <c r="C563" s="23"/>
      <c r="D563" s="27"/>
      <c r="E563" s="27"/>
      <c r="F563" s="24"/>
      <c r="G563" s="23"/>
      <c r="H563" s="23"/>
      <c r="I563" s="23"/>
      <c r="J563" s="23"/>
      <c r="K563" s="23"/>
      <c r="L563" s="23"/>
      <c r="M563" s="23"/>
      <c r="N563" s="23"/>
      <c r="O563" s="26"/>
      <c r="P563" s="26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</row>
    <row r="564">
      <c r="A564" s="23"/>
      <c r="B564" s="23"/>
      <c r="C564" s="23"/>
      <c r="D564" s="27"/>
      <c r="E564" s="27"/>
      <c r="F564" s="24"/>
      <c r="G564" s="23"/>
      <c r="H564" s="23"/>
      <c r="I564" s="23"/>
      <c r="J564" s="23"/>
      <c r="K564" s="23"/>
      <c r="L564" s="23"/>
      <c r="M564" s="23"/>
      <c r="N564" s="23"/>
      <c r="O564" s="26"/>
      <c r="P564" s="26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</row>
    <row r="565">
      <c r="A565" s="23"/>
      <c r="B565" s="23"/>
      <c r="C565" s="23"/>
      <c r="D565" s="27"/>
      <c r="E565" s="27"/>
      <c r="F565" s="24"/>
      <c r="G565" s="23"/>
      <c r="H565" s="23"/>
      <c r="I565" s="23"/>
      <c r="J565" s="23"/>
      <c r="K565" s="23"/>
      <c r="L565" s="23"/>
      <c r="M565" s="23"/>
      <c r="N565" s="23"/>
      <c r="O565" s="26"/>
      <c r="P565" s="26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</row>
    <row r="566">
      <c r="A566" s="23"/>
      <c r="B566" s="23"/>
      <c r="C566" s="23"/>
      <c r="D566" s="27"/>
      <c r="E566" s="27"/>
      <c r="F566" s="24"/>
      <c r="G566" s="23"/>
      <c r="H566" s="23"/>
      <c r="I566" s="23"/>
      <c r="J566" s="23"/>
      <c r="K566" s="23"/>
      <c r="L566" s="23"/>
      <c r="M566" s="23"/>
      <c r="N566" s="23"/>
      <c r="O566" s="26"/>
      <c r="P566" s="26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</row>
    <row r="567">
      <c r="A567" s="23"/>
      <c r="B567" s="23"/>
      <c r="C567" s="23"/>
      <c r="D567" s="27"/>
      <c r="E567" s="27"/>
      <c r="F567" s="24"/>
      <c r="G567" s="23"/>
      <c r="H567" s="23"/>
      <c r="I567" s="23"/>
      <c r="J567" s="23"/>
      <c r="K567" s="23"/>
      <c r="L567" s="23"/>
      <c r="M567" s="23"/>
      <c r="N567" s="23"/>
      <c r="O567" s="26"/>
      <c r="P567" s="26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</row>
    <row r="568">
      <c r="A568" s="23"/>
      <c r="B568" s="23"/>
      <c r="C568" s="23"/>
      <c r="D568" s="27"/>
      <c r="E568" s="27"/>
      <c r="F568" s="24"/>
      <c r="G568" s="23"/>
      <c r="H568" s="23"/>
      <c r="I568" s="23"/>
      <c r="J568" s="23"/>
      <c r="K568" s="23"/>
      <c r="L568" s="23"/>
      <c r="M568" s="23"/>
      <c r="N568" s="23"/>
      <c r="O568" s="26"/>
      <c r="P568" s="26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</row>
    <row r="569">
      <c r="A569" s="23"/>
      <c r="B569" s="23"/>
      <c r="C569" s="23"/>
      <c r="D569" s="27"/>
      <c r="E569" s="27"/>
      <c r="F569" s="24"/>
      <c r="G569" s="23"/>
      <c r="H569" s="23"/>
      <c r="I569" s="23"/>
      <c r="J569" s="23"/>
      <c r="K569" s="23"/>
      <c r="L569" s="23"/>
      <c r="M569" s="23"/>
      <c r="N569" s="23"/>
      <c r="O569" s="26"/>
      <c r="P569" s="26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</row>
    <row r="570">
      <c r="A570" s="23"/>
      <c r="B570" s="23"/>
      <c r="C570" s="23"/>
      <c r="D570" s="27"/>
      <c r="E570" s="27"/>
      <c r="F570" s="24"/>
      <c r="G570" s="23"/>
      <c r="H570" s="23"/>
      <c r="I570" s="23"/>
      <c r="J570" s="23"/>
      <c r="K570" s="23"/>
      <c r="L570" s="23"/>
      <c r="M570" s="23"/>
      <c r="N570" s="23"/>
      <c r="O570" s="26"/>
      <c r="P570" s="26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</row>
    <row r="571">
      <c r="A571" s="23"/>
      <c r="B571" s="23"/>
      <c r="C571" s="23"/>
      <c r="D571" s="27"/>
      <c r="E571" s="27"/>
      <c r="F571" s="24"/>
      <c r="G571" s="23"/>
      <c r="H571" s="23"/>
      <c r="I571" s="23"/>
      <c r="J571" s="23"/>
      <c r="K571" s="23"/>
      <c r="L571" s="23"/>
      <c r="M571" s="23"/>
      <c r="N571" s="23"/>
      <c r="O571" s="26"/>
      <c r="P571" s="26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</row>
    <row r="572">
      <c r="A572" s="23"/>
      <c r="B572" s="23"/>
      <c r="C572" s="23"/>
      <c r="D572" s="27"/>
      <c r="E572" s="27"/>
      <c r="F572" s="24"/>
      <c r="G572" s="23"/>
      <c r="H572" s="23"/>
      <c r="I572" s="23"/>
      <c r="J572" s="23"/>
      <c r="K572" s="23"/>
      <c r="L572" s="23"/>
      <c r="M572" s="23"/>
      <c r="N572" s="23"/>
      <c r="O572" s="26"/>
      <c r="P572" s="26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</row>
    <row r="573">
      <c r="A573" s="23"/>
      <c r="B573" s="23"/>
      <c r="C573" s="23"/>
      <c r="D573" s="27"/>
      <c r="E573" s="27"/>
      <c r="F573" s="24"/>
      <c r="G573" s="23"/>
      <c r="H573" s="23"/>
      <c r="I573" s="23"/>
      <c r="J573" s="23"/>
      <c r="K573" s="23"/>
      <c r="L573" s="23"/>
      <c r="M573" s="23"/>
      <c r="N573" s="23"/>
      <c r="O573" s="26"/>
      <c r="P573" s="26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</row>
    <row r="574">
      <c r="A574" s="23"/>
      <c r="B574" s="23"/>
      <c r="C574" s="23"/>
      <c r="D574" s="27"/>
      <c r="E574" s="27"/>
      <c r="F574" s="24"/>
      <c r="G574" s="23"/>
      <c r="H574" s="23"/>
      <c r="I574" s="23"/>
      <c r="J574" s="23"/>
      <c r="K574" s="23"/>
      <c r="L574" s="23"/>
      <c r="M574" s="23"/>
      <c r="N574" s="23"/>
      <c r="O574" s="26"/>
      <c r="P574" s="26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</row>
    <row r="575">
      <c r="A575" s="23"/>
      <c r="B575" s="23"/>
      <c r="C575" s="23"/>
      <c r="D575" s="27"/>
      <c r="E575" s="27"/>
      <c r="F575" s="24"/>
      <c r="G575" s="23"/>
      <c r="H575" s="23"/>
      <c r="I575" s="23"/>
      <c r="J575" s="23"/>
      <c r="K575" s="23"/>
      <c r="L575" s="23"/>
      <c r="M575" s="23"/>
      <c r="N575" s="23"/>
      <c r="O575" s="26"/>
      <c r="P575" s="26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</row>
    <row r="576">
      <c r="A576" s="23"/>
      <c r="B576" s="23"/>
      <c r="C576" s="23"/>
      <c r="D576" s="27"/>
      <c r="E576" s="27"/>
      <c r="F576" s="24"/>
      <c r="G576" s="23"/>
      <c r="H576" s="23"/>
      <c r="I576" s="23"/>
      <c r="J576" s="23"/>
      <c r="K576" s="23"/>
      <c r="L576" s="23"/>
      <c r="M576" s="23"/>
      <c r="N576" s="23"/>
      <c r="O576" s="26"/>
      <c r="P576" s="26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</row>
    <row r="577">
      <c r="A577" s="23"/>
      <c r="B577" s="23"/>
      <c r="C577" s="23"/>
      <c r="D577" s="27"/>
      <c r="E577" s="27"/>
      <c r="F577" s="24"/>
      <c r="G577" s="23"/>
      <c r="H577" s="23"/>
      <c r="I577" s="23"/>
      <c r="J577" s="23"/>
      <c r="K577" s="23"/>
      <c r="L577" s="23"/>
      <c r="M577" s="23"/>
      <c r="N577" s="23"/>
      <c r="O577" s="26"/>
      <c r="P577" s="26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</row>
    <row r="578">
      <c r="A578" s="23"/>
      <c r="B578" s="23"/>
      <c r="C578" s="23"/>
      <c r="D578" s="27"/>
      <c r="E578" s="27"/>
      <c r="F578" s="24"/>
      <c r="G578" s="23"/>
      <c r="H578" s="23"/>
      <c r="I578" s="23"/>
      <c r="J578" s="23"/>
      <c r="K578" s="23"/>
      <c r="L578" s="23"/>
      <c r="M578" s="23"/>
      <c r="N578" s="23"/>
      <c r="O578" s="26"/>
      <c r="P578" s="26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</row>
    <row r="579">
      <c r="A579" s="23"/>
      <c r="B579" s="23"/>
      <c r="C579" s="23"/>
      <c r="D579" s="27"/>
      <c r="E579" s="27"/>
      <c r="F579" s="24"/>
      <c r="G579" s="23"/>
      <c r="H579" s="23"/>
      <c r="I579" s="23"/>
      <c r="J579" s="23"/>
      <c r="K579" s="23"/>
      <c r="L579" s="23"/>
      <c r="M579" s="23"/>
      <c r="N579" s="23"/>
      <c r="O579" s="26"/>
      <c r="P579" s="26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</row>
    <row r="580">
      <c r="A580" s="23"/>
      <c r="B580" s="23"/>
      <c r="C580" s="23"/>
      <c r="D580" s="27"/>
      <c r="E580" s="27"/>
      <c r="F580" s="24"/>
      <c r="G580" s="23"/>
      <c r="H580" s="23"/>
      <c r="I580" s="23"/>
      <c r="J580" s="23"/>
      <c r="K580" s="23"/>
      <c r="L580" s="23"/>
      <c r="M580" s="23"/>
      <c r="N580" s="23"/>
      <c r="O580" s="26"/>
      <c r="P580" s="26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</row>
    <row r="581">
      <c r="A581" s="23"/>
      <c r="B581" s="23"/>
      <c r="C581" s="23"/>
      <c r="D581" s="27"/>
      <c r="E581" s="27"/>
      <c r="F581" s="24"/>
      <c r="G581" s="23"/>
      <c r="H581" s="23"/>
      <c r="I581" s="23"/>
      <c r="J581" s="23"/>
      <c r="K581" s="23"/>
      <c r="L581" s="23"/>
      <c r="M581" s="23"/>
      <c r="N581" s="23"/>
      <c r="O581" s="26"/>
      <c r="P581" s="26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</row>
    <row r="582">
      <c r="A582" s="23"/>
      <c r="B582" s="23"/>
      <c r="C582" s="23"/>
      <c r="D582" s="27"/>
      <c r="E582" s="27"/>
      <c r="F582" s="24"/>
      <c r="G582" s="23"/>
      <c r="H582" s="23"/>
      <c r="I582" s="23"/>
      <c r="J582" s="23"/>
      <c r="K582" s="23"/>
      <c r="L582" s="23"/>
      <c r="M582" s="23"/>
      <c r="N582" s="23"/>
      <c r="O582" s="26"/>
      <c r="P582" s="26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</row>
    <row r="583">
      <c r="A583" s="23"/>
      <c r="B583" s="23"/>
      <c r="C583" s="23"/>
      <c r="D583" s="27"/>
      <c r="E583" s="27"/>
      <c r="F583" s="24"/>
      <c r="G583" s="23"/>
      <c r="H583" s="23"/>
      <c r="I583" s="23"/>
      <c r="J583" s="23"/>
      <c r="K583" s="23"/>
      <c r="L583" s="23"/>
      <c r="M583" s="23"/>
      <c r="N583" s="23"/>
      <c r="O583" s="26"/>
      <c r="P583" s="26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</row>
    <row r="584">
      <c r="A584" s="23"/>
      <c r="B584" s="23"/>
      <c r="C584" s="23"/>
      <c r="D584" s="27"/>
      <c r="E584" s="27"/>
      <c r="F584" s="24"/>
      <c r="G584" s="23"/>
      <c r="H584" s="23"/>
      <c r="I584" s="23"/>
      <c r="J584" s="23"/>
      <c r="K584" s="23"/>
      <c r="L584" s="23"/>
      <c r="M584" s="23"/>
      <c r="N584" s="23"/>
      <c r="O584" s="26"/>
      <c r="P584" s="26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</row>
    <row r="585">
      <c r="A585" s="23"/>
      <c r="B585" s="23"/>
      <c r="C585" s="23"/>
      <c r="D585" s="27"/>
      <c r="E585" s="27"/>
      <c r="F585" s="24"/>
      <c r="G585" s="23"/>
      <c r="H585" s="23"/>
      <c r="I585" s="23"/>
      <c r="J585" s="23"/>
      <c r="K585" s="23"/>
      <c r="L585" s="23"/>
      <c r="M585" s="23"/>
      <c r="N585" s="23"/>
      <c r="O585" s="26"/>
      <c r="P585" s="26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</row>
    <row r="586">
      <c r="A586" s="23"/>
      <c r="B586" s="23"/>
      <c r="C586" s="23"/>
      <c r="D586" s="27"/>
      <c r="E586" s="27"/>
      <c r="F586" s="24"/>
      <c r="G586" s="23"/>
      <c r="H586" s="23"/>
      <c r="I586" s="23"/>
      <c r="J586" s="23"/>
      <c r="K586" s="23"/>
      <c r="L586" s="23"/>
      <c r="M586" s="23"/>
      <c r="N586" s="23"/>
      <c r="O586" s="26"/>
      <c r="P586" s="26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</row>
    <row r="587">
      <c r="A587" s="23"/>
      <c r="B587" s="23"/>
      <c r="C587" s="23"/>
      <c r="D587" s="27"/>
      <c r="E587" s="27"/>
      <c r="F587" s="24"/>
      <c r="G587" s="23"/>
      <c r="H587" s="23"/>
      <c r="I587" s="23"/>
      <c r="J587" s="23"/>
      <c r="K587" s="23"/>
      <c r="L587" s="23"/>
      <c r="M587" s="23"/>
      <c r="N587" s="23"/>
      <c r="O587" s="26"/>
      <c r="P587" s="26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</row>
    <row r="588">
      <c r="A588" s="23"/>
      <c r="B588" s="23"/>
      <c r="C588" s="23"/>
      <c r="D588" s="27"/>
      <c r="E588" s="27"/>
      <c r="F588" s="24"/>
      <c r="G588" s="23"/>
      <c r="H588" s="23"/>
      <c r="I588" s="23"/>
      <c r="J588" s="23"/>
      <c r="K588" s="23"/>
      <c r="L588" s="23"/>
      <c r="M588" s="23"/>
      <c r="N588" s="23"/>
      <c r="O588" s="26"/>
      <c r="P588" s="26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</row>
    <row r="589">
      <c r="A589" s="23"/>
      <c r="B589" s="23"/>
      <c r="C589" s="23"/>
      <c r="D589" s="27"/>
      <c r="E589" s="27"/>
      <c r="F589" s="24"/>
      <c r="G589" s="23"/>
      <c r="H589" s="23"/>
      <c r="I589" s="23"/>
      <c r="J589" s="23"/>
      <c r="K589" s="23"/>
      <c r="L589" s="23"/>
      <c r="M589" s="23"/>
      <c r="N589" s="23"/>
      <c r="O589" s="26"/>
      <c r="P589" s="26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</row>
    <row r="590">
      <c r="A590" s="23"/>
      <c r="B590" s="23"/>
      <c r="C590" s="23"/>
      <c r="D590" s="27"/>
      <c r="E590" s="27"/>
      <c r="F590" s="24"/>
      <c r="G590" s="23"/>
      <c r="H590" s="23"/>
      <c r="I590" s="23"/>
      <c r="J590" s="23"/>
      <c r="K590" s="23"/>
      <c r="L590" s="23"/>
      <c r="M590" s="23"/>
      <c r="N590" s="23"/>
      <c r="O590" s="26"/>
      <c r="P590" s="26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</row>
    <row r="591">
      <c r="A591" s="23"/>
      <c r="B591" s="23"/>
      <c r="C591" s="23"/>
      <c r="D591" s="27"/>
      <c r="E591" s="27"/>
      <c r="F591" s="24"/>
      <c r="G591" s="23"/>
      <c r="H591" s="23"/>
      <c r="I591" s="23"/>
      <c r="J591" s="23"/>
      <c r="K591" s="23"/>
      <c r="L591" s="23"/>
      <c r="M591" s="23"/>
      <c r="N591" s="23"/>
      <c r="O591" s="26"/>
      <c r="P591" s="26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</row>
    <row r="592">
      <c r="A592" s="23"/>
      <c r="B592" s="23"/>
      <c r="C592" s="23"/>
      <c r="D592" s="27"/>
      <c r="E592" s="27"/>
      <c r="F592" s="24"/>
      <c r="G592" s="23"/>
      <c r="H592" s="23"/>
      <c r="I592" s="23"/>
      <c r="J592" s="23"/>
      <c r="K592" s="23"/>
      <c r="L592" s="23"/>
      <c r="M592" s="23"/>
      <c r="N592" s="23"/>
      <c r="O592" s="26"/>
      <c r="P592" s="26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</row>
    <row r="593">
      <c r="A593" s="23"/>
      <c r="B593" s="23"/>
      <c r="C593" s="23"/>
      <c r="D593" s="27"/>
      <c r="E593" s="27"/>
      <c r="F593" s="24"/>
      <c r="G593" s="23"/>
      <c r="H593" s="23"/>
      <c r="I593" s="23"/>
      <c r="J593" s="23"/>
      <c r="K593" s="23"/>
      <c r="L593" s="23"/>
      <c r="M593" s="23"/>
      <c r="N593" s="23"/>
      <c r="O593" s="26"/>
      <c r="P593" s="26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</row>
    <row r="594">
      <c r="A594" s="23"/>
      <c r="B594" s="23"/>
      <c r="C594" s="23"/>
      <c r="D594" s="27"/>
      <c r="E594" s="27"/>
      <c r="F594" s="24"/>
      <c r="G594" s="23"/>
      <c r="H594" s="23"/>
      <c r="I594" s="23"/>
      <c r="J594" s="23"/>
      <c r="K594" s="23"/>
      <c r="L594" s="23"/>
      <c r="M594" s="23"/>
      <c r="N594" s="23"/>
      <c r="O594" s="26"/>
      <c r="P594" s="26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</row>
    <row r="595">
      <c r="A595" s="23"/>
      <c r="B595" s="23"/>
      <c r="C595" s="23"/>
      <c r="D595" s="27"/>
      <c r="E595" s="27"/>
      <c r="F595" s="24"/>
      <c r="G595" s="23"/>
      <c r="H595" s="23"/>
      <c r="I595" s="23"/>
      <c r="J595" s="23"/>
      <c r="K595" s="23"/>
      <c r="L595" s="23"/>
      <c r="M595" s="23"/>
      <c r="N595" s="23"/>
      <c r="O595" s="26"/>
      <c r="P595" s="26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</row>
    <row r="596">
      <c r="A596" s="23"/>
      <c r="B596" s="23"/>
      <c r="C596" s="23"/>
      <c r="D596" s="27"/>
      <c r="E596" s="27"/>
      <c r="F596" s="24"/>
      <c r="G596" s="23"/>
      <c r="H596" s="23"/>
      <c r="I596" s="23"/>
      <c r="J596" s="23"/>
      <c r="K596" s="23"/>
      <c r="L596" s="23"/>
      <c r="M596" s="23"/>
      <c r="N596" s="23"/>
      <c r="O596" s="26"/>
      <c r="P596" s="26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</row>
    <row r="597">
      <c r="A597" s="23"/>
      <c r="B597" s="23"/>
      <c r="C597" s="23"/>
      <c r="D597" s="27"/>
      <c r="E597" s="27"/>
      <c r="F597" s="24"/>
      <c r="G597" s="23"/>
      <c r="H597" s="23"/>
      <c r="I597" s="23"/>
      <c r="J597" s="23"/>
      <c r="K597" s="23"/>
      <c r="L597" s="23"/>
      <c r="M597" s="23"/>
      <c r="N597" s="23"/>
      <c r="O597" s="26"/>
      <c r="P597" s="26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</row>
    <row r="598">
      <c r="A598" s="23"/>
      <c r="B598" s="23"/>
      <c r="C598" s="23"/>
      <c r="D598" s="27"/>
      <c r="E598" s="27"/>
      <c r="F598" s="24"/>
      <c r="G598" s="23"/>
      <c r="H598" s="23"/>
      <c r="I598" s="23"/>
      <c r="J598" s="23"/>
      <c r="K598" s="23"/>
      <c r="L598" s="23"/>
      <c r="M598" s="23"/>
      <c r="N598" s="23"/>
      <c r="O598" s="26"/>
      <c r="P598" s="26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</row>
    <row r="599">
      <c r="A599" s="23"/>
      <c r="B599" s="23"/>
      <c r="C599" s="23"/>
      <c r="D599" s="27"/>
      <c r="E599" s="27"/>
      <c r="F599" s="24"/>
      <c r="G599" s="23"/>
      <c r="H599" s="23"/>
      <c r="I599" s="23"/>
      <c r="J599" s="23"/>
      <c r="K599" s="23"/>
      <c r="L599" s="23"/>
      <c r="M599" s="23"/>
      <c r="N599" s="23"/>
      <c r="O599" s="26"/>
      <c r="P599" s="26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</row>
    <row r="600">
      <c r="A600" s="23"/>
      <c r="B600" s="23"/>
      <c r="C600" s="23"/>
      <c r="D600" s="27"/>
      <c r="E600" s="27"/>
      <c r="F600" s="24"/>
      <c r="G600" s="23"/>
      <c r="H600" s="23"/>
      <c r="I600" s="23"/>
      <c r="J600" s="23"/>
      <c r="K600" s="23"/>
      <c r="L600" s="23"/>
      <c r="M600" s="23"/>
      <c r="N600" s="23"/>
      <c r="O600" s="26"/>
      <c r="P600" s="26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</row>
    <row r="601">
      <c r="A601" s="23"/>
      <c r="B601" s="23"/>
      <c r="C601" s="23"/>
      <c r="D601" s="27"/>
      <c r="E601" s="27"/>
      <c r="F601" s="24"/>
      <c r="G601" s="23"/>
      <c r="H601" s="23"/>
      <c r="I601" s="23"/>
      <c r="J601" s="23"/>
      <c r="K601" s="23"/>
      <c r="L601" s="23"/>
      <c r="M601" s="23"/>
      <c r="N601" s="23"/>
      <c r="O601" s="26"/>
      <c r="P601" s="26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</row>
    <row r="602">
      <c r="A602" s="23"/>
      <c r="B602" s="23"/>
      <c r="C602" s="23"/>
      <c r="D602" s="27"/>
      <c r="E602" s="27"/>
      <c r="F602" s="24"/>
      <c r="G602" s="23"/>
      <c r="H602" s="23"/>
      <c r="I602" s="23"/>
      <c r="J602" s="23"/>
      <c r="K602" s="23"/>
      <c r="L602" s="23"/>
      <c r="M602" s="23"/>
      <c r="N602" s="23"/>
      <c r="O602" s="26"/>
      <c r="P602" s="26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</row>
    <row r="603">
      <c r="A603" s="23"/>
      <c r="B603" s="23"/>
      <c r="C603" s="23"/>
      <c r="D603" s="27"/>
      <c r="E603" s="27"/>
      <c r="F603" s="24"/>
      <c r="G603" s="23"/>
      <c r="H603" s="23"/>
      <c r="I603" s="23"/>
      <c r="J603" s="23"/>
      <c r="K603" s="23"/>
      <c r="L603" s="23"/>
      <c r="M603" s="23"/>
      <c r="N603" s="23"/>
      <c r="O603" s="26"/>
      <c r="P603" s="26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</row>
    <row r="604">
      <c r="A604" s="23"/>
      <c r="B604" s="23"/>
      <c r="C604" s="23"/>
      <c r="D604" s="27"/>
      <c r="E604" s="27"/>
      <c r="F604" s="24"/>
      <c r="G604" s="23"/>
      <c r="H604" s="23"/>
      <c r="I604" s="23"/>
      <c r="J604" s="23"/>
      <c r="K604" s="23"/>
      <c r="L604" s="23"/>
      <c r="M604" s="23"/>
      <c r="N604" s="23"/>
      <c r="O604" s="26"/>
      <c r="P604" s="26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</row>
    <row r="605">
      <c r="A605" s="23"/>
      <c r="B605" s="23"/>
      <c r="C605" s="23"/>
      <c r="D605" s="27"/>
      <c r="E605" s="27"/>
      <c r="F605" s="24"/>
      <c r="G605" s="23"/>
      <c r="H605" s="23"/>
      <c r="I605" s="23"/>
      <c r="J605" s="23"/>
      <c r="K605" s="23"/>
      <c r="L605" s="23"/>
      <c r="M605" s="23"/>
      <c r="N605" s="23"/>
      <c r="O605" s="26"/>
      <c r="P605" s="26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</row>
    <row r="606">
      <c r="A606" s="23"/>
      <c r="B606" s="23"/>
      <c r="C606" s="23"/>
      <c r="D606" s="27"/>
      <c r="E606" s="27"/>
      <c r="F606" s="24"/>
      <c r="G606" s="23"/>
      <c r="H606" s="23"/>
      <c r="I606" s="23"/>
      <c r="J606" s="23"/>
      <c r="K606" s="23"/>
      <c r="L606" s="23"/>
      <c r="M606" s="23"/>
      <c r="N606" s="23"/>
      <c r="O606" s="26"/>
      <c r="P606" s="26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</row>
    <row r="607">
      <c r="A607" s="23"/>
      <c r="B607" s="23"/>
      <c r="C607" s="23"/>
      <c r="D607" s="27"/>
      <c r="E607" s="27"/>
      <c r="F607" s="24"/>
      <c r="G607" s="23"/>
      <c r="H607" s="23"/>
      <c r="I607" s="23"/>
      <c r="J607" s="23"/>
      <c r="K607" s="23"/>
      <c r="L607" s="23"/>
      <c r="M607" s="23"/>
      <c r="N607" s="23"/>
      <c r="O607" s="26"/>
      <c r="P607" s="26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</row>
    <row r="608">
      <c r="A608" s="23"/>
      <c r="B608" s="23"/>
      <c r="C608" s="23"/>
      <c r="D608" s="27"/>
      <c r="E608" s="27"/>
      <c r="F608" s="24"/>
      <c r="G608" s="23"/>
      <c r="H608" s="23"/>
      <c r="I608" s="23"/>
      <c r="J608" s="23"/>
      <c r="K608" s="23"/>
      <c r="L608" s="23"/>
      <c r="M608" s="23"/>
      <c r="N608" s="23"/>
      <c r="O608" s="26"/>
      <c r="P608" s="26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</row>
    <row r="609">
      <c r="A609" s="23"/>
      <c r="B609" s="23"/>
      <c r="C609" s="23"/>
      <c r="D609" s="27"/>
      <c r="E609" s="27"/>
      <c r="F609" s="24"/>
      <c r="G609" s="23"/>
      <c r="H609" s="23"/>
      <c r="I609" s="23"/>
      <c r="J609" s="23"/>
      <c r="K609" s="23"/>
      <c r="L609" s="23"/>
      <c r="M609" s="23"/>
      <c r="N609" s="23"/>
      <c r="O609" s="26"/>
      <c r="P609" s="26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</row>
    <row r="610">
      <c r="A610" s="23"/>
      <c r="B610" s="23"/>
      <c r="C610" s="23"/>
      <c r="D610" s="27"/>
      <c r="E610" s="27"/>
      <c r="F610" s="24"/>
      <c r="G610" s="23"/>
      <c r="H610" s="23"/>
      <c r="I610" s="23"/>
      <c r="J610" s="23"/>
      <c r="K610" s="23"/>
      <c r="L610" s="23"/>
      <c r="M610" s="23"/>
      <c r="N610" s="23"/>
      <c r="O610" s="26"/>
      <c r="P610" s="26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</row>
    <row r="611">
      <c r="A611" s="23"/>
      <c r="B611" s="23"/>
      <c r="C611" s="23"/>
      <c r="D611" s="27"/>
      <c r="E611" s="27"/>
      <c r="F611" s="24"/>
      <c r="G611" s="23"/>
      <c r="H611" s="23"/>
      <c r="I611" s="23"/>
      <c r="J611" s="23"/>
      <c r="K611" s="23"/>
      <c r="L611" s="23"/>
      <c r="M611" s="23"/>
      <c r="N611" s="23"/>
      <c r="O611" s="26"/>
      <c r="P611" s="26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</row>
    <row r="612">
      <c r="A612" s="23"/>
      <c r="B612" s="23"/>
      <c r="C612" s="23"/>
      <c r="D612" s="27"/>
      <c r="E612" s="27"/>
      <c r="F612" s="24"/>
      <c r="G612" s="23"/>
      <c r="H612" s="23"/>
      <c r="I612" s="23"/>
      <c r="J612" s="23"/>
      <c r="K612" s="23"/>
      <c r="L612" s="23"/>
      <c r="M612" s="23"/>
      <c r="N612" s="23"/>
      <c r="O612" s="26"/>
      <c r="P612" s="26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</row>
    <row r="613">
      <c r="A613" s="23"/>
      <c r="B613" s="23"/>
      <c r="C613" s="23"/>
      <c r="D613" s="27"/>
      <c r="E613" s="27"/>
      <c r="F613" s="24"/>
      <c r="G613" s="23"/>
      <c r="H613" s="23"/>
      <c r="I613" s="23"/>
      <c r="J613" s="23"/>
      <c r="K613" s="23"/>
      <c r="L613" s="23"/>
      <c r="M613" s="23"/>
      <c r="N613" s="23"/>
      <c r="O613" s="26"/>
      <c r="P613" s="26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</row>
    <row r="614">
      <c r="A614" s="23"/>
      <c r="B614" s="23"/>
      <c r="C614" s="23"/>
      <c r="D614" s="27"/>
      <c r="E614" s="27"/>
      <c r="F614" s="24"/>
      <c r="G614" s="23"/>
      <c r="H614" s="23"/>
      <c r="I614" s="23"/>
      <c r="J614" s="23"/>
      <c r="K614" s="23"/>
      <c r="L614" s="23"/>
      <c r="M614" s="23"/>
      <c r="N614" s="23"/>
      <c r="O614" s="26"/>
      <c r="P614" s="26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</row>
    <row r="615">
      <c r="A615" s="23"/>
      <c r="B615" s="23"/>
      <c r="C615" s="23"/>
      <c r="D615" s="27"/>
      <c r="E615" s="27"/>
      <c r="F615" s="24"/>
      <c r="G615" s="23"/>
      <c r="H615" s="23"/>
      <c r="I615" s="23"/>
      <c r="J615" s="23"/>
      <c r="K615" s="23"/>
      <c r="L615" s="23"/>
      <c r="M615" s="23"/>
      <c r="N615" s="23"/>
      <c r="O615" s="26"/>
      <c r="P615" s="26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</row>
    <row r="616">
      <c r="A616" s="23"/>
      <c r="B616" s="23"/>
      <c r="C616" s="23"/>
      <c r="D616" s="27"/>
      <c r="E616" s="27"/>
      <c r="F616" s="24"/>
      <c r="G616" s="23"/>
      <c r="H616" s="23"/>
      <c r="I616" s="23"/>
      <c r="J616" s="23"/>
      <c r="K616" s="23"/>
      <c r="L616" s="23"/>
      <c r="M616" s="23"/>
      <c r="N616" s="23"/>
      <c r="O616" s="26"/>
      <c r="P616" s="26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</row>
    <row r="617">
      <c r="A617" s="23"/>
      <c r="B617" s="23"/>
      <c r="C617" s="23"/>
      <c r="D617" s="27"/>
      <c r="E617" s="27"/>
      <c r="F617" s="24"/>
      <c r="G617" s="23"/>
      <c r="H617" s="23"/>
      <c r="I617" s="23"/>
      <c r="J617" s="23"/>
      <c r="K617" s="23"/>
      <c r="L617" s="23"/>
      <c r="M617" s="23"/>
      <c r="N617" s="23"/>
      <c r="O617" s="26"/>
      <c r="P617" s="26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</row>
    <row r="618">
      <c r="A618" s="23"/>
      <c r="B618" s="23"/>
      <c r="C618" s="23"/>
      <c r="D618" s="27"/>
      <c r="E618" s="27"/>
      <c r="F618" s="24"/>
      <c r="G618" s="23"/>
      <c r="H618" s="23"/>
      <c r="I618" s="23"/>
      <c r="J618" s="23"/>
      <c r="K618" s="23"/>
      <c r="L618" s="23"/>
      <c r="M618" s="23"/>
      <c r="N618" s="23"/>
      <c r="O618" s="26"/>
      <c r="P618" s="26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</row>
    <row r="619">
      <c r="A619" s="23"/>
      <c r="B619" s="23"/>
      <c r="C619" s="23"/>
      <c r="D619" s="27"/>
      <c r="E619" s="27"/>
      <c r="F619" s="24"/>
      <c r="G619" s="23"/>
      <c r="H619" s="23"/>
      <c r="I619" s="23"/>
      <c r="J619" s="23"/>
      <c r="K619" s="23"/>
      <c r="L619" s="23"/>
      <c r="M619" s="23"/>
      <c r="N619" s="23"/>
      <c r="O619" s="26"/>
      <c r="P619" s="26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</row>
    <row r="620">
      <c r="A620" s="23"/>
      <c r="B620" s="23"/>
      <c r="C620" s="23"/>
      <c r="D620" s="27"/>
      <c r="E620" s="27"/>
      <c r="F620" s="24"/>
      <c r="G620" s="23"/>
      <c r="H620" s="23"/>
      <c r="I620" s="23"/>
      <c r="J620" s="23"/>
      <c r="K620" s="23"/>
      <c r="L620" s="23"/>
      <c r="M620" s="23"/>
      <c r="N620" s="23"/>
      <c r="O620" s="26"/>
      <c r="P620" s="26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</row>
    <row r="621">
      <c r="A621" s="23"/>
      <c r="B621" s="23"/>
      <c r="C621" s="23"/>
      <c r="D621" s="27"/>
      <c r="E621" s="27"/>
      <c r="F621" s="24"/>
      <c r="G621" s="23"/>
      <c r="H621" s="23"/>
      <c r="I621" s="23"/>
      <c r="J621" s="23"/>
      <c r="K621" s="23"/>
      <c r="L621" s="23"/>
      <c r="M621" s="23"/>
      <c r="N621" s="23"/>
      <c r="O621" s="26"/>
      <c r="P621" s="26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</row>
    <row r="622">
      <c r="A622" s="23"/>
      <c r="B622" s="23"/>
      <c r="C622" s="23"/>
      <c r="D622" s="27"/>
      <c r="E622" s="27"/>
      <c r="F622" s="24"/>
      <c r="G622" s="23"/>
      <c r="H622" s="23"/>
      <c r="I622" s="23"/>
      <c r="J622" s="23"/>
      <c r="K622" s="23"/>
      <c r="L622" s="23"/>
      <c r="M622" s="23"/>
      <c r="N622" s="23"/>
      <c r="O622" s="26"/>
      <c r="P622" s="26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</row>
    <row r="623">
      <c r="A623" s="23"/>
      <c r="B623" s="23"/>
      <c r="C623" s="23"/>
      <c r="D623" s="27"/>
      <c r="E623" s="27"/>
      <c r="F623" s="24"/>
      <c r="G623" s="23"/>
      <c r="H623" s="23"/>
      <c r="I623" s="23"/>
      <c r="J623" s="23"/>
      <c r="K623" s="23"/>
      <c r="L623" s="23"/>
      <c r="M623" s="23"/>
      <c r="N623" s="23"/>
      <c r="O623" s="26"/>
      <c r="P623" s="26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</row>
    <row r="624">
      <c r="A624" s="23"/>
      <c r="B624" s="23"/>
      <c r="C624" s="23"/>
      <c r="D624" s="27"/>
      <c r="E624" s="27"/>
      <c r="F624" s="24"/>
      <c r="G624" s="23"/>
      <c r="H624" s="23"/>
      <c r="I624" s="23"/>
      <c r="J624" s="23"/>
      <c r="K624" s="23"/>
      <c r="L624" s="23"/>
      <c r="M624" s="23"/>
      <c r="N624" s="23"/>
      <c r="O624" s="26"/>
      <c r="P624" s="26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</row>
    <row r="625">
      <c r="A625" s="23"/>
      <c r="B625" s="23"/>
      <c r="C625" s="23"/>
      <c r="D625" s="27"/>
      <c r="E625" s="27"/>
      <c r="F625" s="24"/>
      <c r="G625" s="23"/>
      <c r="H625" s="23"/>
      <c r="I625" s="23"/>
      <c r="J625" s="23"/>
      <c r="K625" s="23"/>
      <c r="L625" s="23"/>
      <c r="M625" s="23"/>
      <c r="N625" s="23"/>
      <c r="O625" s="26"/>
      <c r="P625" s="26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</row>
    <row r="626">
      <c r="A626" s="23"/>
      <c r="B626" s="23"/>
      <c r="C626" s="23"/>
      <c r="D626" s="27"/>
      <c r="E626" s="27"/>
      <c r="F626" s="24"/>
      <c r="G626" s="23"/>
      <c r="H626" s="23"/>
      <c r="I626" s="23"/>
      <c r="J626" s="23"/>
      <c r="K626" s="23"/>
      <c r="L626" s="23"/>
      <c r="M626" s="23"/>
      <c r="N626" s="23"/>
      <c r="O626" s="26"/>
      <c r="P626" s="26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</row>
    <row r="627">
      <c r="A627" s="23"/>
      <c r="B627" s="23"/>
      <c r="C627" s="23"/>
      <c r="D627" s="27"/>
      <c r="E627" s="27"/>
      <c r="F627" s="24"/>
      <c r="G627" s="23"/>
      <c r="H627" s="23"/>
      <c r="I627" s="23"/>
      <c r="J627" s="23"/>
      <c r="K627" s="23"/>
      <c r="L627" s="23"/>
      <c r="M627" s="23"/>
      <c r="N627" s="23"/>
      <c r="O627" s="26"/>
      <c r="P627" s="26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</row>
    <row r="628">
      <c r="A628" s="23"/>
      <c r="B628" s="23"/>
      <c r="C628" s="23"/>
      <c r="D628" s="27"/>
      <c r="E628" s="27"/>
      <c r="F628" s="24"/>
      <c r="G628" s="23"/>
      <c r="H628" s="23"/>
      <c r="I628" s="23"/>
      <c r="J628" s="23"/>
      <c r="K628" s="23"/>
      <c r="L628" s="23"/>
      <c r="M628" s="23"/>
      <c r="N628" s="23"/>
      <c r="O628" s="26"/>
      <c r="P628" s="26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</row>
    <row r="629">
      <c r="A629" s="23"/>
      <c r="B629" s="23"/>
      <c r="C629" s="23"/>
      <c r="D629" s="27"/>
      <c r="E629" s="27"/>
      <c r="F629" s="24"/>
      <c r="G629" s="23"/>
      <c r="H629" s="23"/>
      <c r="I629" s="23"/>
      <c r="J629" s="23"/>
      <c r="K629" s="23"/>
      <c r="L629" s="23"/>
      <c r="M629" s="23"/>
      <c r="N629" s="23"/>
      <c r="O629" s="26"/>
      <c r="P629" s="26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</row>
    <row r="630">
      <c r="A630" s="23"/>
      <c r="B630" s="23"/>
      <c r="C630" s="23"/>
      <c r="D630" s="27"/>
      <c r="E630" s="27"/>
      <c r="F630" s="24"/>
      <c r="G630" s="23"/>
      <c r="H630" s="23"/>
      <c r="I630" s="23"/>
      <c r="J630" s="23"/>
      <c r="K630" s="23"/>
      <c r="L630" s="23"/>
      <c r="M630" s="23"/>
      <c r="N630" s="23"/>
      <c r="O630" s="26"/>
      <c r="P630" s="26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</row>
    <row r="631">
      <c r="A631" s="23"/>
      <c r="B631" s="23"/>
      <c r="C631" s="23"/>
      <c r="D631" s="27"/>
      <c r="E631" s="27"/>
      <c r="F631" s="24"/>
      <c r="G631" s="23"/>
      <c r="H631" s="23"/>
      <c r="I631" s="23"/>
      <c r="J631" s="23"/>
      <c r="K631" s="23"/>
      <c r="L631" s="23"/>
      <c r="M631" s="23"/>
      <c r="N631" s="23"/>
      <c r="O631" s="26"/>
      <c r="P631" s="26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</row>
    <row r="632">
      <c r="A632" s="23"/>
      <c r="B632" s="23"/>
      <c r="C632" s="23"/>
      <c r="D632" s="27"/>
      <c r="E632" s="27"/>
      <c r="F632" s="24"/>
      <c r="G632" s="23"/>
      <c r="H632" s="23"/>
      <c r="I632" s="23"/>
      <c r="J632" s="23"/>
      <c r="K632" s="23"/>
      <c r="L632" s="23"/>
      <c r="M632" s="23"/>
      <c r="N632" s="23"/>
      <c r="O632" s="26"/>
      <c r="P632" s="26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</row>
    <row r="633">
      <c r="A633" s="23"/>
      <c r="B633" s="23"/>
      <c r="C633" s="23"/>
      <c r="D633" s="27"/>
      <c r="E633" s="27"/>
      <c r="F633" s="24"/>
      <c r="G633" s="23"/>
      <c r="H633" s="23"/>
      <c r="I633" s="23"/>
      <c r="J633" s="23"/>
      <c r="K633" s="23"/>
      <c r="L633" s="23"/>
      <c r="M633" s="23"/>
      <c r="N633" s="23"/>
      <c r="O633" s="26"/>
      <c r="P633" s="26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</row>
    <row r="634">
      <c r="A634" s="23"/>
      <c r="B634" s="23"/>
      <c r="C634" s="23"/>
      <c r="D634" s="27"/>
      <c r="E634" s="27"/>
      <c r="F634" s="24"/>
      <c r="G634" s="23"/>
      <c r="H634" s="23"/>
      <c r="I634" s="23"/>
      <c r="J634" s="23"/>
      <c r="K634" s="23"/>
      <c r="L634" s="23"/>
      <c r="M634" s="23"/>
      <c r="N634" s="23"/>
      <c r="O634" s="26"/>
      <c r="P634" s="26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</row>
    <row r="635">
      <c r="A635" s="23"/>
      <c r="B635" s="23"/>
      <c r="C635" s="23"/>
      <c r="D635" s="27"/>
      <c r="E635" s="27"/>
      <c r="F635" s="24"/>
      <c r="G635" s="23"/>
      <c r="H635" s="23"/>
      <c r="I635" s="23"/>
      <c r="J635" s="23"/>
      <c r="K635" s="23"/>
      <c r="L635" s="23"/>
      <c r="M635" s="23"/>
      <c r="N635" s="23"/>
      <c r="O635" s="26"/>
      <c r="P635" s="26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</row>
    <row r="636">
      <c r="A636" s="23"/>
      <c r="B636" s="23"/>
      <c r="C636" s="23"/>
      <c r="D636" s="27"/>
      <c r="E636" s="27"/>
      <c r="F636" s="24"/>
      <c r="G636" s="23"/>
      <c r="H636" s="23"/>
      <c r="I636" s="23"/>
      <c r="J636" s="23"/>
      <c r="K636" s="23"/>
      <c r="L636" s="23"/>
      <c r="M636" s="23"/>
      <c r="N636" s="23"/>
      <c r="O636" s="26"/>
      <c r="P636" s="26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</row>
    <row r="637">
      <c r="A637" s="23"/>
      <c r="B637" s="23"/>
      <c r="C637" s="23"/>
      <c r="D637" s="27"/>
      <c r="E637" s="27"/>
      <c r="F637" s="24"/>
      <c r="G637" s="23"/>
      <c r="H637" s="23"/>
      <c r="I637" s="23"/>
      <c r="J637" s="23"/>
      <c r="K637" s="23"/>
      <c r="L637" s="23"/>
      <c r="M637" s="23"/>
      <c r="N637" s="23"/>
      <c r="O637" s="26"/>
      <c r="P637" s="26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</row>
    <row r="638">
      <c r="A638" s="23"/>
      <c r="B638" s="23"/>
      <c r="C638" s="23"/>
      <c r="D638" s="27"/>
      <c r="E638" s="27"/>
      <c r="F638" s="24"/>
      <c r="G638" s="23"/>
      <c r="H638" s="23"/>
      <c r="I638" s="23"/>
      <c r="J638" s="23"/>
      <c r="K638" s="23"/>
      <c r="L638" s="23"/>
      <c r="M638" s="23"/>
      <c r="N638" s="23"/>
      <c r="O638" s="26"/>
      <c r="P638" s="26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</row>
    <row r="639">
      <c r="A639" s="23"/>
      <c r="B639" s="23"/>
      <c r="C639" s="23"/>
      <c r="D639" s="27"/>
      <c r="E639" s="27"/>
      <c r="F639" s="24"/>
      <c r="G639" s="23"/>
      <c r="H639" s="23"/>
      <c r="I639" s="23"/>
      <c r="J639" s="23"/>
      <c r="K639" s="23"/>
      <c r="L639" s="23"/>
      <c r="M639" s="23"/>
      <c r="N639" s="23"/>
      <c r="O639" s="26"/>
      <c r="P639" s="26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</row>
    <row r="640">
      <c r="A640" s="23"/>
      <c r="B640" s="23"/>
      <c r="C640" s="23"/>
      <c r="D640" s="27"/>
      <c r="E640" s="27"/>
      <c r="F640" s="24"/>
      <c r="G640" s="23"/>
      <c r="H640" s="23"/>
      <c r="I640" s="23"/>
      <c r="J640" s="23"/>
      <c r="K640" s="23"/>
      <c r="L640" s="23"/>
      <c r="M640" s="23"/>
      <c r="N640" s="23"/>
      <c r="O640" s="26"/>
      <c r="P640" s="26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</row>
    <row r="641">
      <c r="A641" s="23"/>
      <c r="B641" s="23"/>
      <c r="C641" s="23"/>
      <c r="D641" s="27"/>
      <c r="E641" s="27"/>
      <c r="F641" s="24"/>
      <c r="G641" s="23"/>
      <c r="H641" s="23"/>
      <c r="I641" s="23"/>
      <c r="J641" s="23"/>
      <c r="K641" s="23"/>
      <c r="L641" s="23"/>
      <c r="M641" s="23"/>
      <c r="N641" s="23"/>
      <c r="O641" s="26"/>
      <c r="P641" s="26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</row>
    <row r="642">
      <c r="A642" s="23"/>
      <c r="B642" s="23"/>
      <c r="C642" s="23"/>
      <c r="D642" s="27"/>
      <c r="E642" s="27"/>
      <c r="F642" s="24"/>
      <c r="G642" s="23"/>
      <c r="H642" s="23"/>
      <c r="I642" s="23"/>
      <c r="J642" s="23"/>
      <c r="K642" s="23"/>
      <c r="L642" s="23"/>
      <c r="M642" s="23"/>
      <c r="N642" s="23"/>
      <c r="O642" s="26"/>
      <c r="P642" s="26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</row>
    <row r="643">
      <c r="A643" s="23"/>
      <c r="B643" s="23"/>
      <c r="C643" s="23"/>
      <c r="D643" s="27"/>
      <c r="E643" s="27"/>
      <c r="F643" s="24"/>
      <c r="G643" s="23"/>
      <c r="H643" s="23"/>
      <c r="I643" s="23"/>
      <c r="J643" s="23"/>
      <c r="K643" s="23"/>
      <c r="L643" s="23"/>
      <c r="M643" s="23"/>
      <c r="N643" s="23"/>
      <c r="O643" s="26"/>
      <c r="P643" s="26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</row>
    <row r="644">
      <c r="A644" s="23"/>
      <c r="B644" s="23"/>
      <c r="C644" s="23"/>
      <c r="D644" s="27"/>
      <c r="E644" s="27"/>
      <c r="F644" s="24"/>
      <c r="G644" s="23"/>
      <c r="H644" s="23"/>
      <c r="I644" s="23"/>
      <c r="J644" s="23"/>
      <c r="K644" s="23"/>
      <c r="L644" s="23"/>
      <c r="M644" s="23"/>
      <c r="N644" s="23"/>
      <c r="O644" s="26"/>
      <c r="P644" s="26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</row>
    <row r="645">
      <c r="A645" s="23"/>
      <c r="B645" s="23"/>
      <c r="C645" s="23"/>
      <c r="D645" s="27"/>
      <c r="E645" s="27"/>
      <c r="F645" s="24"/>
      <c r="G645" s="23"/>
      <c r="H645" s="23"/>
      <c r="I645" s="23"/>
      <c r="J645" s="23"/>
      <c r="K645" s="23"/>
      <c r="L645" s="23"/>
      <c r="M645" s="23"/>
      <c r="N645" s="23"/>
      <c r="O645" s="26"/>
      <c r="P645" s="26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</row>
    <row r="646">
      <c r="A646" s="23"/>
      <c r="B646" s="23"/>
      <c r="C646" s="23"/>
      <c r="D646" s="27"/>
      <c r="E646" s="27"/>
      <c r="F646" s="24"/>
      <c r="G646" s="23"/>
      <c r="H646" s="23"/>
      <c r="I646" s="23"/>
      <c r="J646" s="23"/>
      <c r="K646" s="23"/>
      <c r="L646" s="23"/>
      <c r="M646" s="23"/>
      <c r="N646" s="23"/>
      <c r="O646" s="26"/>
      <c r="P646" s="26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</row>
    <row r="647">
      <c r="A647" s="23"/>
      <c r="B647" s="23"/>
      <c r="C647" s="23"/>
      <c r="D647" s="27"/>
      <c r="E647" s="27"/>
      <c r="F647" s="24"/>
      <c r="G647" s="23"/>
      <c r="H647" s="23"/>
      <c r="I647" s="23"/>
      <c r="J647" s="23"/>
      <c r="K647" s="23"/>
      <c r="L647" s="23"/>
      <c r="M647" s="23"/>
      <c r="N647" s="23"/>
      <c r="O647" s="26"/>
      <c r="P647" s="26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</row>
    <row r="648">
      <c r="A648" s="23"/>
      <c r="B648" s="23"/>
      <c r="C648" s="23"/>
      <c r="D648" s="27"/>
      <c r="E648" s="27"/>
      <c r="F648" s="24"/>
      <c r="G648" s="23"/>
      <c r="H648" s="23"/>
      <c r="I648" s="23"/>
      <c r="J648" s="23"/>
      <c r="K648" s="23"/>
      <c r="L648" s="23"/>
      <c r="M648" s="23"/>
      <c r="N648" s="23"/>
      <c r="O648" s="26"/>
      <c r="P648" s="26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</row>
    <row r="649">
      <c r="A649" s="23"/>
      <c r="B649" s="23"/>
      <c r="C649" s="23"/>
      <c r="D649" s="27"/>
      <c r="E649" s="27"/>
      <c r="F649" s="24"/>
      <c r="G649" s="23"/>
      <c r="H649" s="23"/>
      <c r="I649" s="23"/>
      <c r="J649" s="23"/>
      <c r="K649" s="23"/>
      <c r="L649" s="23"/>
      <c r="M649" s="23"/>
      <c r="N649" s="23"/>
      <c r="O649" s="26"/>
      <c r="P649" s="26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</row>
    <row r="650">
      <c r="A650" s="23"/>
      <c r="B650" s="23"/>
      <c r="C650" s="23"/>
      <c r="D650" s="27"/>
      <c r="E650" s="27"/>
      <c r="F650" s="24"/>
      <c r="G650" s="23"/>
      <c r="H650" s="23"/>
      <c r="I650" s="23"/>
      <c r="J650" s="23"/>
      <c r="K650" s="23"/>
      <c r="L650" s="23"/>
      <c r="M650" s="23"/>
      <c r="N650" s="23"/>
      <c r="O650" s="26"/>
      <c r="P650" s="26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</row>
    <row r="651">
      <c r="A651" s="23"/>
      <c r="B651" s="23"/>
      <c r="C651" s="23"/>
      <c r="D651" s="27"/>
      <c r="E651" s="27"/>
      <c r="F651" s="24"/>
      <c r="G651" s="23"/>
      <c r="H651" s="23"/>
      <c r="I651" s="23"/>
      <c r="J651" s="23"/>
      <c r="K651" s="23"/>
      <c r="L651" s="23"/>
      <c r="M651" s="23"/>
      <c r="N651" s="23"/>
      <c r="O651" s="26"/>
      <c r="P651" s="26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</row>
    <row r="652">
      <c r="A652" s="23"/>
      <c r="B652" s="23"/>
      <c r="C652" s="23"/>
      <c r="D652" s="27"/>
      <c r="E652" s="27"/>
      <c r="F652" s="24"/>
      <c r="G652" s="23"/>
      <c r="H652" s="23"/>
      <c r="I652" s="23"/>
      <c r="J652" s="23"/>
      <c r="K652" s="23"/>
      <c r="L652" s="23"/>
      <c r="M652" s="23"/>
      <c r="N652" s="23"/>
      <c r="O652" s="26"/>
      <c r="P652" s="26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</row>
    <row r="653">
      <c r="A653" s="23"/>
      <c r="B653" s="23"/>
      <c r="C653" s="23"/>
      <c r="D653" s="27"/>
      <c r="E653" s="27"/>
      <c r="F653" s="24"/>
      <c r="G653" s="23"/>
      <c r="H653" s="23"/>
      <c r="I653" s="23"/>
      <c r="J653" s="23"/>
      <c r="K653" s="23"/>
      <c r="L653" s="23"/>
      <c r="M653" s="23"/>
      <c r="N653" s="23"/>
      <c r="O653" s="26"/>
      <c r="P653" s="26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</row>
    <row r="654">
      <c r="A654" s="23"/>
      <c r="B654" s="23"/>
      <c r="C654" s="23"/>
      <c r="D654" s="27"/>
      <c r="E654" s="27"/>
      <c r="F654" s="24"/>
      <c r="G654" s="23"/>
      <c r="H654" s="23"/>
      <c r="I654" s="23"/>
      <c r="J654" s="23"/>
      <c r="K654" s="23"/>
      <c r="L654" s="23"/>
      <c r="M654" s="23"/>
      <c r="N654" s="23"/>
      <c r="O654" s="26"/>
      <c r="P654" s="26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</row>
    <row r="655">
      <c r="A655" s="23"/>
      <c r="B655" s="23"/>
      <c r="C655" s="23"/>
      <c r="D655" s="27"/>
      <c r="E655" s="27"/>
      <c r="F655" s="24"/>
      <c r="G655" s="23"/>
      <c r="H655" s="23"/>
      <c r="I655" s="23"/>
      <c r="J655" s="23"/>
      <c r="K655" s="23"/>
      <c r="L655" s="23"/>
      <c r="M655" s="23"/>
      <c r="N655" s="23"/>
      <c r="O655" s="26"/>
      <c r="P655" s="26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</row>
    <row r="656">
      <c r="A656" s="23"/>
      <c r="B656" s="23"/>
      <c r="C656" s="23"/>
      <c r="D656" s="27"/>
      <c r="E656" s="27"/>
      <c r="F656" s="24"/>
      <c r="G656" s="23"/>
      <c r="H656" s="23"/>
      <c r="I656" s="23"/>
      <c r="J656" s="23"/>
      <c r="K656" s="23"/>
      <c r="L656" s="23"/>
      <c r="M656" s="23"/>
      <c r="N656" s="23"/>
      <c r="O656" s="26"/>
      <c r="P656" s="26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</row>
    <row r="657">
      <c r="A657" s="23"/>
      <c r="B657" s="23"/>
      <c r="C657" s="23"/>
      <c r="D657" s="27"/>
      <c r="E657" s="27"/>
      <c r="F657" s="24"/>
      <c r="G657" s="23"/>
      <c r="H657" s="23"/>
      <c r="I657" s="23"/>
      <c r="J657" s="23"/>
      <c r="K657" s="23"/>
      <c r="L657" s="23"/>
      <c r="M657" s="23"/>
      <c r="N657" s="23"/>
      <c r="O657" s="26"/>
      <c r="P657" s="26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</row>
    <row r="658">
      <c r="A658" s="23"/>
      <c r="B658" s="23"/>
      <c r="C658" s="23"/>
      <c r="D658" s="27"/>
      <c r="E658" s="27"/>
      <c r="F658" s="24"/>
      <c r="G658" s="23"/>
      <c r="H658" s="23"/>
      <c r="I658" s="23"/>
      <c r="J658" s="23"/>
      <c r="K658" s="23"/>
      <c r="L658" s="23"/>
      <c r="M658" s="23"/>
      <c r="N658" s="23"/>
      <c r="O658" s="26"/>
      <c r="P658" s="26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</row>
    <row r="659">
      <c r="A659" s="23"/>
      <c r="B659" s="23"/>
      <c r="C659" s="23"/>
      <c r="D659" s="27"/>
      <c r="E659" s="27"/>
      <c r="F659" s="24"/>
      <c r="G659" s="23"/>
      <c r="H659" s="23"/>
      <c r="I659" s="23"/>
      <c r="J659" s="23"/>
      <c r="K659" s="23"/>
      <c r="L659" s="23"/>
      <c r="M659" s="23"/>
      <c r="N659" s="23"/>
      <c r="O659" s="26"/>
      <c r="P659" s="26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</row>
    <row r="660">
      <c r="A660" s="23"/>
      <c r="B660" s="23"/>
      <c r="C660" s="23"/>
      <c r="D660" s="27"/>
      <c r="E660" s="27"/>
      <c r="F660" s="24"/>
      <c r="G660" s="23"/>
      <c r="H660" s="23"/>
      <c r="I660" s="23"/>
      <c r="J660" s="23"/>
      <c r="K660" s="23"/>
      <c r="L660" s="23"/>
      <c r="M660" s="23"/>
      <c r="N660" s="23"/>
      <c r="O660" s="26"/>
      <c r="P660" s="26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</row>
    <row r="661">
      <c r="A661" s="23"/>
      <c r="B661" s="23"/>
      <c r="C661" s="23"/>
      <c r="D661" s="27"/>
      <c r="E661" s="27"/>
      <c r="F661" s="24"/>
      <c r="G661" s="23"/>
      <c r="H661" s="23"/>
      <c r="I661" s="23"/>
      <c r="J661" s="23"/>
      <c r="K661" s="23"/>
      <c r="L661" s="23"/>
      <c r="M661" s="23"/>
      <c r="N661" s="23"/>
      <c r="O661" s="26"/>
      <c r="P661" s="26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</row>
    <row r="662">
      <c r="A662" s="23"/>
      <c r="B662" s="23"/>
      <c r="C662" s="23"/>
      <c r="D662" s="27"/>
      <c r="E662" s="27"/>
      <c r="F662" s="24"/>
      <c r="G662" s="23"/>
      <c r="H662" s="23"/>
      <c r="I662" s="23"/>
      <c r="J662" s="23"/>
      <c r="K662" s="23"/>
      <c r="L662" s="23"/>
      <c r="M662" s="23"/>
      <c r="N662" s="23"/>
      <c r="O662" s="26"/>
      <c r="P662" s="26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</row>
    <row r="663">
      <c r="A663" s="23"/>
      <c r="B663" s="23"/>
      <c r="C663" s="23"/>
      <c r="D663" s="27"/>
      <c r="E663" s="27"/>
      <c r="F663" s="24"/>
      <c r="G663" s="23"/>
      <c r="H663" s="23"/>
      <c r="I663" s="23"/>
      <c r="J663" s="23"/>
      <c r="K663" s="23"/>
      <c r="L663" s="23"/>
      <c r="M663" s="23"/>
      <c r="N663" s="23"/>
      <c r="O663" s="26"/>
      <c r="P663" s="26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</row>
    <row r="664">
      <c r="A664" s="23"/>
      <c r="B664" s="23"/>
      <c r="C664" s="23"/>
      <c r="D664" s="27"/>
      <c r="E664" s="27"/>
      <c r="F664" s="24"/>
      <c r="G664" s="23"/>
      <c r="H664" s="23"/>
      <c r="I664" s="23"/>
      <c r="J664" s="23"/>
      <c r="K664" s="23"/>
      <c r="L664" s="23"/>
      <c r="M664" s="23"/>
      <c r="N664" s="23"/>
      <c r="O664" s="26"/>
      <c r="P664" s="26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</row>
    <row r="665">
      <c r="A665" s="23"/>
      <c r="B665" s="23"/>
      <c r="C665" s="23"/>
      <c r="D665" s="27"/>
      <c r="E665" s="27"/>
      <c r="F665" s="24"/>
      <c r="G665" s="23"/>
      <c r="H665" s="23"/>
      <c r="I665" s="23"/>
      <c r="J665" s="23"/>
      <c r="K665" s="23"/>
      <c r="L665" s="23"/>
      <c r="M665" s="23"/>
      <c r="N665" s="23"/>
      <c r="O665" s="26"/>
      <c r="P665" s="26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</row>
    <row r="666">
      <c r="A666" s="23"/>
      <c r="B666" s="23"/>
      <c r="C666" s="23"/>
      <c r="D666" s="27"/>
      <c r="E666" s="27"/>
      <c r="F666" s="24"/>
      <c r="G666" s="23"/>
      <c r="H666" s="23"/>
      <c r="I666" s="23"/>
      <c r="J666" s="23"/>
      <c r="K666" s="23"/>
      <c r="L666" s="23"/>
      <c r="M666" s="23"/>
      <c r="N666" s="23"/>
      <c r="O666" s="26"/>
      <c r="P666" s="26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</row>
    <row r="667">
      <c r="A667" s="23"/>
      <c r="B667" s="23"/>
      <c r="C667" s="23"/>
      <c r="D667" s="27"/>
      <c r="E667" s="27"/>
      <c r="F667" s="24"/>
      <c r="G667" s="23"/>
      <c r="H667" s="23"/>
      <c r="I667" s="23"/>
      <c r="J667" s="23"/>
      <c r="K667" s="23"/>
      <c r="L667" s="23"/>
      <c r="M667" s="23"/>
      <c r="N667" s="23"/>
      <c r="O667" s="26"/>
      <c r="P667" s="26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</row>
    <row r="668">
      <c r="A668" s="23"/>
      <c r="B668" s="23"/>
      <c r="C668" s="23"/>
      <c r="D668" s="27"/>
      <c r="E668" s="27"/>
      <c r="F668" s="24"/>
      <c r="G668" s="23"/>
      <c r="H668" s="23"/>
      <c r="I668" s="23"/>
      <c r="J668" s="23"/>
      <c r="K668" s="23"/>
      <c r="L668" s="23"/>
      <c r="M668" s="23"/>
      <c r="N668" s="23"/>
      <c r="O668" s="26"/>
      <c r="P668" s="26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</row>
    <row r="669">
      <c r="A669" s="23"/>
      <c r="B669" s="23"/>
      <c r="C669" s="23"/>
      <c r="D669" s="27"/>
      <c r="E669" s="27"/>
      <c r="F669" s="24"/>
      <c r="G669" s="23"/>
      <c r="H669" s="23"/>
      <c r="I669" s="23"/>
      <c r="J669" s="23"/>
      <c r="K669" s="23"/>
      <c r="L669" s="23"/>
      <c r="M669" s="23"/>
      <c r="N669" s="23"/>
      <c r="O669" s="26"/>
      <c r="P669" s="26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</row>
    <row r="670">
      <c r="A670" s="23"/>
      <c r="B670" s="23"/>
      <c r="C670" s="23"/>
      <c r="D670" s="27"/>
      <c r="E670" s="27"/>
      <c r="F670" s="24"/>
      <c r="G670" s="23"/>
      <c r="H670" s="23"/>
      <c r="I670" s="23"/>
      <c r="J670" s="23"/>
      <c r="K670" s="23"/>
      <c r="L670" s="23"/>
      <c r="M670" s="23"/>
      <c r="N670" s="23"/>
      <c r="O670" s="26"/>
      <c r="P670" s="26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</row>
    <row r="671">
      <c r="A671" s="23"/>
      <c r="B671" s="23"/>
      <c r="C671" s="23"/>
      <c r="D671" s="27"/>
      <c r="E671" s="27"/>
      <c r="F671" s="24"/>
      <c r="G671" s="23"/>
      <c r="H671" s="23"/>
      <c r="I671" s="23"/>
      <c r="J671" s="23"/>
      <c r="K671" s="23"/>
      <c r="L671" s="23"/>
      <c r="M671" s="23"/>
      <c r="N671" s="23"/>
      <c r="O671" s="26"/>
      <c r="P671" s="26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</row>
    <row r="672">
      <c r="A672" s="23"/>
      <c r="B672" s="23"/>
      <c r="C672" s="23"/>
      <c r="D672" s="27"/>
      <c r="E672" s="27"/>
      <c r="F672" s="24"/>
      <c r="G672" s="23"/>
      <c r="H672" s="23"/>
      <c r="I672" s="23"/>
      <c r="J672" s="23"/>
      <c r="K672" s="23"/>
      <c r="L672" s="23"/>
      <c r="M672" s="23"/>
      <c r="N672" s="23"/>
      <c r="O672" s="26"/>
      <c r="P672" s="26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</row>
    <row r="673">
      <c r="A673" s="23"/>
      <c r="B673" s="23"/>
      <c r="C673" s="23"/>
      <c r="D673" s="27"/>
      <c r="E673" s="27"/>
      <c r="F673" s="24"/>
      <c r="G673" s="23"/>
      <c r="H673" s="23"/>
      <c r="I673" s="23"/>
      <c r="J673" s="23"/>
      <c r="K673" s="23"/>
      <c r="L673" s="23"/>
      <c r="M673" s="23"/>
      <c r="N673" s="23"/>
      <c r="O673" s="26"/>
      <c r="P673" s="26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</row>
    <row r="674">
      <c r="A674" s="23"/>
      <c r="B674" s="23"/>
      <c r="C674" s="23"/>
      <c r="D674" s="27"/>
      <c r="E674" s="27"/>
      <c r="F674" s="24"/>
      <c r="G674" s="23"/>
      <c r="H674" s="23"/>
      <c r="I674" s="23"/>
      <c r="J674" s="23"/>
      <c r="K674" s="23"/>
      <c r="L674" s="23"/>
      <c r="M674" s="23"/>
      <c r="N674" s="23"/>
      <c r="O674" s="26"/>
      <c r="P674" s="26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</row>
    <row r="675">
      <c r="A675" s="23"/>
      <c r="B675" s="23"/>
      <c r="C675" s="23"/>
      <c r="D675" s="27"/>
      <c r="E675" s="27"/>
      <c r="F675" s="24"/>
      <c r="G675" s="23"/>
      <c r="H675" s="23"/>
      <c r="I675" s="23"/>
      <c r="J675" s="23"/>
      <c r="K675" s="23"/>
      <c r="L675" s="23"/>
      <c r="M675" s="23"/>
      <c r="N675" s="23"/>
      <c r="O675" s="26"/>
      <c r="P675" s="26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</row>
    <row r="676">
      <c r="A676" s="23"/>
      <c r="B676" s="23"/>
      <c r="C676" s="23"/>
      <c r="D676" s="27"/>
      <c r="E676" s="27"/>
      <c r="F676" s="24"/>
      <c r="G676" s="23"/>
      <c r="H676" s="23"/>
      <c r="I676" s="23"/>
      <c r="J676" s="23"/>
      <c r="K676" s="23"/>
      <c r="L676" s="23"/>
      <c r="M676" s="23"/>
      <c r="N676" s="23"/>
      <c r="O676" s="26"/>
      <c r="P676" s="26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</row>
    <row r="677">
      <c r="A677" s="23"/>
      <c r="B677" s="23"/>
      <c r="C677" s="23"/>
      <c r="D677" s="27"/>
      <c r="E677" s="27"/>
      <c r="F677" s="24"/>
      <c r="G677" s="23"/>
      <c r="H677" s="23"/>
      <c r="I677" s="23"/>
      <c r="J677" s="23"/>
      <c r="K677" s="23"/>
      <c r="L677" s="23"/>
      <c r="M677" s="23"/>
      <c r="N677" s="23"/>
      <c r="O677" s="26"/>
      <c r="P677" s="26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</row>
    <row r="678">
      <c r="A678" s="23"/>
      <c r="B678" s="23"/>
      <c r="C678" s="23"/>
      <c r="D678" s="27"/>
      <c r="E678" s="27"/>
      <c r="F678" s="24"/>
      <c r="G678" s="23"/>
      <c r="H678" s="23"/>
      <c r="I678" s="23"/>
      <c r="J678" s="23"/>
      <c r="K678" s="23"/>
      <c r="L678" s="23"/>
      <c r="M678" s="23"/>
      <c r="N678" s="23"/>
      <c r="O678" s="26"/>
      <c r="P678" s="26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</row>
    <row r="679">
      <c r="A679" s="23"/>
      <c r="B679" s="23"/>
      <c r="C679" s="23"/>
      <c r="D679" s="27"/>
      <c r="E679" s="27"/>
      <c r="F679" s="24"/>
      <c r="G679" s="23"/>
      <c r="H679" s="23"/>
      <c r="I679" s="23"/>
      <c r="J679" s="23"/>
      <c r="K679" s="23"/>
      <c r="L679" s="23"/>
      <c r="M679" s="23"/>
      <c r="N679" s="23"/>
      <c r="O679" s="26"/>
      <c r="P679" s="26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</row>
    <row r="680">
      <c r="A680" s="23"/>
      <c r="B680" s="23"/>
      <c r="C680" s="23"/>
      <c r="D680" s="27"/>
      <c r="E680" s="27"/>
      <c r="F680" s="24"/>
      <c r="G680" s="23"/>
      <c r="H680" s="23"/>
      <c r="I680" s="23"/>
      <c r="J680" s="23"/>
      <c r="K680" s="23"/>
      <c r="L680" s="23"/>
      <c r="M680" s="23"/>
      <c r="N680" s="23"/>
      <c r="O680" s="26"/>
      <c r="P680" s="26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</row>
    <row r="681">
      <c r="A681" s="23"/>
      <c r="B681" s="23"/>
      <c r="C681" s="23"/>
      <c r="D681" s="27"/>
      <c r="E681" s="27"/>
      <c r="F681" s="24"/>
      <c r="G681" s="23"/>
      <c r="H681" s="23"/>
      <c r="I681" s="23"/>
      <c r="J681" s="23"/>
      <c r="K681" s="23"/>
      <c r="L681" s="23"/>
      <c r="M681" s="23"/>
      <c r="N681" s="23"/>
      <c r="O681" s="26"/>
      <c r="P681" s="26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</row>
    <row r="682">
      <c r="A682" s="23"/>
      <c r="B682" s="23"/>
      <c r="C682" s="23"/>
      <c r="D682" s="27"/>
      <c r="E682" s="27"/>
      <c r="F682" s="24"/>
      <c r="G682" s="23"/>
      <c r="H682" s="23"/>
      <c r="I682" s="23"/>
      <c r="J682" s="23"/>
      <c r="K682" s="23"/>
      <c r="L682" s="23"/>
      <c r="M682" s="23"/>
      <c r="N682" s="23"/>
      <c r="O682" s="26"/>
      <c r="P682" s="26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</row>
    <row r="683">
      <c r="A683" s="23"/>
      <c r="B683" s="23"/>
      <c r="C683" s="23"/>
      <c r="D683" s="27"/>
      <c r="E683" s="27"/>
      <c r="F683" s="24"/>
      <c r="G683" s="23"/>
      <c r="H683" s="23"/>
      <c r="I683" s="23"/>
      <c r="J683" s="23"/>
      <c r="K683" s="23"/>
      <c r="L683" s="23"/>
      <c r="M683" s="23"/>
      <c r="N683" s="23"/>
      <c r="O683" s="26"/>
      <c r="P683" s="26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</row>
    <row r="684">
      <c r="A684" s="23"/>
      <c r="B684" s="23"/>
      <c r="C684" s="23"/>
      <c r="D684" s="27"/>
      <c r="E684" s="27"/>
      <c r="F684" s="24"/>
      <c r="G684" s="23"/>
      <c r="H684" s="23"/>
      <c r="I684" s="23"/>
      <c r="J684" s="23"/>
      <c r="K684" s="23"/>
      <c r="L684" s="23"/>
      <c r="M684" s="23"/>
      <c r="N684" s="23"/>
      <c r="O684" s="26"/>
      <c r="P684" s="26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</row>
    <row r="685">
      <c r="A685" s="23"/>
      <c r="B685" s="23"/>
      <c r="C685" s="23"/>
      <c r="D685" s="27"/>
      <c r="E685" s="27"/>
      <c r="F685" s="24"/>
      <c r="G685" s="23"/>
      <c r="H685" s="23"/>
      <c r="I685" s="23"/>
      <c r="J685" s="23"/>
      <c r="K685" s="23"/>
      <c r="L685" s="23"/>
      <c r="M685" s="23"/>
      <c r="N685" s="23"/>
      <c r="O685" s="26"/>
      <c r="P685" s="26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</row>
    <row r="686">
      <c r="A686" s="23"/>
      <c r="B686" s="23"/>
      <c r="C686" s="23"/>
      <c r="D686" s="27"/>
      <c r="E686" s="27"/>
      <c r="F686" s="24"/>
      <c r="G686" s="23"/>
      <c r="H686" s="23"/>
      <c r="I686" s="23"/>
      <c r="J686" s="23"/>
      <c r="K686" s="23"/>
      <c r="L686" s="23"/>
      <c r="M686" s="23"/>
      <c r="N686" s="23"/>
      <c r="O686" s="26"/>
      <c r="P686" s="26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</row>
    <row r="687">
      <c r="A687" s="23"/>
      <c r="B687" s="23"/>
      <c r="C687" s="23"/>
      <c r="D687" s="27"/>
      <c r="E687" s="27"/>
      <c r="F687" s="24"/>
      <c r="G687" s="23"/>
      <c r="H687" s="23"/>
      <c r="I687" s="23"/>
      <c r="J687" s="23"/>
      <c r="K687" s="23"/>
      <c r="L687" s="23"/>
      <c r="M687" s="23"/>
      <c r="N687" s="23"/>
      <c r="O687" s="26"/>
      <c r="P687" s="26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</row>
    <row r="688">
      <c r="A688" s="23"/>
      <c r="B688" s="23"/>
      <c r="C688" s="23"/>
      <c r="D688" s="27"/>
      <c r="E688" s="27"/>
      <c r="F688" s="24"/>
      <c r="G688" s="23"/>
      <c r="H688" s="23"/>
      <c r="I688" s="23"/>
      <c r="J688" s="23"/>
      <c r="K688" s="23"/>
      <c r="L688" s="23"/>
      <c r="M688" s="23"/>
      <c r="N688" s="23"/>
      <c r="O688" s="26"/>
      <c r="P688" s="26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</row>
    <row r="689">
      <c r="A689" s="23"/>
      <c r="B689" s="23"/>
      <c r="C689" s="23"/>
      <c r="D689" s="27"/>
      <c r="E689" s="27"/>
      <c r="F689" s="24"/>
      <c r="G689" s="23"/>
      <c r="H689" s="23"/>
      <c r="I689" s="23"/>
      <c r="J689" s="23"/>
      <c r="K689" s="23"/>
      <c r="L689" s="23"/>
      <c r="M689" s="23"/>
      <c r="N689" s="23"/>
      <c r="O689" s="26"/>
      <c r="P689" s="26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</row>
    <row r="690">
      <c r="A690" s="23"/>
      <c r="B690" s="23"/>
      <c r="C690" s="23"/>
      <c r="D690" s="27"/>
      <c r="E690" s="27"/>
      <c r="F690" s="24"/>
      <c r="G690" s="23"/>
      <c r="H690" s="23"/>
      <c r="I690" s="23"/>
      <c r="J690" s="23"/>
      <c r="K690" s="23"/>
      <c r="L690" s="23"/>
      <c r="M690" s="23"/>
      <c r="N690" s="23"/>
      <c r="O690" s="26"/>
      <c r="P690" s="26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</row>
    <row r="691">
      <c r="A691" s="23"/>
      <c r="B691" s="23"/>
      <c r="C691" s="23"/>
      <c r="D691" s="27"/>
      <c r="E691" s="27"/>
      <c r="F691" s="24"/>
      <c r="G691" s="23"/>
      <c r="H691" s="23"/>
      <c r="I691" s="23"/>
      <c r="J691" s="23"/>
      <c r="K691" s="23"/>
      <c r="L691" s="23"/>
      <c r="M691" s="23"/>
      <c r="N691" s="23"/>
      <c r="O691" s="26"/>
      <c r="P691" s="26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</row>
    <row r="692">
      <c r="A692" s="23"/>
      <c r="B692" s="23"/>
      <c r="C692" s="23"/>
      <c r="D692" s="27"/>
      <c r="E692" s="27"/>
      <c r="F692" s="24"/>
      <c r="G692" s="23"/>
      <c r="H692" s="23"/>
      <c r="I692" s="23"/>
      <c r="J692" s="23"/>
      <c r="K692" s="23"/>
      <c r="L692" s="23"/>
      <c r="M692" s="23"/>
      <c r="N692" s="23"/>
      <c r="O692" s="26"/>
      <c r="P692" s="26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</row>
    <row r="693">
      <c r="A693" s="23"/>
      <c r="B693" s="23"/>
      <c r="C693" s="23"/>
      <c r="D693" s="27"/>
      <c r="E693" s="27"/>
      <c r="F693" s="24"/>
      <c r="G693" s="23"/>
      <c r="H693" s="23"/>
      <c r="I693" s="23"/>
      <c r="J693" s="23"/>
      <c r="K693" s="23"/>
      <c r="L693" s="23"/>
      <c r="M693" s="23"/>
      <c r="N693" s="23"/>
      <c r="O693" s="26"/>
      <c r="P693" s="26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</row>
    <row r="694">
      <c r="A694" s="23"/>
      <c r="B694" s="23"/>
      <c r="C694" s="23"/>
      <c r="D694" s="27"/>
      <c r="E694" s="27"/>
      <c r="F694" s="24"/>
      <c r="G694" s="23"/>
      <c r="H694" s="23"/>
      <c r="I694" s="23"/>
      <c r="J694" s="23"/>
      <c r="K694" s="23"/>
      <c r="L694" s="23"/>
      <c r="M694" s="23"/>
      <c r="N694" s="23"/>
      <c r="O694" s="26"/>
      <c r="P694" s="26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</row>
    <row r="695">
      <c r="A695" s="23"/>
      <c r="B695" s="23"/>
      <c r="C695" s="23"/>
      <c r="D695" s="27"/>
      <c r="E695" s="27"/>
      <c r="F695" s="24"/>
      <c r="G695" s="23"/>
      <c r="H695" s="23"/>
      <c r="I695" s="23"/>
      <c r="J695" s="23"/>
      <c r="K695" s="23"/>
      <c r="L695" s="23"/>
      <c r="M695" s="23"/>
      <c r="N695" s="23"/>
      <c r="O695" s="26"/>
      <c r="P695" s="26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</row>
    <row r="696">
      <c r="A696" s="23"/>
      <c r="B696" s="23"/>
      <c r="C696" s="23"/>
      <c r="D696" s="27"/>
      <c r="E696" s="27"/>
      <c r="F696" s="24"/>
      <c r="G696" s="23"/>
      <c r="H696" s="23"/>
      <c r="I696" s="23"/>
      <c r="J696" s="23"/>
      <c r="K696" s="23"/>
      <c r="L696" s="23"/>
      <c r="M696" s="23"/>
      <c r="N696" s="23"/>
      <c r="O696" s="26"/>
      <c r="P696" s="26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</row>
    <row r="697">
      <c r="A697" s="23"/>
      <c r="B697" s="23"/>
      <c r="C697" s="23"/>
      <c r="D697" s="27"/>
      <c r="E697" s="27"/>
      <c r="F697" s="24"/>
      <c r="G697" s="23"/>
      <c r="H697" s="23"/>
      <c r="I697" s="23"/>
      <c r="J697" s="23"/>
      <c r="K697" s="23"/>
      <c r="L697" s="23"/>
      <c r="M697" s="23"/>
      <c r="N697" s="23"/>
      <c r="O697" s="26"/>
      <c r="P697" s="26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</row>
    <row r="698">
      <c r="A698" s="23"/>
      <c r="B698" s="23"/>
      <c r="C698" s="23"/>
      <c r="D698" s="27"/>
      <c r="E698" s="27"/>
      <c r="F698" s="24"/>
      <c r="G698" s="23"/>
      <c r="H698" s="23"/>
      <c r="I698" s="23"/>
      <c r="J698" s="23"/>
      <c r="K698" s="23"/>
      <c r="L698" s="23"/>
      <c r="M698" s="23"/>
      <c r="N698" s="23"/>
      <c r="O698" s="26"/>
      <c r="P698" s="26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</row>
    <row r="699">
      <c r="A699" s="23"/>
      <c r="B699" s="23"/>
      <c r="C699" s="23"/>
      <c r="D699" s="27"/>
      <c r="E699" s="27"/>
      <c r="F699" s="24"/>
      <c r="G699" s="23"/>
      <c r="H699" s="23"/>
      <c r="I699" s="23"/>
      <c r="J699" s="23"/>
      <c r="K699" s="23"/>
      <c r="L699" s="23"/>
      <c r="M699" s="23"/>
      <c r="N699" s="23"/>
      <c r="O699" s="26"/>
      <c r="P699" s="26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</row>
    <row r="700">
      <c r="A700" s="23"/>
      <c r="B700" s="23"/>
      <c r="C700" s="23"/>
      <c r="D700" s="27"/>
      <c r="E700" s="27"/>
      <c r="F700" s="24"/>
      <c r="G700" s="23"/>
      <c r="H700" s="23"/>
      <c r="I700" s="23"/>
      <c r="J700" s="23"/>
      <c r="K700" s="23"/>
      <c r="L700" s="23"/>
      <c r="M700" s="23"/>
      <c r="N700" s="23"/>
      <c r="O700" s="26"/>
      <c r="P700" s="26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</row>
    <row r="701">
      <c r="A701" s="23"/>
      <c r="B701" s="23"/>
      <c r="C701" s="23"/>
      <c r="D701" s="27"/>
      <c r="E701" s="27"/>
      <c r="F701" s="24"/>
      <c r="G701" s="23"/>
      <c r="H701" s="23"/>
      <c r="I701" s="23"/>
      <c r="J701" s="23"/>
      <c r="K701" s="23"/>
      <c r="L701" s="23"/>
      <c r="M701" s="23"/>
      <c r="N701" s="23"/>
      <c r="O701" s="26"/>
      <c r="P701" s="26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</row>
    <row r="702">
      <c r="A702" s="23"/>
      <c r="B702" s="23"/>
      <c r="C702" s="23"/>
      <c r="D702" s="27"/>
      <c r="E702" s="27"/>
      <c r="F702" s="24"/>
      <c r="G702" s="23"/>
      <c r="H702" s="23"/>
      <c r="I702" s="23"/>
      <c r="J702" s="23"/>
      <c r="K702" s="23"/>
      <c r="L702" s="23"/>
      <c r="M702" s="23"/>
      <c r="N702" s="23"/>
      <c r="O702" s="26"/>
      <c r="P702" s="26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</row>
    <row r="703">
      <c r="A703" s="23"/>
      <c r="B703" s="23"/>
      <c r="C703" s="23"/>
      <c r="D703" s="27"/>
      <c r="E703" s="27"/>
      <c r="F703" s="24"/>
      <c r="G703" s="23"/>
      <c r="H703" s="23"/>
      <c r="I703" s="23"/>
      <c r="J703" s="23"/>
      <c r="K703" s="23"/>
      <c r="L703" s="23"/>
      <c r="M703" s="23"/>
      <c r="N703" s="23"/>
      <c r="O703" s="26"/>
      <c r="P703" s="26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</row>
    <row r="704">
      <c r="A704" s="23"/>
      <c r="B704" s="23"/>
      <c r="C704" s="23"/>
      <c r="D704" s="27"/>
      <c r="E704" s="27"/>
      <c r="F704" s="24"/>
      <c r="G704" s="23"/>
      <c r="H704" s="23"/>
      <c r="I704" s="23"/>
      <c r="J704" s="23"/>
      <c r="K704" s="23"/>
      <c r="L704" s="23"/>
      <c r="M704" s="23"/>
      <c r="N704" s="23"/>
      <c r="O704" s="26"/>
      <c r="P704" s="26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</row>
    <row r="705">
      <c r="A705" s="23"/>
      <c r="B705" s="23"/>
      <c r="C705" s="23"/>
      <c r="D705" s="27"/>
      <c r="E705" s="27"/>
      <c r="F705" s="24"/>
      <c r="G705" s="23"/>
      <c r="H705" s="23"/>
      <c r="I705" s="23"/>
      <c r="J705" s="23"/>
      <c r="K705" s="23"/>
      <c r="L705" s="23"/>
      <c r="M705" s="23"/>
      <c r="N705" s="23"/>
      <c r="O705" s="26"/>
      <c r="P705" s="26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</row>
    <row r="706">
      <c r="A706" s="23"/>
      <c r="B706" s="23"/>
      <c r="C706" s="23"/>
      <c r="D706" s="27"/>
      <c r="E706" s="27"/>
      <c r="F706" s="24"/>
      <c r="G706" s="23"/>
      <c r="H706" s="23"/>
      <c r="I706" s="23"/>
      <c r="J706" s="23"/>
      <c r="K706" s="23"/>
      <c r="L706" s="23"/>
      <c r="M706" s="23"/>
      <c r="N706" s="23"/>
      <c r="O706" s="26"/>
      <c r="P706" s="26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</row>
    <row r="707">
      <c r="A707" s="23"/>
      <c r="B707" s="23"/>
      <c r="C707" s="23"/>
      <c r="D707" s="27"/>
      <c r="E707" s="27"/>
      <c r="F707" s="24"/>
      <c r="G707" s="23"/>
      <c r="H707" s="23"/>
      <c r="I707" s="23"/>
      <c r="J707" s="23"/>
      <c r="K707" s="23"/>
      <c r="L707" s="23"/>
      <c r="M707" s="23"/>
      <c r="N707" s="23"/>
      <c r="O707" s="26"/>
      <c r="P707" s="26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</row>
    <row r="708">
      <c r="A708" s="23"/>
      <c r="B708" s="23"/>
      <c r="C708" s="23"/>
      <c r="D708" s="27"/>
      <c r="E708" s="27"/>
      <c r="F708" s="24"/>
      <c r="G708" s="23"/>
      <c r="H708" s="23"/>
      <c r="I708" s="23"/>
      <c r="J708" s="23"/>
      <c r="K708" s="23"/>
      <c r="L708" s="23"/>
      <c r="M708" s="23"/>
      <c r="N708" s="23"/>
      <c r="O708" s="26"/>
      <c r="P708" s="26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</row>
    <row r="709">
      <c r="A709" s="23"/>
      <c r="B709" s="23"/>
      <c r="C709" s="23"/>
      <c r="D709" s="27"/>
      <c r="E709" s="27"/>
      <c r="F709" s="24"/>
      <c r="G709" s="23"/>
      <c r="H709" s="23"/>
      <c r="I709" s="23"/>
      <c r="J709" s="23"/>
      <c r="K709" s="23"/>
      <c r="L709" s="23"/>
      <c r="M709" s="23"/>
      <c r="N709" s="23"/>
      <c r="O709" s="26"/>
      <c r="P709" s="26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</row>
    <row r="710">
      <c r="A710" s="23"/>
      <c r="B710" s="23"/>
      <c r="C710" s="23"/>
      <c r="D710" s="27"/>
      <c r="E710" s="27"/>
      <c r="F710" s="24"/>
      <c r="G710" s="23"/>
      <c r="H710" s="23"/>
      <c r="I710" s="23"/>
      <c r="J710" s="23"/>
      <c r="K710" s="23"/>
      <c r="L710" s="23"/>
      <c r="M710" s="23"/>
      <c r="N710" s="23"/>
      <c r="O710" s="26"/>
      <c r="P710" s="26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</row>
    <row r="711">
      <c r="A711" s="23"/>
      <c r="B711" s="23"/>
      <c r="C711" s="23"/>
      <c r="D711" s="27"/>
      <c r="E711" s="27"/>
      <c r="F711" s="24"/>
      <c r="G711" s="23"/>
      <c r="H711" s="23"/>
      <c r="I711" s="23"/>
      <c r="J711" s="23"/>
      <c r="K711" s="23"/>
      <c r="L711" s="23"/>
      <c r="M711" s="23"/>
      <c r="N711" s="23"/>
      <c r="O711" s="26"/>
      <c r="P711" s="26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</row>
    <row r="712">
      <c r="A712" s="23"/>
      <c r="B712" s="23"/>
      <c r="C712" s="23"/>
      <c r="D712" s="27"/>
      <c r="E712" s="27"/>
      <c r="F712" s="24"/>
      <c r="G712" s="23"/>
      <c r="H712" s="23"/>
      <c r="I712" s="23"/>
      <c r="J712" s="23"/>
      <c r="K712" s="23"/>
      <c r="L712" s="23"/>
      <c r="M712" s="23"/>
      <c r="N712" s="23"/>
      <c r="O712" s="26"/>
      <c r="P712" s="26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</row>
    <row r="713">
      <c r="A713" s="23"/>
      <c r="B713" s="23"/>
      <c r="C713" s="23"/>
      <c r="D713" s="27"/>
      <c r="E713" s="27"/>
      <c r="F713" s="24"/>
      <c r="G713" s="23"/>
      <c r="H713" s="23"/>
      <c r="I713" s="23"/>
      <c r="J713" s="23"/>
      <c r="K713" s="23"/>
      <c r="L713" s="23"/>
      <c r="M713" s="23"/>
      <c r="N713" s="23"/>
      <c r="O713" s="26"/>
      <c r="P713" s="26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</row>
    <row r="714">
      <c r="A714" s="23"/>
      <c r="B714" s="23"/>
      <c r="C714" s="23"/>
      <c r="D714" s="27"/>
      <c r="E714" s="27"/>
      <c r="F714" s="24"/>
      <c r="G714" s="23"/>
      <c r="H714" s="23"/>
      <c r="I714" s="23"/>
      <c r="J714" s="23"/>
      <c r="K714" s="23"/>
      <c r="L714" s="23"/>
      <c r="M714" s="23"/>
      <c r="N714" s="23"/>
      <c r="O714" s="26"/>
      <c r="P714" s="26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</row>
    <row r="715">
      <c r="A715" s="23"/>
      <c r="B715" s="23"/>
      <c r="C715" s="23"/>
      <c r="D715" s="27"/>
      <c r="E715" s="27"/>
      <c r="F715" s="24"/>
      <c r="G715" s="23"/>
      <c r="H715" s="23"/>
      <c r="I715" s="23"/>
      <c r="J715" s="23"/>
      <c r="K715" s="23"/>
      <c r="L715" s="23"/>
      <c r="M715" s="23"/>
      <c r="N715" s="23"/>
      <c r="O715" s="26"/>
      <c r="P715" s="26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</row>
    <row r="716">
      <c r="A716" s="23"/>
      <c r="B716" s="23"/>
      <c r="C716" s="23"/>
      <c r="D716" s="27"/>
      <c r="E716" s="27"/>
      <c r="F716" s="24"/>
      <c r="G716" s="23"/>
      <c r="H716" s="23"/>
      <c r="I716" s="23"/>
      <c r="J716" s="23"/>
      <c r="K716" s="23"/>
      <c r="L716" s="23"/>
      <c r="M716" s="23"/>
      <c r="N716" s="23"/>
      <c r="O716" s="26"/>
      <c r="P716" s="26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</row>
    <row r="717">
      <c r="A717" s="23"/>
      <c r="B717" s="23"/>
      <c r="C717" s="23"/>
      <c r="D717" s="27"/>
      <c r="E717" s="27"/>
      <c r="F717" s="24"/>
      <c r="G717" s="23"/>
      <c r="H717" s="23"/>
      <c r="I717" s="23"/>
      <c r="J717" s="23"/>
      <c r="K717" s="23"/>
      <c r="L717" s="23"/>
      <c r="M717" s="23"/>
      <c r="N717" s="23"/>
      <c r="O717" s="26"/>
      <c r="P717" s="26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</row>
    <row r="718">
      <c r="A718" s="23"/>
      <c r="B718" s="23"/>
      <c r="C718" s="23"/>
      <c r="D718" s="27"/>
      <c r="E718" s="27"/>
      <c r="F718" s="24"/>
      <c r="G718" s="23"/>
      <c r="H718" s="23"/>
      <c r="I718" s="23"/>
      <c r="J718" s="23"/>
      <c r="K718" s="23"/>
      <c r="L718" s="23"/>
      <c r="M718" s="23"/>
      <c r="N718" s="23"/>
      <c r="O718" s="26"/>
      <c r="P718" s="26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</row>
    <row r="719">
      <c r="A719" s="23"/>
      <c r="B719" s="23"/>
      <c r="C719" s="23"/>
      <c r="D719" s="27"/>
      <c r="E719" s="27"/>
      <c r="F719" s="24"/>
      <c r="G719" s="23"/>
      <c r="H719" s="23"/>
      <c r="I719" s="23"/>
      <c r="J719" s="23"/>
      <c r="K719" s="23"/>
      <c r="L719" s="23"/>
      <c r="M719" s="23"/>
      <c r="N719" s="23"/>
      <c r="O719" s="26"/>
      <c r="P719" s="26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</row>
    <row r="720">
      <c r="A720" s="23"/>
      <c r="B720" s="23"/>
      <c r="C720" s="23"/>
      <c r="D720" s="27"/>
      <c r="E720" s="27"/>
      <c r="F720" s="24"/>
      <c r="G720" s="23"/>
      <c r="H720" s="23"/>
      <c r="I720" s="23"/>
      <c r="J720" s="23"/>
      <c r="K720" s="23"/>
      <c r="L720" s="23"/>
      <c r="M720" s="23"/>
      <c r="N720" s="23"/>
      <c r="O720" s="26"/>
      <c r="P720" s="26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</row>
    <row r="721">
      <c r="A721" s="23"/>
      <c r="B721" s="23"/>
      <c r="C721" s="23"/>
      <c r="D721" s="27"/>
      <c r="E721" s="27"/>
      <c r="F721" s="24"/>
      <c r="G721" s="23"/>
      <c r="H721" s="23"/>
      <c r="I721" s="23"/>
      <c r="J721" s="23"/>
      <c r="K721" s="23"/>
      <c r="L721" s="23"/>
      <c r="M721" s="23"/>
      <c r="N721" s="23"/>
      <c r="O721" s="26"/>
      <c r="P721" s="26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</row>
    <row r="722">
      <c r="A722" s="23"/>
      <c r="B722" s="23"/>
      <c r="C722" s="23"/>
      <c r="D722" s="27"/>
      <c r="E722" s="27"/>
      <c r="F722" s="24"/>
      <c r="G722" s="23"/>
      <c r="H722" s="23"/>
      <c r="I722" s="23"/>
      <c r="J722" s="23"/>
      <c r="K722" s="23"/>
      <c r="L722" s="23"/>
      <c r="M722" s="23"/>
      <c r="N722" s="23"/>
      <c r="O722" s="26"/>
      <c r="P722" s="26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</row>
    <row r="723">
      <c r="A723" s="23"/>
      <c r="B723" s="23"/>
      <c r="C723" s="23"/>
      <c r="D723" s="27"/>
      <c r="E723" s="27"/>
      <c r="F723" s="24"/>
      <c r="G723" s="23"/>
      <c r="H723" s="23"/>
      <c r="I723" s="23"/>
      <c r="J723" s="23"/>
      <c r="K723" s="23"/>
      <c r="L723" s="23"/>
      <c r="M723" s="23"/>
      <c r="N723" s="23"/>
      <c r="O723" s="26"/>
      <c r="P723" s="26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</row>
    <row r="724">
      <c r="A724" s="23"/>
      <c r="B724" s="23"/>
      <c r="C724" s="23"/>
      <c r="D724" s="27"/>
      <c r="E724" s="27"/>
      <c r="F724" s="24"/>
      <c r="G724" s="23"/>
      <c r="H724" s="23"/>
      <c r="I724" s="23"/>
      <c r="J724" s="23"/>
      <c r="K724" s="23"/>
      <c r="L724" s="23"/>
      <c r="M724" s="23"/>
      <c r="N724" s="23"/>
      <c r="O724" s="26"/>
      <c r="P724" s="26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</row>
    <row r="725">
      <c r="A725" s="23"/>
      <c r="B725" s="23"/>
      <c r="C725" s="23"/>
      <c r="D725" s="27"/>
      <c r="E725" s="27"/>
      <c r="F725" s="24"/>
      <c r="G725" s="23"/>
      <c r="H725" s="23"/>
      <c r="I725" s="23"/>
      <c r="J725" s="23"/>
      <c r="K725" s="23"/>
      <c r="L725" s="23"/>
      <c r="M725" s="23"/>
      <c r="N725" s="23"/>
      <c r="O725" s="26"/>
      <c r="P725" s="26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</row>
    <row r="726">
      <c r="A726" s="23"/>
      <c r="B726" s="23"/>
      <c r="C726" s="23"/>
      <c r="D726" s="27"/>
      <c r="E726" s="27"/>
      <c r="F726" s="24"/>
      <c r="G726" s="23"/>
      <c r="H726" s="23"/>
      <c r="I726" s="23"/>
      <c r="J726" s="23"/>
      <c r="K726" s="23"/>
      <c r="L726" s="23"/>
      <c r="M726" s="23"/>
      <c r="N726" s="23"/>
      <c r="O726" s="26"/>
      <c r="P726" s="26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</row>
    <row r="727">
      <c r="A727" s="23"/>
      <c r="B727" s="23"/>
      <c r="C727" s="23"/>
      <c r="D727" s="27"/>
      <c r="E727" s="27"/>
      <c r="F727" s="24"/>
      <c r="G727" s="23"/>
      <c r="H727" s="23"/>
      <c r="I727" s="23"/>
      <c r="J727" s="23"/>
      <c r="K727" s="23"/>
      <c r="L727" s="23"/>
      <c r="M727" s="23"/>
      <c r="N727" s="23"/>
      <c r="O727" s="26"/>
      <c r="P727" s="26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</row>
    <row r="728">
      <c r="A728" s="23"/>
      <c r="B728" s="23"/>
      <c r="C728" s="23"/>
      <c r="D728" s="27"/>
      <c r="E728" s="27"/>
      <c r="F728" s="24"/>
      <c r="G728" s="23"/>
      <c r="H728" s="23"/>
      <c r="I728" s="23"/>
      <c r="J728" s="23"/>
      <c r="K728" s="23"/>
      <c r="L728" s="23"/>
      <c r="M728" s="23"/>
      <c r="N728" s="23"/>
      <c r="O728" s="26"/>
      <c r="P728" s="26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</row>
    <row r="729">
      <c r="A729" s="23"/>
      <c r="B729" s="23"/>
      <c r="C729" s="23"/>
      <c r="D729" s="27"/>
      <c r="E729" s="27"/>
      <c r="F729" s="24"/>
      <c r="G729" s="23"/>
      <c r="H729" s="23"/>
      <c r="I729" s="23"/>
      <c r="J729" s="23"/>
      <c r="K729" s="23"/>
      <c r="L729" s="23"/>
      <c r="M729" s="23"/>
      <c r="N729" s="23"/>
      <c r="O729" s="26"/>
      <c r="P729" s="26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</row>
    <row r="730">
      <c r="A730" s="23"/>
      <c r="B730" s="23"/>
      <c r="C730" s="23"/>
      <c r="D730" s="27"/>
      <c r="E730" s="27"/>
      <c r="F730" s="24"/>
      <c r="G730" s="23"/>
      <c r="H730" s="23"/>
      <c r="I730" s="23"/>
      <c r="J730" s="23"/>
      <c r="K730" s="23"/>
      <c r="L730" s="23"/>
      <c r="M730" s="23"/>
      <c r="N730" s="23"/>
      <c r="O730" s="26"/>
      <c r="P730" s="26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</row>
    <row r="731">
      <c r="A731" s="23"/>
      <c r="B731" s="23"/>
      <c r="C731" s="23"/>
      <c r="D731" s="27"/>
      <c r="E731" s="27"/>
      <c r="F731" s="24"/>
      <c r="G731" s="23"/>
      <c r="H731" s="23"/>
      <c r="I731" s="23"/>
      <c r="J731" s="23"/>
      <c r="K731" s="23"/>
      <c r="L731" s="23"/>
      <c r="M731" s="23"/>
      <c r="N731" s="23"/>
      <c r="O731" s="26"/>
      <c r="P731" s="26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</row>
    <row r="732">
      <c r="A732" s="23"/>
      <c r="B732" s="23"/>
      <c r="C732" s="23"/>
      <c r="D732" s="27"/>
      <c r="E732" s="27"/>
      <c r="F732" s="24"/>
      <c r="G732" s="23"/>
      <c r="H732" s="23"/>
      <c r="I732" s="23"/>
      <c r="J732" s="23"/>
      <c r="K732" s="23"/>
      <c r="L732" s="23"/>
      <c r="M732" s="23"/>
      <c r="N732" s="23"/>
      <c r="O732" s="26"/>
      <c r="P732" s="26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</row>
    <row r="733">
      <c r="A733" s="23"/>
      <c r="B733" s="23"/>
      <c r="C733" s="23"/>
      <c r="D733" s="27"/>
      <c r="E733" s="27"/>
      <c r="F733" s="24"/>
      <c r="G733" s="23"/>
      <c r="H733" s="23"/>
      <c r="I733" s="23"/>
      <c r="J733" s="23"/>
      <c r="K733" s="23"/>
      <c r="L733" s="23"/>
      <c r="M733" s="23"/>
      <c r="N733" s="23"/>
      <c r="O733" s="26"/>
      <c r="P733" s="26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</row>
    <row r="734">
      <c r="A734" s="23"/>
      <c r="B734" s="23"/>
      <c r="C734" s="23"/>
      <c r="D734" s="27"/>
      <c r="E734" s="27"/>
      <c r="F734" s="24"/>
      <c r="G734" s="23"/>
      <c r="H734" s="23"/>
      <c r="I734" s="23"/>
      <c r="J734" s="23"/>
      <c r="K734" s="23"/>
      <c r="L734" s="23"/>
      <c r="M734" s="23"/>
      <c r="N734" s="23"/>
      <c r="O734" s="26"/>
      <c r="P734" s="26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</row>
    <row r="735">
      <c r="A735" s="23"/>
      <c r="B735" s="23"/>
      <c r="C735" s="23"/>
      <c r="D735" s="27"/>
      <c r="E735" s="27"/>
      <c r="F735" s="24"/>
      <c r="G735" s="23"/>
      <c r="H735" s="23"/>
      <c r="I735" s="23"/>
      <c r="J735" s="23"/>
      <c r="K735" s="23"/>
      <c r="L735" s="23"/>
      <c r="M735" s="23"/>
      <c r="N735" s="23"/>
      <c r="O735" s="26"/>
      <c r="P735" s="26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</row>
    <row r="736">
      <c r="A736" s="23"/>
      <c r="B736" s="23"/>
      <c r="C736" s="23"/>
      <c r="D736" s="27"/>
      <c r="E736" s="27"/>
      <c r="F736" s="24"/>
      <c r="G736" s="23"/>
      <c r="H736" s="23"/>
      <c r="I736" s="23"/>
      <c r="J736" s="23"/>
      <c r="K736" s="23"/>
      <c r="L736" s="23"/>
      <c r="M736" s="23"/>
      <c r="N736" s="23"/>
      <c r="O736" s="26"/>
      <c r="P736" s="26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</row>
    <row r="737">
      <c r="A737" s="23"/>
      <c r="B737" s="23"/>
      <c r="C737" s="23"/>
      <c r="D737" s="27"/>
      <c r="E737" s="27"/>
      <c r="F737" s="24"/>
      <c r="G737" s="23"/>
      <c r="H737" s="23"/>
      <c r="I737" s="23"/>
      <c r="J737" s="23"/>
      <c r="K737" s="23"/>
      <c r="L737" s="23"/>
      <c r="M737" s="23"/>
      <c r="N737" s="23"/>
      <c r="O737" s="26"/>
      <c r="P737" s="26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</row>
    <row r="738">
      <c r="A738" s="23"/>
      <c r="B738" s="23"/>
      <c r="C738" s="23"/>
      <c r="D738" s="27"/>
      <c r="E738" s="27"/>
      <c r="F738" s="24"/>
      <c r="G738" s="23"/>
      <c r="H738" s="23"/>
      <c r="I738" s="23"/>
      <c r="J738" s="23"/>
      <c r="K738" s="23"/>
      <c r="L738" s="23"/>
      <c r="M738" s="23"/>
      <c r="N738" s="23"/>
      <c r="O738" s="26"/>
      <c r="P738" s="26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</row>
    <row r="739">
      <c r="A739" s="23"/>
      <c r="B739" s="23"/>
      <c r="C739" s="23"/>
      <c r="D739" s="27"/>
      <c r="E739" s="27"/>
      <c r="F739" s="24"/>
      <c r="G739" s="23"/>
      <c r="H739" s="23"/>
      <c r="I739" s="23"/>
      <c r="J739" s="23"/>
      <c r="K739" s="23"/>
      <c r="L739" s="23"/>
      <c r="M739" s="23"/>
      <c r="N739" s="23"/>
      <c r="O739" s="26"/>
      <c r="P739" s="26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</row>
    <row r="740">
      <c r="A740" s="23"/>
      <c r="B740" s="23"/>
      <c r="C740" s="23"/>
      <c r="D740" s="27"/>
      <c r="E740" s="27"/>
      <c r="F740" s="24"/>
      <c r="G740" s="23"/>
      <c r="H740" s="23"/>
      <c r="I740" s="23"/>
      <c r="J740" s="23"/>
      <c r="K740" s="23"/>
      <c r="L740" s="23"/>
      <c r="M740" s="23"/>
      <c r="N740" s="23"/>
      <c r="O740" s="26"/>
      <c r="P740" s="26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</row>
    <row r="741">
      <c r="A741" s="23"/>
      <c r="B741" s="23"/>
      <c r="C741" s="23"/>
      <c r="D741" s="27"/>
      <c r="E741" s="27"/>
      <c r="F741" s="24"/>
      <c r="G741" s="23"/>
      <c r="H741" s="23"/>
      <c r="I741" s="23"/>
      <c r="J741" s="23"/>
      <c r="K741" s="23"/>
      <c r="L741" s="23"/>
      <c r="M741" s="23"/>
      <c r="N741" s="23"/>
      <c r="O741" s="26"/>
      <c r="P741" s="26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</row>
    <row r="742">
      <c r="A742" s="23"/>
      <c r="B742" s="23"/>
      <c r="C742" s="23"/>
      <c r="D742" s="27"/>
      <c r="E742" s="27"/>
      <c r="F742" s="24"/>
      <c r="G742" s="23"/>
      <c r="H742" s="23"/>
      <c r="I742" s="23"/>
      <c r="J742" s="23"/>
      <c r="K742" s="23"/>
      <c r="L742" s="23"/>
      <c r="M742" s="23"/>
      <c r="N742" s="23"/>
      <c r="O742" s="26"/>
      <c r="P742" s="26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</row>
    <row r="743">
      <c r="A743" s="23"/>
      <c r="B743" s="23"/>
      <c r="C743" s="23"/>
      <c r="D743" s="27"/>
      <c r="E743" s="27"/>
      <c r="F743" s="24"/>
      <c r="G743" s="23"/>
      <c r="H743" s="23"/>
      <c r="I743" s="23"/>
      <c r="J743" s="23"/>
      <c r="K743" s="23"/>
      <c r="L743" s="23"/>
      <c r="M743" s="23"/>
      <c r="N743" s="23"/>
      <c r="O743" s="26"/>
      <c r="P743" s="26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</row>
    <row r="744">
      <c r="A744" s="23"/>
      <c r="B744" s="23"/>
      <c r="C744" s="23"/>
      <c r="D744" s="27"/>
      <c r="E744" s="27"/>
      <c r="F744" s="24"/>
      <c r="G744" s="23"/>
      <c r="H744" s="23"/>
      <c r="I744" s="23"/>
      <c r="J744" s="23"/>
      <c r="K744" s="23"/>
      <c r="L744" s="23"/>
      <c r="M744" s="23"/>
      <c r="N744" s="23"/>
      <c r="O744" s="26"/>
      <c r="P744" s="26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</row>
    <row r="745">
      <c r="A745" s="23"/>
      <c r="B745" s="23"/>
      <c r="C745" s="23"/>
      <c r="D745" s="27"/>
      <c r="E745" s="27"/>
      <c r="F745" s="24"/>
      <c r="G745" s="23"/>
      <c r="H745" s="23"/>
      <c r="I745" s="23"/>
      <c r="J745" s="23"/>
      <c r="K745" s="23"/>
      <c r="L745" s="23"/>
      <c r="M745" s="23"/>
      <c r="N745" s="23"/>
      <c r="O745" s="26"/>
      <c r="P745" s="26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</row>
    <row r="746">
      <c r="A746" s="23"/>
      <c r="B746" s="23"/>
      <c r="C746" s="23"/>
      <c r="D746" s="27"/>
      <c r="E746" s="27"/>
      <c r="F746" s="24"/>
      <c r="G746" s="23"/>
      <c r="H746" s="23"/>
      <c r="I746" s="23"/>
      <c r="J746" s="23"/>
      <c r="K746" s="23"/>
      <c r="L746" s="23"/>
      <c r="M746" s="23"/>
      <c r="N746" s="23"/>
      <c r="O746" s="26"/>
      <c r="P746" s="26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</row>
    <row r="747">
      <c r="A747" s="23"/>
      <c r="B747" s="23"/>
      <c r="C747" s="23"/>
      <c r="D747" s="27"/>
      <c r="E747" s="27"/>
      <c r="F747" s="24"/>
      <c r="G747" s="23"/>
      <c r="H747" s="23"/>
      <c r="I747" s="23"/>
      <c r="J747" s="23"/>
      <c r="K747" s="23"/>
      <c r="L747" s="23"/>
      <c r="M747" s="23"/>
      <c r="N747" s="23"/>
      <c r="O747" s="26"/>
      <c r="P747" s="26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</row>
    <row r="748">
      <c r="A748" s="23"/>
      <c r="B748" s="23"/>
      <c r="C748" s="23"/>
      <c r="D748" s="27"/>
      <c r="E748" s="27"/>
      <c r="F748" s="24"/>
      <c r="G748" s="23"/>
      <c r="H748" s="23"/>
      <c r="I748" s="23"/>
      <c r="J748" s="23"/>
      <c r="K748" s="23"/>
      <c r="L748" s="23"/>
      <c r="M748" s="23"/>
      <c r="N748" s="23"/>
      <c r="O748" s="26"/>
      <c r="P748" s="26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</row>
    <row r="749">
      <c r="A749" s="23"/>
      <c r="B749" s="23"/>
      <c r="C749" s="23"/>
      <c r="D749" s="27"/>
      <c r="E749" s="27"/>
      <c r="F749" s="24"/>
      <c r="G749" s="23"/>
      <c r="H749" s="23"/>
      <c r="I749" s="23"/>
      <c r="J749" s="23"/>
      <c r="K749" s="23"/>
      <c r="L749" s="23"/>
      <c r="M749" s="23"/>
      <c r="N749" s="23"/>
      <c r="O749" s="26"/>
      <c r="P749" s="26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</row>
    <row r="750">
      <c r="A750" s="23"/>
      <c r="B750" s="23"/>
      <c r="C750" s="23"/>
      <c r="D750" s="27"/>
      <c r="E750" s="27"/>
      <c r="F750" s="24"/>
      <c r="G750" s="23"/>
      <c r="H750" s="23"/>
      <c r="I750" s="23"/>
      <c r="J750" s="23"/>
      <c r="K750" s="23"/>
      <c r="L750" s="23"/>
      <c r="M750" s="23"/>
      <c r="N750" s="23"/>
      <c r="O750" s="26"/>
      <c r="P750" s="26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</row>
    <row r="751">
      <c r="A751" s="23"/>
      <c r="B751" s="23"/>
      <c r="C751" s="23"/>
      <c r="D751" s="27"/>
      <c r="E751" s="27"/>
      <c r="F751" s="24"/>
      <c r="G751" s="23"/>
      <c r="H751" s="23"/>
      <c r="I751" s="23"/>
      <c r="J751" s="23"/>
      <c r="K751" s="23"/>
      <c r="L751" s="23"/>
      <c r="M751" s="23"/>
      <c r="N751" s="23"/>
      <c r="O751" s="26"/>
      <c r="P751" s="26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</row>
    <row r="752">
      <c r="A752" s="23"/>
      <c r="B752" s="23"/>
      <c r="C752" s="23"/>
      <c r="D752" s="27"/>
      <c r="E752" s="27"/>
      <c r="F752" s="24"/>
      <c r="G752" s="23"/>
      <c r="H752" s="23"/>
      <c r="I752" s="23"/>
      <c r="J752" s="23"/>
      <c r="K752" s="23"/>
      <c r="L752" s="23"/>
      <c r="M752" s="23"/>
      <c r="N752" s="23"/>
      <c r="O752" s="26"/>
      <c r="P752" s="26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</row>
    <row r="753">
      <c r="A753" s="23"/>
      <c r="B753" s="23"/>
      <c r="C753" s="23"/>
      <c r="D753" s="27"/>
      <c r="E753" s="27"/>
      <c r="F753" s="24"/>
      <c r="G753" s="23"/>
      <c r="H753" s="23"/>
      <c r="I753" s="23"/>
      <c r="J753" s="23"/>
      <c r="K753" s="23"/>
      <c r="L753" s="23"/>
      <c r="M753" s="23"/>
      <c r="N753" s="23"/>
      <c r="O753" s="26"/>
      <c r="P753" s="26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</row>
    <row r="754">
      <c r="A754" s="23"/>
      <c r="B754" s="23"/>
      <c r="C754" s="23"/>
      <c r="D754" s="27"/>
      <c r="E754" s="27"/>
      <c r="F754" s="24"/>
      <c r="G754" s="23"/>
      <c r="H754" s="23"/>
      <c r="I754" s="23"/>
      <c r="J754" s="23"/>
      <c r="K754" s="23"/>
      <c r="L754" s="23"/>
      <c r="M754" s="23"/>
      <c r="N754" s="23"/>
      <c r="O754" s="26"/>
      <c r="P754" s="26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</row>
    <row r="755">
      <c r="A755" s="23"/>
      <c r="B755" s="23"/>
      <c r="C755" s="23"/>
      <c r="D755" s="27"/>
      <c r="E755" s="27"/>
      <c r="F755" s="24"/>
      <c r="G755" s="23"/>
      <c r="H755" s="23"/>
      <c r="I755" s="23"/>
      <c r="J755" s="23"/>
      <c r="K755" s="23"/>
      <c r="L755" s="23"/>
      <c r="M755" s="23"/>
      <c r="N755" s="23"/>
      <c r="O755" s="26"/>
      <c r="P755" s="26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</row>
    <row r="756">
      <c r="A756" s="23"/>
      <c r="B756" s="23"/>
      <c r="C756" s="23"/>
      <c r="D756" s="27"/>
      <c r="E756" s="27"/>
      <c r="F756" s="24"/>
      <c r="G756" s="23"/>
      <c r="H756" s="23"/>
      <c r="I756" s="23"/>
      <c r="J756" s="23"/>
      <c r="K756" s="23"/>
      <c r="L756" s="23"/>
      <c r="M756" s="23"/>
      <c r="N756" s="23"/>
      <c r="O756" s="26"/>
      <c r="P756" s="26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</row>
    <row r="757">
      <c r="A757" s="23"/>
      <c r="B757" s="23"/>
      <c r="C757" s="23"/>
      <c r="D757" s="27"/>
      <c r="E757" s="27"/>
      <c r="F757" s="24"/>
      <c r="G757" s="23"/>
      <c r="H757" s="23"/>
      <c r="I757" s="23"/>
      <c r="J757" s="23"/>
      <c r="K757" s="23"/>
      <c r="L757" s="23"/>
      <c r="M757" s="23"/>
      <c r="N757" s="23"/>
      <c r="O757" s="26"/>
      <c r="P757" s="26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</row>
    <row r="758">
      <c r="A758" s="23"/>
      <c r="B758" s="23"/>
      <c r="C758" s="23"/>
      <c r="D758" s="27"/>
      <c r="E758" s="27"/>
      <c r="F758" s="24"/>
      <c r="G758" s="23"/>
      <c r="H758" s="23"/>
      <c r="I758" s="23"/>
      <c r="J758" s="23"/>
      <c r="K758" s="23"/>
      <c r="L758" s="23"/>
      <c r="M758" s="23"/>
      <c r="N758" s="23"/>
      <c r="O758" s="26"/>
      <c r="P758" s="26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</row>
    <row r="759">
      <c r="A759" s="23"/>
      <c r="B759" s="23"/>
      <c r="C759" s="23"/>
      <c r="D759" s="27"/>
      <c r="E759" s="27"/>
      <c r="F759" s="24"/>
      <c r="G759" s="23"/>
      <c r="H759" s="23"/>
      <c r="I759" s="23"/>
      <c r="J759" s="23"/>
      <c r="K759" s="23"/>
      <c r="L759" s="23"/>
      <c r="M759" s="23"/>
      <c r="N759" s="23"/>
      <c r="O759" s="26"/>
      <c r="P759" s="26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</row>
    <row r="760">
      <c r="A760" s="23"/>
      <c r="B760" s="23"/>
      <c r="C760" s="23"/>
      <c r="D760" s="27"/>
      <c r="E760" s="27"/>
      <c r="F760" s="24"/>
      <c r="G760" s="23"/>
      <c r="H760" s="23"/>
      <c r="I760" s="23"/>
      <c r="J760" s="23"/>
      <c r="K760" s="23"/>
      <c r="L760" s="23"/>
      <c r="M760" s="23"/>
      <c r="N760" s="23"/>
      <c r="O760" s="26"/>
      <c r="P760" s="26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</row>
    <row r="761">
      <c r="A761" s="23"/>
      <c r="B761" s="23"/>
      <c r="C761" s="23"/>
      <c r="D761" s="27"/>
      <c r="E761" s="27"/>
      <c r="F761" s="24"/>
      <c r="G761" s="23"/>
      <c r="H761" s="23"/>
      <c r="I761" s="23"/>
      <c r="J761" s="23"/>
      <c r="K761" s="23"/>
      <c r="L761" s="23"/>
      <c r="M761" s="23"/>
      <c r="N761" s="23"/>
      <c r="O761" s="26"/>
      <c r="P761" s="26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</row>
    <row r="762">
      <c r="A762" s="23"/>
      <c r="B762" s="23"/>
      <c r="C762" s="23"/>
      <c r="D762" s="27"/>
      <c r="E762" s="27"/>
      <c r="F762" s="24"/>
      <c r="G762" s="23"/>
      <c r="H762" s="23"/>
      <c r="I762" s="23"/>
      <c r="J762" s="23"/>
      <c r="K762" s="23"/>
      <c r="L762" s="23"/>
      <c r="M762" s="23"/>
      <c r="N762" s="23"/>
      <c r="O762" s="26"/>
      <c r="P762" s="26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</row>
    <row r="763">
      <c r="A763" s="23"/>
      <c r="B763" s="23"/>
      <c r="C763" s="23"/>
      <c r="D763" s="27"/>
      <c r="E763" s="27"/>
      <c r="F763" s="24"/>
      <c r="G763" s="23"/>
      <c r="H763" s="23"/>
      <c r="I763" s="23"/>
      <c r="J763" s="23"/>
      <c r="K763" s="23"/>
      <c r="L763" s="23"/>
      <c r="M763" s="23"/>
      <c r="N763" s="23"/>
      <c r="O763" s="26"/>
      <c r="P763" s="26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</row>
    <row r="764">
      <c r="A764" s="23"/>
      <c r="B764" s="23"/>
      <c r="C764" s="23"/>
      <c r="D764" s="27"/>
      <c r="E764" s="27"/>
      <c r="F764" s="24"/>
      <c r="G764" s="23"/>
      <c r="H764" s="23"/>
      <c r="I764" s="23"/>
      <c r="J764" s="23"/>
      <c r="K764" s="23"/>
      <c r="L764" s="23"/>
      <c r="M764" s="23"/>
      <c r="N764" s="23"/>
      <c r="O764" s="26"/>
      <c r="P764" s="26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</row>
    <row r="765">
      <c r="A765" s="23"/>
      <c r="B765" s="23"/>
      <c r="C765" s="23"/>
      <c r="D765" s="27"/>
      <c r="E765" s="27"/>
      <c r="F765" s="24"/>
      <c r="G765" s="23"/>
      <c r="H765" s="23"/>
      <c r="I765" s="23"/>
      <c r="J765" s="23"/>
      <c r="K765" s="23"/>
      <c r="L765" s="23"/>
      <c r="M765" s="23"/>
      <c r="N765" s="23"/>
      <c r="O765" s="26"/>
      <c r="P765" s="26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</row>
    <row r="766">
      <c r="A766" s="23"/>
      <c r="B766" s="23"/>
      <c r="C766" s="23"/>
      <c r="D766" s="27"/>
      <c r="E766" s="27"/>
      <c r="F766" s="24"/>
      <c r="G766" s="23"/>
      <c r="H766" s="23"/>
      <c r="I766" s="23"/>
      <c r="J766" s="23"/>
      <c r="K766" s="23"/>
      <c r="L766" s="23"/>
      <c r="M766" s="23"/>
      <c r="N766" s="23"/>
      <c r="O766" s="26"/>
      <c r="P766" s="26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</row>
    <row r="767">
      <c r="A767" s="23"/>
      <c r="B767" s="23"/>
      <c r="C767" s="23"/>
      <c r="D767" s="27"/>
      <c r="E767" s="27"/>
      <c r="F767" s="24"/>
      <c r="G767" s="23"/>
      <c r="H767" s="23"/>
      <c r="I767" s="23"/>
      <c r="J767" s="23"/>
      <c r="K767" s="23"/>
      <c r="L767" s="23"/>
      <c r="M767" s="23"/>
      <c r="N767" s="23"/>
      <c r="O767" s="26"/>
      <c r="P767" s="26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</row>
    <row r="768">
      <c r="A768" s="23"/>
      <c r="B768" s="23"/>
      <c r="C768" s="23"/>
      <c r="D768" s="27"/>
      <c r="E768" s="27"/>
      <c r="F768" s="24"/>
      <c r="G768" s="23"/>
      <c r="H768" s="23"/>
      <c r="I768" s="23"/>
      <c r="J768" s="23"/>
      <c r="K768" s="23"/>
      <c r="L768" s="23"/>
      <c r="M768" s="23"/>
      <c r="N768" s="23"/>
      <c r="O768" s="26"/>
      <c r="P768" s="26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</row>
    <row r="769">
      <c r="A769" s="23"/>
      <c r="B769" s="23"/>
      <c r="C769" s="23"/>
      <c r="D769" s="27"/>
      <c r="E769" s="27"/>
      <c r="F769" s="24"/>
      <c r="G769" s="23"/>
      <c r="H769" s="23"/>
      <c r="I769" s="23"/>
      <c r="J769" s="23"/>
      <c r="K769" s="23"/>
      <c r="L769" s="23"/>
      <c r="M769" s="23"/>
      <c r="N769" s="23"/>
      <c r="O769" s="26"/>
      <c r="P769" s="26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</row>
    <row r="770">
      <c r="A770" s="23"/>
      <c r="B770" s="23"/>
      <c r="C770" s="23"/>
      <c r="D770" s="27"/>
      <c r="E770" s="27"/>
      <c r="F770" s="24"/>
      <c r="G770" s="23"/>
      <c r="H770" s="23"/>
      <c r="I770" s="23"/>
      <c r="J770" s="23"/>
      <c r="K770" s="23"/>
      <c r="L770" s="23"/>
      <c r="M770" s="23"/>
      <c r="N770" s="23"/>
      <c r="O770" s="26"/>
      <c r="P770" s="26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</row>
    <row r="771">
      <c r="A771" s="23"/>
      <c r="B771" s="23"/>
      <c r="C771" s="23"/>
      <c r="D771" s="27"/>
      <c r="E771" s="27"/>
      <c r="F771" s="24"/>
      <c r="G771" s="23"/>
      <c r="H771" s="23"/>
      <c r="I771" s="23"/>
      <c r="J771" s="23"/>
      <c r="K771" s="23"/>
      <c r="L771" s="23"/>
      <c r="M771" s="23"/>
      <c r="N771" s="23"/>
      <c r="O771" s="26"/>
      <c r="P771" s="26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</row>
    <row r="772">
      <c r="A772" s="23"/>
      <c r="B772" s="23"/>
      <c r="C772" s="23"/>
      <c r="D772" s="27"/>
      <c r="E772" s="27"/>
      <c r="F772" s="24"/>
      <c r="G772" s="23"/>
      <c r="H772" s="23"/>
      <c r="I772" s="23"/>
      <c r="J772" s="23"/>
      <c r="K772" s="23"/>
      <c r="L772" s="23"/>
      <c r="M772" s="23"/>
      <c r="N772" s="23"/>
      <c r="O772" s="26"/>
      <c r="P772" s="26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</row>
    <row r="773">
      <c r="A773" s="23"/>
      <c r="B773" s="23"/>
      <c r="C773" s="23"/>
      <c r="D773" s="27"/>
      <c r="E773" s="27"/>
      <c r="F773" s="24"/>
      <c r="G773" s="23"/>
      <c r="H773" s="23"/>
      <c r="I773" s="23"/>
      <c r="J773" s="23"/>
      <c r="K773" s="23"/>
      <c r="L773" s="23"/>
      <c r="M773" s="23"/>
      <c r="N773" s="23"/>
      <c r="O773" s="26"/>
      <c r="P773" s="26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</row>
    <row r="774">
      <c r="A774" s="23"/>
      <c r="B774" s="23"/>
      <c r="C774" s="23"/>
      <c r="D774" s="27"/>
      <c r="E774" s="27"/>
      <c r="F774" s="24"/>
      <c r="G774" s="23"/>
      <c r="H774" s="23"/>
      <c r="I774" s="23"/>
      <c r="J774" s="23"/>
      <c r="K774" s="23"/>
      <c r="L774" s="23"/>
      <c r="M774" s="23"/>
      <c r="N774" s="23"/>
      <c r="O774" s="26"/>
      <c r="P774" s="26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</row>
    <row r="775">
      <c r="A775" s="23"/>
      <c r="B775" s="23"/>
      <c r="C775" s="23"/>
      <c r="D775" s="27"/>
      <c r="E775" s="27"/>
      <c r="F775" s="24"/>
      <c r="G775" s="23"/>
      <c r="H775" s="23"/>
      <c r="I775" s="23"/>
      <c r="J775" s="23"/>
      <c r="K775" s="23"/>
      <c r="L775" s="23"/>
      <c r="M775" s="23"/>
      <c r="N775" s="23"/>
      <c r="O775" s="26"/>
      <c r="P775" s="26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</row>
    <row r="776">
      <c r="A776" s="23"/>
      <c r="B776" s="23"/>
      <c r="C776" s="23"/>
      <c r="D776" s="27"/>
      <c r="E776" s="27"/>
      <c r="F776" s="24"/>
      <c r="G776" s="23"/>
      <c r="H776" s="23"/>
      <c r="I776" s="23"/>
      <c r="J776" s="23"/>
      <c r="K776" s="23"/>
      <c r="L776" s="23"/>
      <c r="M776" s="23"/>
      <c r="N776" s="23"/>
      <c r="O776" s="26"/>
      <c r="P776" s="26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</row>
    <row r="777">
      <c r="A777" s="23"/>
      <c r="B777" s="23"/>
      <c r="C777" s="23"/>
      <c r="D777" s="27"/>
      <c r="E777" s="27"/>
      <c r="F777" s="24"/>
      <c r="G777" s="23"/>
      <c r="H777" s="23"/>
      <c r="I777" s="23"/>
      <c r="J777" s="23"/>
      <c r="K777" s="23"/>
      <c r="L777" s="23"/>
      <c r="M777" s="23"/>
      <c r="N777" s="23"/>
      <c r="O777" s="26"/>
      <c r="P777" s="26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</row>
    <row r="778">
      <c r="A778" s="23"/>
      <c r="B778" s="23"/>
      <c r="C778" s="23"/>
      <c r="D778" s="27"/>
      <c r="E778" s="27"/>
      <c r="F778" s="24"/>
      <c r="G778" s="23"/>
      <c r="H778" s="23"/>
      <c r="I778" s="23"/>
      <c r="J778" s="23"/>
      <c r="K778" s="23"/>
      <c r="L778" s="23"/>
      <c r="M778" s="23"/>
      <c r="N778" s="23"/>
      <c r="O778" s="26"/>
      <c r="P778" s="26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</row>
    <row r="779">
      <c r="A779" s="23"/>
      <c r="B779" s="23"/>
      <c r="C779" s="23"/>
      <c r="D779" s="27"/>
      <c r="E779" s="27"/>
      <c r="F779" s="24"/>
      <c r="G779" s="23"/>
      <c r="H779" s="23"/>
      <c r="I779" s="23"/>
      <c r="J779" s="23"/>
      <c r="K779" s="23"/>
      <c r="L779" s="23"/>
      <c r="M779" s="23"/>
      <c r="N779" s="23"/>
      <c r="O779" s="26"/>
      <c r="P779" s="26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</row>
    <row r="780">
      <c r="A780" s="23"/>
      <c r="B780" s="23"/>
      <c r="C780" s="23"/>
      <c r="D780" s="27"/>
      <c r="E780" s="27"/>
      <c r="F780" s="24"/>
      <c r="G780" s="23"/>
      <c r="H780" s="23"/>
      <c r="I780" s="23"/>
      <c r="J780" s="23"/>
      <c r="K780" s="23"/>
      <c r="L780" s="23"/>
      <c r="M780" s="23"/>
      <c r="N780" s="23"/>
      <c r="O780" s="26"/>
      <c r="P780" s="26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</row>
    <row r="781">
      <c r="A781" s="23"/>
      <c r="B781" s="23"/>
      <c r="C781" s="23"/>
      <c r="D781" s="27"/>
      <c r="E781" s="27"/>
      <c r="F781" s="24"/>
      <c r="G781" s="23"/>
      <c r="H781" s="23"/>
      <c r="I781" s="23"/>
      <c r="J781" s="23"/>
      <c r="K781" s="23"/>
      <c r="L781" s="23"/>
      <c r="M781" s="23"/>
      <c r="N781" s="23"/>
      <c r="O781" s="26"/>
      <c r="P781" s="26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</row>
    <row r="782">
      <c r="A782" s="23"/>
      <c r="B782" s="23"/>
      <c r="C782" s="23"/>
      <c r="D782" s="27"/>
      <c r="E782" s="27"/>
      <c r="F782" s="24"/>
      <c r="G782" s="23"/>
      <c r="H782" s="23"/>
      <c r="I782" s="23"/>
      <c r="J782" s="23"/>
      <c r="K782" s="23"/>
      <c r="L782" s="23"/>
      <c r="M782" s="23"/>
      <c r="N782" s="23"/>
      <c r="O782" s="26"/>
      <c r="P782" s="26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</row>
    <row r="783">
      <c r="A783" s="23"/>
      <c r="B783" s="23"/>
      <c r="C783" s="23"/>
      <c r="D783" s="27"/>
      <c r="E783" s="27"/>
      <c r="F783" s="24"/>
      <c r="G783" s="23"/>
      <c r="H783" s="23"/>
      <c r="I783" s="23"/>
      <c r="J783" s="23"/>
      <c r="K783" s="23"/>
      <c r="L783" s="23"/>
      <c r="M783" s="23"/>
      <c r="N783" s="23"/>
      <c r="O783" s="26"/>
      <c r="P783" s="26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</row>
    <row r="784">
      <c r="A784" s="23"/>
      <c r="B784" s="23"/>
      <c r="C784" s="23"/>
      <c r="D784" s="27"/>
      <c r="E784" s="27"/>
      <c r="F784" s="24"/>
      <c r="G784" s="23"/>
      <c r="H784" s="23"/>
      <c r="I784" s="23"/>
      <c r="J784" s="23"/>
      <c r="K784" s="23"/>
      <c r="L784" s="23"/>
      <c r="M784" s="23"/>
      <c r="N784" s="23"/>
      <c r="O784" s="26"/>
      <c r="P784" s="26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</row>
    <row r="785">
      <c r="A785" s="23"/>
      <c r="B785" s="23"/>
      <c r="C785" s="23"/>
      <c r="D785" s="27"/>
      <c r="E785" s="27"/>
      <c r="F785" s="24"/>
      <c r="G785" s="23"/>
      <c r="H785" s="23"/>
      <c r="I785" s="23"/>
      <c r="J785" s="23"/>
      <c r="K785" s="23"/>
      <c r="L785" s="23"/>
      <c r="M785" s="23"/>
      <c r="N785" s="23"/>
      <c r="O785" s="26"/>
      <c r="P785" s="26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</row>
    <row r="786">
      <c r="A786" s="23"/>
      <c r="B786" s="23"/>
      <c r="C786" s="23"/>
      <c r="D786" s="27"/>
      <c r="E786" s="27"/>
      <c r="F786" s="24"/>
      <c r="G786" s="23"/>
      <c r="H786" s="23"/>
      <c r="I786" s="23"/>
      <c r="J786" s="23"/>
      <c r="K786" s="23"/>
      <c r="L786" s="23"/>
      <c r="M786" s="23"/>
      <c r="N786" s="23"/>
      <c r="O786" s="26"/>
      <c r="P786" s="26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</row>
    <row r="787">
      <c r="A787" s="23"/>
      <c r="B787" s="23"/>
      <c r="C787" s="23"/>
      <c r="D787" s="27"/>
      <c r="E787" s="27"/>
      <c r="F787" s="24"/>
      <c r="G787" s="23"/>
      <c r="H787" s="23"/>
      <c r="I787" s="23"/>
      <c r="J787" s="23"/>
      <c r="K787" s="23"/>
      <c r="L787" s="23"/>
      <c r="M787" s="23"/>
      <c r="N787" s="23"/>
      <c r="O787" s="26"/>
      <c r="P787" s="26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</row>
    <row r="788">
      <c r="A788" s="23"/>
      <c r="B788" s="23"/>
      <c r="C788" s="23"/>
      <c r="D788" s="27"/>
      <c r="E788" s="27"/>
      <c r="F788" s="24"/>
      <c r="G788" s="23"/>
      <c r="H788" s="23"/>
      <c r="I788" s="23"/>
      <c r="J788" s="23"/>
      <c r="K788" s="23"/>
      <c r="L788" s="23"/>
      <c r="M788" s="23"/>
      <c r="N788" s="23"/>
      <c r="O788" s="26"/>
      <c r="P788" s="26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</row>
    <row r="789">
      <c r="A789" s="23"/>
      <c r="B789" s="23"/>
      <c r="C789" s="23"/>
      <c r="D789" s="27"/>
      <c r="E789" s="27"/>
      <c r="F789" s="24"/>
      <c r="G789" s="23"/>
      <c r="H789" s="23"/>
      <c r="I789" s="23"/>
      <c r="J789" s="23"/>
      <c r="K789" s="23"/>
      <c r="L789" s="23"/>
      <c r="M789" s="23"/>
      <c r="N789" s="23"/>
      <c r="O789" s="26"/>
      <c r="P789" s="26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</row>
    <row r="790">
      <c r="A790" s="23"/>
      <c r="B790" s="23"/>
      <c r="C790" s="23"/>
      <c r="D790" s="27"/>
      <c r="E790" s="27"/>
      <c r="F790" s="24"/>
      <c r="G790" s="23"/>
      <c r="H790" s="23"/>
      <c r="I790" s="23"/>
      <c r="J790" s="23"/>
      <c r="K790" s="23"/>
      <c r="L790" s="23"/>
      <c r="M790" s="23"/>
      <c r="N790" s="23"/>
      <c r="O790" s="26"/>
      <c r="P790" s="26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</row>
    <row r="791">
      <c r="A791" s="23"/>
      <c r="B791" s="23"/>
      <c r="C791" s="23"/>
      <c r="D791" s="27"/>
      <c r="E791" s="27"/>
      <c r="F791" s="24"/>
      <c r="G791" s="23"/>
      <c r="H791" s="23"/>
      <c r="I791" s="23"/>
      <c r="J791" s="23"/>
      <c r="K791" s="23"/>
      <c r="L791" s="23"/>
      <c r="M791" s="23"/>
      <c r="N791" s="23"/>
      <c r="O791" s="26"/>
      <c r="P791" s="26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</row>
    <row r="792">
      <c r="A792" s="23"/>
      <c r="B792" s="23"/>
      <c r="C792" s="23"/>
      <c r="D792" s="27"/>
      <c r="E792" s="27"/>
      <c r="F792" s="24"/>
      <c r="G792" s="23"/>
      <c r="H792" s="23"/>
      <c r="I792" s="23"/>
      <c r="J792" s="23"/>
      <c r="K792" s="23"/>
      <c r="L792" s="23"/>
      <c r="M792" s="23"/>
      <c r="N792" s="23"/>
      <c r="O792" s="26"/>
      <c r="P792" s="26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</row>
    <row r="793">
      <c r="A793" s="23"/>
      <c r="B793" s="23"/>
      <c r="C793" s="23"/>
      <c r="D793" s="27"/>
      <c r="E793" s="27"/>
      <c r="F793" s="24"/>
      <c r="G793" s="23"/>
      <c r="H793" s="23"/>
      <c r="I793" s="23"/>
      <c r="J793" s="23"/>
      <c r="K793" s="23"/>
      <c r="L793" s="23"/>
      <c r="M793" s="23"/>
      <c r="N793" s="23"/>
      <c r="O793" s="26"/>
      <c r="P793" s="26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</row>
    <row r="794">
      <c r="A794" s="23"/>
      <c r="B794" s="23"/>
      <c r="C794" s="23"/>
      <c r="D794" s="27"/>
      <c r="E794" s="27"/>
      <c r="F794" s="24"/>
      <c r="G794" s="23"/>
      <c r="H794" s="23"/>
      <c r="I794" s="23"/>
      <c r="J794" s="23"/>
      <c r="K794" s="23"/>
      <c r="L794" s="23"/>
      <c r="M794" s="23"/>
      <c r="N794" s="23"/>
      <c r="O794" s="26"/>
      <c r="P794" s="26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</row>
    <row r="795">
      <c r="A795" s="23"/>
      <c r="B795" s="23"/>
      <c r="C795" s="23"/>
      <c r="D795" s="27"/>
      <c r="E795" s="27"/>
      <c r="F795" s="24"/>
      <c r="G795" s="23"/>
      <c r="H795" s="23"/>
      <c r="I795" s="23"/>
      <c r="J795" s="23"/>
      <c r="K795" s="23"/>
      <c r="L795" s="23"/>
      <c r="M795" s="23"/>
      <c r="N795" s="23"/>
      <c r="O795" s="26"/>
      <c r="P795" s="26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</row>
    <row r="796">
      <c r="A796" s="23"/>
      <c r="B796" s="23"/>
      <c r="C796" s="23"/>
      <c r="D796" s="27"/>
      <c r="E796" s="27"/>
      <c r="F796" s="24"/>
      <c r="G796" s="23"/>
      <c r="H796" s="23"/>
      <c r="I796" s="23"/>
      <c r="J796" s="23"/>
      <c r="K796" s="23"/>
      <c r="L796" s="23"/>
      <c r="M796" s="23"/>
      <c r="N796" s="23"/>
      <c r="O796" s="26"/>
      <c r="P796" s="26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</row>
    <row r="797">
      <c r="A797" s="23"/>
      <c r="B797" s="23"/>
      <c r="C797" s="23"/>
      <c r="D797" s="27"/>
      <c r="E797" s="27"/>
      <c r="F797" s="24"/>
      <c r="G797" s="23"/>
      <c r="H797" s="23"/>
      <c r="I797" s="23"/>
      <c r="J797" s="23"/>
      <c r="K797" s="23"/>
      <c r="L797" s="23"/>
      <c r="M797" s="23"/>
      <c r="N797" s="23"/>
      <c r="O797" s="26"/>
      <c r="P797" s="26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</row>
    <row r="798">
      <c r="A798" s="23"/>
      <c r="B798" s="23"/>
      <c r="C798" s="23"/>
      <c r="D798" s="27"/>
      <c r="E798" s="27"/>
      <c r="F798" s="24"/>
      <c r="G798" s="23"/>
      <c r="H798" s="23"/>
      <c r="I798" s="23"/>
      <c r="J798" s="23"/>
      <c r="K798" s="23"/>
      <c r="L798" s="23"/>
      <c r="M798" s="23"/>
      <c r="N798" s="23"/>
      <c r="O798" s="26"/>
      <c r="P798" s="26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</row>
    <row r="799">
      <c r="A799" s="23"/>
      <c r="B799" s="23"/>
      <c r="C799" s="23"/>
      <c r="D799" s="27"/>
      <c r="E799" s="27"/>
      <c r="F799" s="24"/>
      <c r="G799" s="23"/>
      <c r="H799" s="23"/>
      <c r="I799" s="23"/>
      <c r="J799" s="23"/>
      <c r="K799" s="23"/>
      <c r="L799" s="23"/>
      <c r="M799" s="23"/>
      <c r="N799" s="23"/>
      <c r="O799" s="26"/>
      <c r="P799" s="26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</row>
    <row r="800">
      <c r="A800" s="23"/>
      <c r="B800" s="23"/>
      <c r="C800" s="23"/>
      <c r="D800" s="27"/>
      <c r="E800" s="27"/>
      <c r="F800" s="24"/>
      <c r="G800" s="23"/>
      <c r="H800" s="23"/>
      <c r="I800" s="23"/>
      <c r="J800" s="23"/>
      <c r="K800" s="23"/>
      <c r="L800" s="23"/>
      <c r="M800" s="23"/>
      <c r="N800" s="23"/>
      <c r="O800" s="26"/>
      <c r="P800" s="26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</row>
    <row r="801">
      <c r="A801" s="23"/>
      <c r="B801" s="23"/>
      <c r="C801" s="23"/>
      <c r="D801" s="27"/>
      <c r="E801" s="27"/>
      <c r="F801" s="24"/>
      <c r="G801" s="23"/>
      <c r="H801" s="23"/>
      <c r="I801" s="23"/>
      <c r="J801" s="23"/>
      <c r="K801" s="23"/>
      <c r="L801" s="23"/>
      <c r="M801" s="23"/>
      <c r="N801" s="23"/>
      <c r="O801" s="26"/>
      <c r="P801" s="26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</row>
    <row r="802">
      <c r="A802" s="23"/>
      <c r="B802" s="23"/>
      <c r="C802" s="23"/>
      <c r="D802" s="27"/>
      <c r="E802" s="27"/>
      <c r="F802" s="24"/>
      <c r="G802" s="23"/>
      <c r="H802" s="23"/>
      <c r="I802" s="23"/>
      <c r="J802" s="23"/>
      <c r="K802" s="23"/>
      <c r="L802" s="23"/>
      <c r="M802" s="23"/>
      <c r="N802" s="23"/>
      <c r="O802" s="26"/>
      <c r="P802" s="26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</row>
    <row r="803">
      <c r="A803" s="23"/>
      <c r="B803" s="23"/>
      <c r="C803" s="23"/>
      <c r="D803" s="27"/>
      <c r="E803" s="27"/>
      <c r="F803" s="24"/>
      <c r="G803" s="23"/>
      <c r="H803" s="23"/>
      <c r="I803" s="23"/>
      <c r="J803" s="23"/>
      <c r="K803" s="23"/>
      <c r="L803" s="23"/>
      <c r="M803" s="23"/>
      <c r="N803" s="23"/>
      <c r="O803" s="26"/>
      <c r="P803" s="26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</row>
    <row r="804">
      <c r="A804" s="23"/>
      <c r="B804" s="23"/>
      <c r="C804" s="23"/>
      <c r="D804" s="27"/>
      <c r="E804" s="27"/>
      <c r="F804" s="24"/>
      <c r="G804" s="23"/>
      <c r="H804" s="23"/>
      <c r="I804" s="23"/>
      <c r="J804" s="23"/>
      <c r="K804" s="23"/>
      <c r="L804" s="23"/>
      <c r="M804" s="23"/>
      <c r="N804" s="23"/>
      <c r="O804" s="26"/>
      <c r="P804" s="26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</row>
    <row r="805">
      <c r="A805" s="23"/>
      <c r="B805" s="23"/>
      <c r="C805" s="23"/>
      <c r="D805" s="27"/>
      <c r="E805" s="27"/>
      <c r="F805" s="24"/>
      <c r="G805" s="23"/>
      <c r="H805" s="23"/>
      <c r="I805" s="23"/>
      <c r="J805" s="23"/>
      <c r="K805" s="23"/>
      <c r="L805" s="23"/>
      <c r="M805" s="23"/>
      <c r="N805" s="23"/>
      <c r="O805" s="26"/>
      <c r="P805" s="26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</row>
    <row r="806">
      <c r="A806" s="23"/>
      <c r="B806" s="23"/>
      <c r="C806" s="23"/>
      <c r="D806" s="27"/>
      <c r="E806" s="27"/>
      <c r="F806" s="24"/>
      <c r="G806" s="23"/>
      <c r="H806" s="23"/>
      <c r="I806" s="23"/>
      <c r="J806" s="23"/>
      <c r="K806" s="23"/>
      <c r="L806" s="23"/>
      <c r="M806" s="23"/>
      <c r="N806" s="23"/>
      <c r="O806" s="26"/>
      <c r="P806" s="26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</row>
    <row r="807">
      <c r="A807" s="23"/>
      <c r="B807" s="23"/>
      <c r="C807" s="23"/>
      <c r="D807" s="27"/>
      <c r="E807" s="27"/>
      <c r="F807" s="24"/>
      <c r="G807" s="23"/>
      <c r="H807" s="23"/>
      <c r="I807" s="23"/>
      <c r="J807" s="23"/>
      <c r="K807" s="23"/>
      <c r="L807" s="23"/>
      <c r="M807" s="23"/>
      <c r="N807" s="23"/>
      <c r="O807" s="26"/>
      <c r="P807" s="26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</row>
    <row r="808">
      <c r="A808" s="23"/>
      <c r="B808" s="23"/>
      <c r="C808" s="23"/>
      <c r="D808" s="27"/>
      <c r="E808" s="27"/>
      <c r="F808" s="24"/>
      <c r="G808" s="23"/>
      <c r="H808" s="23"/>
      <c r="I808" s="23"/>
      <c r="J808" s="23"/>
      <c r="K808" s="23"/>
      <c r="L808" s="23"/>
      <c r="M808" s="23"/>
      <c r="N808" s="23"/>
      <c r="O808" s="26"/>
      <c r="P808" s="26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</row>
    <row r="809">
      <c r="A809" s="23"/>
      <c r="B809" s="23"/>
      <c r="C809" s="23"/>
      <c r="D809" s="27"/>
      <c r="E809" s="27"/>
      <c r="F809" s="24"/>
      <c r="G809" s="23"/>
      <c r="H809" s="23"/>
      <c r="I809" s="23"/>
      <c r="J809" s="23"/>
      <c r="K809" s="23"/>
      <c r="L809" s="23"/>
      <c r="M809" s="23"/>
      <c r="N809" s="23"/>
      <c r="O809" s="26"/>
      <c r="P809" s="26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</row>
    <row r="810">
      <c r="A810" s="23"/>
      <c r="B810" s="23"/>
      <c r="C810" s="23"/>
      <c r="D810" s="27"/>
      <c r="E810" s="27"/>
      <c r="F810" s="24"/>
      <c r="G810" s="23"/>
      <c r="H810" s="23"/>
      <c r="I810" s="23"/>
      <c r="J810" s="23"/>
      <c r="K810" s="23"/>
      <c r="L810" s="23"/>
      <c r="M810" s="23"/>
      <c r="N810" s="23"/>
      <c r="O810" s="26"/>
      <c r="P810" s="26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</row>
    <row r="811">
      <c r="A811" s="23"/>
      <c r="B811" s="23"/>
      <c r="C811" s="23"/>
      <c r="D811" s="27"/>
      <c r="E811" s="27"/>
      <c r="F811" s="24"/>
      <c r="G811" s="23"/>
      <c r="H811" s="23"/>
      <c r="I811" s="23"/>
      <c r="J811" s="23"/>
      <c r="K811" s="23"/>
      <c r="L811" s="23"/>
      <c r="M811" s="23"/>
      <c r="N811" s="23"/>
      <c r="O811" s="26"/>
      <c r="P811" s="26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</row>
    <row r="812">
      <c r="A812" s="23"/>
      <c r="B812" s="23"/>
      <c r="C812" s="23"/>
      <c r="D812" s="27"/>
      <c r="E812" s="27"/>
      <c r="F812" s="24"/>
      <c r="G812" s="23"/>
      <c r="H812" s="23"/>
      <c r="I812" s="23"/>
      <c r="J812" s="23"/>
      <c r="K812" s="23"/>
      <c r="L812" s="23"/>
      <c r="M812" s="23"/>
      <c r="N812" s="23"/>
      <c r="O812" s="26"/>
      <c r="P812" s="26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</row>
    <row r="813">
      <c r="A813" s="23"/>
      <c r="B813" s="23"/>
      <c r="C813" s="23"/>
      <c r="D813" s="27"/>
      <c r="E813" s="27"/>
      <c r="F813" s="24"/>
      <c r="G813" s="23"/>
      <c r="H813" s="23"/>
      <c r="I813" s="23"/>
      <c r="J813" s="23"/>
      <c r="K813" s="23"/>
      <c r="L813" s="23"/>
      <c r="M813" s="23"/>
      <c r="N813" s="23"/>
      <c r="O813" s="26"/>
      <c r="P813" s="26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</row>
    <row r="814">
      <c r="A814" s="23"/>
      <c r="B814" s="23"/>
      <c r="C814" s="23"/>
      <c r="D814" s="27"/>
      <c r="E814" s="27"/>
      <c r="F814" s="24"/>
      <c r="G814" s="23"/>
      <c r="H814" s="23"/>
      <c r="I814" s="23"/>
      <c r="J814" s="23"/>
      <c r="K814" s="23"/>
      <c r="L814" s="23"/>
      <c r="M814" s="23"/>
      <c r="N814" s="23"/>
      <c r="O814" s="26"/>
      <c r="P814" s="26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</row>
    <row r="815">
      <c r="A815" s="23"/>
      <c r="B815" s="23"/>
      <c r="C815" s="23"/>
      <c r="D815" s="27"/>
      <c r="E815" s="27"/>
      <c r="F815" s="24"/>
      <c r="G815" s="23"/>
      <c r="H815" s="23"/>
      <c r="I815" s="23"/>
      <c r="J815" s="23"/>
      <c r="K815" s="23"/>
      <c r="L815" s="23"/>
      <c r="M815" s="23"/>
      <c r="N815" s="23"/>
      <c r="O815" s="26"/>
      <c r="P815" s="26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</row>
    <row r="816">
      <c r="A816" s="23"/>
      <c r="B816" s="23"/>
      <c r="C816" s="23"/>
      <c r="D816" s="27"/>
      <c r="E816" s="27"/>
      <c r="F816" s="24"/>
      <c r="G816" s="23"/>
      <c r="H816" s="23"/>
      <c r="I816" s="23"/>
      <c r="J816" s="23"/>
      <c r="K816" s="23"/>
      <c r="L816" s="23"/>
      <c r="M816" s="23"/>
      <c r="N816" s="23"/>
      <c r="O816" s="26"/>
      <c r="P816" s="26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</row>
    <row r="817">
      <c r="A817" s="23"/>
      <c r="B817" s="23"/>
      <c r="C817" s="23"/>
      <c r="D817" s="27"/>
      <c r="E817" s="27"/>
      <c r="F817" s="24"/>
      <c r="G817" s="23"/>
      <c r="H817" s="23"/>
      <c r="I817" s="23"/>
      <c r="J817" s="23"/>
      <c r="K817" s="23"/>
      <c r="L817" s="23"/>
      <c r="M817" s="23"/>
      <c r="N817" s="23"/>
      <c r="O817" s="26"/>
      <c r="P817" s="26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</row>
    <row r="818">
      <c r="A818" s="23"/>
      <c r="B818" s="23"/>
      <c r="C818" s="23"/>
      <c r="D818" s="27"/>
      <c r="E818" s="27"/>
      <c r="F818" s="24"/>
      <c r="G818" s="23"/>
      <c r="H818" s="23"/>
      <c r="I818" s="23"/>
      <c r="J818" s="23"/>
      <c r="K818" s="23"/>
      <c r="L818" s="23"/>
      <c r="M818" s="23"/>
      <c r="N818" s="23"/>
      <c r="O818" s="26"/>
      <c r="P818" s="26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</row>
    <row r="819">
      <c r="A819" s="23"/>
      <c r="B819" s="23"/>
      <c r="C819" s="23"/>
      <c r="D819" s="27"/>
      <c r="E819" s="27"/>
      <c r="F819" s="24"/>
      <c r="G819" s="23"/>
      <c r="H819" s="23"/>
      <c r="I819" s="23"/>
      <c r="J819" s="23"/>
      <c r="K819" s="23"/>
      <c r="L819" s="23"/>
      <c r="M819" s="23"/>
      <c r="N819" s="23"/>
      <c r="O819" s="26"/>
      <c r="P819" s="26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</row>
    <row r="820">
      <c r="A820" s="23"/>
      <c r="B820" s="23"/>
      <c r="C820" s="23"/>
      <c r="D820" s="27"/>
      <c r="E820" s="27"/>
      <c r="F820" s="24"/>
      <c r="G820" s="23"/>
      <c r="H820" s="23"/>
      <c r="I820" s="23"/>
      <c r="J820" s="23"/>
      <c r="K820" s="23"/>
      <c r="L820" s="23"/>
      <c r="M820" s="23"/>
      <c r="N820" s="23"/>
      <c r="O820" s="26"/>
      <c r="P820" s="26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</row>
    <row r="821">
      <c r="A821" s="23"/>
      <c r="B821" s="23"/>
      <c r="C821" s="23"/>
      <c r="D821" s="27"/>
      <c r="E821" s="27"/>
      <c r="F821" s="24"/>
      <c r="G821" s="23"/>
      <c r="H821" s="23"/>
      <c r="I821" s="23"/>
      <c r="J821" s="23"/>
      <c r="K821" s="23"/>
      <c r="L821" s="23"/>
      <c r="M821" s="23"/>
      <c r="N821" s="23"/>
      <c r="O821" s="26"/>
      <c r="P821" s="26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</row>
    <row r="822">
      <c r="A822" s="23"/>
      <c r="B822" s="23"/>
      <c r="C822" s="23"/>
      <c r="D822" s="27"/>
      <c r="E822" s="27"/>
      <c r="F822" s="24"/>
      <c r="G822" s="23"/>
      <c r="H822" s="23"/>
      <c r="I822" s="23"/>
      <c r="J822" s="23"/>
      <c r="K822" s="23"/>
      <c r="L822" s="23"/>
      <c r="M822" s="23"/>
      <c r="N822" s="23"/>
      <c r="O822" s="26"/>
      <c r="P822" s="26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</row>
    <row r="823">
      <c r="A823" s="23"/>
      <c r="B823" s="23"/>
      <c r="C823" s="23"/>
      <c r="D823" s="27"/>
      <c r="E823" s="27"/>
      <c r="F823" s="24"/>
      <c r="G823" s="23"/>
      <c r="H823" s="23"/>
      <c r="I823" s="23"/>
      <c r="J823" s="23"/>
      <c r="K823" s="23"/>
      <c r="L823" s="23"/>
      <c r="M823" s="23"/>
      <c r="N823" s="23"/>
      <c r="O823" s="26"/>
      <c r="P823" s="26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</row>
    <row r="824">
      <c r="A824" s="23"/>
      <c r="B824" s="23"/>
      <c r="C824" s="23"/>
      <c r="D824" s="27"/>
      <c r="E824" s="27"/>
      <c r="F824" s="24"/>
      <c r="G824" s="23"/>
      <c r="H824" s="23"/>
      <c r="I824" s="23"/>
      <c r="J824" s="23"/>
      <c r="K824" s="23"/>
      <c r="L824" s="23"/>
      <c r="M824" s="23"/>
      <c r="N824" s="23"/>
      <c r="O824" s="26"/>
      <c r="P824" s="26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</row>
    <row r="825">
      <c r="A825" s="23"/>
      <c r="B825" s="23"/>
      <c r="C825" s="23"/>
      <c r="D825" s="27"/>
      <c r="E825" s="27"/>
      <c r="F825" s="24"/>
      <c r="G825" s="23"/>
      <c r="H825" s="23"/>
      <c r="I825" s="23"/>
      <c r="J825" s="23"/>
      <c r="K825" s="23"/>
      <c r="L825" s="23"/>
      <c r="M825" s="23"/>
      <c r="N825" s="23"/>
      <c r="O825" s="26"/>
      <c r="P825" s="26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</row>
    <row r="826">
      <c r="A826" s="23"/>
      <c r="B826" s="23"/>
      <c r="C826" s="23"/>
      <c r="D826" s="27"/>
      <c r="E826" s="27"/>
      <c r="F826" s="24"/>
      <c r="G826" s="23"/>
      <c r="H826" s="23"/>
      <c r="I826" s="23"/>
      <c r="J826" s="23"/>
      <c r="K826" s="23"/>
      <c r="L826" s="23"/>
      <c r="M826" s="23"/>
      <c r="N826" s="23"/>
      <c r="O826" s="26"/>
      <c r="P826" s="26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</row>
    <row r="827">
      <c r="A827" s="23"/>
      <c r="B827" s="23"/>
      <c r="C827" s="23"/>
      <c r="D827" s="27"/>
      <c r="E827" s="27"/>
      <c r="F827" s="24"/>
      <c r="G827" s="23"/>
      <c r="H827" s="23"/>
      <c r="I827" s="23"/>
      <c r="J827" s="23"/>
      <c r="K827" s="23"/>
      <c r="L827" s="23"/>
      <c r="M827" s="23"/>
      <c r="N827" s="23"/>
      <c r="O827" s="26"/>
      <c r="P827" s="26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</row>
    <row r="828">
      <c r="A828" s="23"/>
      <c r="B828" s="23"/>
      <c r="C828" s="23"/>
      <c r="D828" s="27"/>
      <c r="E828" s="27"/>
      <c r="F828" s="24"/>
      <c r="G828" s="23"/>
      <c r="H828" s="23"/>
      <c r="I828" s="23"/>
      <c r="J828" s="23"/>
      <c r="K828" s="23"/>
      <c r="L828" s="23"/>
      <c r="M828" s="23"/>
      <c r="N828" s="23"/>
      <c r="O828" s="26"/>
      <c r="P828" s="26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</row>
    <row r="829">
      <c r="A829" s="23"/>
      <c r="B829" s="23"/>
      <c r="C829" s="23"/>
      <c r="D829" s="27"/>
      <c r="E829" s="27"/>
      <c r="F829" s="24"/>
      <c r="G829" s="23"/>
      <c r="H829" s="23"/>
      <c r="I829" s="23"/>
      <c r="J829" s="23"/>
      <c r="K829" s="23"/>
      <c r="L829" s="23"/>
      <c r="M829" s="23"/>
      <c r="N829" s="23"/>
      <c r="O829" s="26"/>
      <c r="P829" s="26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</row>
    <row r="830">
      <c r="A830" s="23"/>
      <c r="B830" s="23"/>
      <c r="C830" s="23"/>
      <c r="D830" s="27"/>
      <c r="E830" s="27"/>
      <c r="F830" s="24"/>
      <c r="G830" s="23"/>
      <c r="H830" s="23"/>
      <c r="I830" s="23"/>
      <c r="J830" s="23"/>
      <c r="K830" s="23"/>
      <c r="L830" s="23"/>
      <c r="M830" s="23"/>
      <c r="N830" s="23"/>
      <c r="O830" s="26"/>
      <c r="P830" s="26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</row>
    <row r="831">
      <c r="A831" s="23"/>
      <c r="B831" s="23"/>
      <c r="C831" s="23"/>
      <c r="D831" s="27"/>
      <c r="E831" s="27"/>
      <c r="F831" s="24"/>
      <c r="G831" s="23"/>
      <c r="H831" s="23"/>
      <c r="I831" s="23"/>
      <c r="J831" s="23"/>
      <c r="K831" s="23"/>
      <c r="L831" s="23"/>
      <c r="M831" s="23"/>
      <c r="N831" s="23"/>
      <c r="O831" s="26"/>
      <c r="P831" s="26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</row>
    <row r="832">
      <c r="A832" s="23"/>
      <c r="B832" s="23"/>
      <c r="C832" s="23"/>
      <c r="D832" s="27"/>
      <c r="E832" s="27"/>
      <c r="F832" s="24"/>
      <c r="G832" s="23"/>
      <c r="H832" s="23"/>
      <c r="I832" s="23"/>
      <c r="J832" s="23"/>
      <c r="K832" s="23"/>
      <c r="L832" s="23"/>
      <c r="M832" s="23"/>
      <c r="N832" s="23"/>
      <c r="O832" s="26"/>
      <c r="P832" s="26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</row>
    <row r="833">
      <c r="A833" s="23"/>
      <c r="B833" s="23"/>
      <c r="C833" s="23"/>
      <c r="D833" s="27"/>
      <c r="E833" s="27"/>
      <c r="F833" s="24"/>
      <c r="G833" s="23"/>
      <c r="H833" s="23"/>
      <c r="I833" s="23"/>
      <c r="J833" s="23"/>
      <c r="K833" s="23"/>
      <c r="L833" s="23"/>
      <c r="M833" s="23"/>
      <c r="N833" s="23"/>
      <c r="O833" s="26"/>
      <c r="P833" s="26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</row>
    <row r="834">
      <c r="A834" s="23"/>
      <c r="B834" s="23"/>
      <c r="C834" s="23"/>
      <c r="D834" s="27"/>
      <c r="E834" s="27"/>
      <c r="F834" s="24"/>
      <c r="G834" s="23"/>
      <c r="H834" s="23"/>
      <c r="I834" s="23"/>
      <c r="J834" s="23"/>
      <c r="K834" s="23"/>
      <c r="L834" s="23"/>
      <c r="M834" s="23"/>
      <c r="N834" s="23"/>
      <c r="O834" s="26"/>
      <c r="P834" s="26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</row>
    <row r="835">
      <c r="A835" s="23"/>
      <c r="B835" s="23"/>
      <c r="C835" s="23"/>
      <c r="D835" s="27"/>
      <c r="E835" s="27"/>
      <c r="F835" s="24"/>
      <c r="G835" s="23"/>
      <c r="H835" s="23"/>
      <c r="I835" s="23"/>
      <c r="J835" s="23"/>
      <c r="K835" s="23"/>
      <c r="L835" s="23"/>
      <c r="M835" s="23"/>
      <c r="N835" s="23"/>
      <c r="O835" s="26"/>
      <c r="P835" s="26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</row>
    <row r="836">
      <c r="A836" s="23"/>
      <c r="B836" s="23"/>
      <c r="C836" s="23"/>
      <c r="D836" s="27"/>
      <c r="E836" s="27"/>
      <c r="F836" s="24"/>
      <c r="G836" s="23"/>
      <c r="H836" s="23"/>
      <c r="I836" s="23"/>
      <c r="J836" s="23"/>
      <c r="K836" s="23"/>
      <c r="L836" s="23"/>
      <c r="M836" s="23"/>
      <c r="N836" s="23"/>
      <c r="O836" s="26"/>
      <c r="P836" s="26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</row>
    <row r="837">
      <c r="A837" s="23"/>
      <c r="B837" s="23"/>
      <c r="C837" s="23"/>
      <c r="D837" s="27"/>
      <c r="E837" s="27"/>
      <c r="F837" s="24"/>
      <c r="G837" s="23"/>
      <c r="H837" s="23"/>
      <c r="I837" s="23"/>
      <c r="J837" s="23"/>
      <c r="K837" s="23"/>
      <c r="L837" s="23"/>
      <c r="M837" s="23"/>
      <c r="N837" s="23"/>
      <c r="O837" s="26"/>
      <c r="P837" s="26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</row>
    <row r="838">
      <c r="A838" s="23"/>
      <c r="B838" s="23"/>
      <c r="C838" s="23"/>
      <c r="D838" s="27"/>
      <c r="E838" s="27"/>
      <c r="F838" s="24"/>
      <c r="G838" s="23"/>
      <c r="H838" s="23"/>
      <c r="I838" s="23"/>
      <c r="J838" s="23"/>
      <c r="K838" s="23"/>
      <c r="L838" s="23"/>
      <c r="M838" s="23"/>
      <c r="N838" s="23"/>
      <c r="O838" s="26"/>
      <c r="P838" s="26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</row>
    <row r="839">
      <c r="A839" s="23"/>
      <c r="B839" s="23"/>
      <c r="C839" s="23"/>
      <c r="D839" s="27"/>
      <c r="E839" s="27"/>
      <c r="F839" s="24"/>
      <c r="G839" s="23"/>
      <c r="H839" s="23"/>
      <c r="I839" s="23"/>
      <c r="J839" s="23"/>
      <c r="K839" s="23"/>
      <c r="L839" s="23"/>
      <c r="M839" s="23"/>
      <c r="N839" s="23"/>
      <c r="O839" s="26"/>
      <c r="P839" s="26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</row>
    <row r="840">
      <c r="A840" s="23"/>
      <c r="B840" s="23"/>
      <c r="C840" s="23"/>
      <c r="D840" s="27"/>
      <c r="E840" s="27"/>
      <c r="F840" s="24"/>
      <c r="G840" s="23"/>
      <c r="H840" s="23"/>
      <c r="I840" s="23"/>
      <c r="J840" s="23"/>
      <c r="K840" s="23"/>
      <c r="L840" s="23"/>
      <c r="M840" s="23"/>
      <c r="N840" s="23"/>
      <c r="O840" s="26"/>
      <c r="P840" s="26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</row>
    <row r="841">
      <c r="A841" s="23"/>
      <c r="B841" s="23"/>
      <c r="C841" s="23"/>
      <c r="D841" s="27"/>
      <c r="E841" s="27"/>
      <c r="F841" s="24"/>
      <c r="G841" s="23"/>
      <c r="H841" s="23"/>
      <c r="I841" s="23"/>
      <c r="J841" s="23"/>
      <c r="K841" s="23"/>
      <c r="L841" s="23"/>
      <c r="M841" s="23"/>
      <c r="N841" s="23"/>
      <c r="O841" s="26"/>
      <c r="P841" s="26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</row>
    <row r="842">
      <c r="A842" s="23"/>
      <c r="B842" s="23"/>
      <c r="C842" s="23"/>
      <c r="D842" s="27"/>
      <c r="E842" s="27"/>
      <c r="F842" s="24"/>
      <c r="G842" s="23"/>
      <c r="H842" s="23"/>
      <c r="I842" s="23"/>
      <c r="J842" s="23"/>
      <c r="K842" s="23"/>
      <c r="L842" s="23"/>
      <c r="M842" s="23"/>
      <c r="N842" s="23"/>
      <c r="O842" s="26"/>
      <c r="P842" s="26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</row>
    <row r="843">
      <c r="A843" s="23"/>
      <c r="B843" s="23"/>
      <c r="C843" s="23"/>
      <c r="D843" s="27"/>
      <c r="E843" s="27"/>
      <c r="F843" s="24"/>
      <c r="G843" s="23"/>
      <c r="H843" s="23"/>
      <c r="I843" s="23"/>
      <c r="J843" s="23"/>
      <c r="K843" s="23"/>
      <c r="L843" s="23"/>
      <c r="M843" s="23"/>
      <c r="N843" s="23"/>
      <c r="O843" s="26"/>
      <c r="P843" s="26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</row>
    <row r="844">
      <c r="A844" s="23"/>
      <c r="B844" s="23"/>
      <c r="C844" s="23"/>
      <c r="D844" s="27"/>
      <c r="E844" s="27"/>
      <c r="F844" s="24"/>
      <c r="G844" s="23"/>
      <c r="H844" s="23"/>
      <c r="I844" s="23"/>
      <c r="J844" s="23"/>
      <c r="K844" s="23"/>
      <c r="L844" s="23"/>
      <c r="M844" s="23"/>
      <c r="N844" s="23"/>
      <c r="O844" s="26"/>
      <c r="P844" s="26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</row>
    <row r="845">
      <c r="A845" s="23"/>
      <c r="B845" s="23"/>
      <c r="C845" s="23"/>
      <c r="D845" s="27"/>
      <c r="E845" s="27"/>
      <c r="F845" s="24"/>
      <c r="G845" s="23"/>
      <c r="H845" s="23"/>
      <c r="I845" s="23"/>
      <c r="J845" s="23"/>
      <c r="K845" s="23"/>
      <c r="L845" s="23"/>
      <c r="M845" s="23"/>
      <c r="N845" s="23"/>
      <c r="O845" s="26"/>
      <c r="P845" s="26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</row>
    <row r="846">
      <c r="A846" s="23"/>
      <c r="B846" s="23"/>
      <c r="C846" s="23"/>
      <c r="D846" s="27"/>
      <c r="E846" s="27"/>
      <c r="F846" s="24"/>
      <c r="G846" s="23"/>
      <c r="H846" s="23"/>
      <c r="I846" s="23"/>
      <c r="J846" s="23"/>
      <c r="K846" s="23"/>
      <c r="L846" s="23"/>
      <c r="M846" s="23"/>
      <c r="N846" s="23"/>
      <c r="O846" s="26"/>
      <c r="P846" s="26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</row>
    <row r="847">
      <c r="A847" s="23"/>
      <c r="B847" s="23"/>
      <c r="C847" s="23"/>
      <c r="D847" s="27"/>
      <c r="E847" s="27"/>
      <c r="F847" s="24"/>
      <c r="G847" s="23"/>
      <c r="H847" s="23"/>
      <c r="I847" s="23"/>
      <c r="J847" s="23"/>
      <c r="K847" s="23"/>
      <c r="L847" s="23"/>
      <c r="M847" s="23"/>
      <c r="N847" s="23"/>
      <c r="O847" s="26"/>
      <c r="P847" s="26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</row>
    <row r="848">
      <c r="A848" s="23"/>
      <c r="B848" s="23"/>
      <c r="C848" s="23"/>
      <c r="D848" s="27"/>
      <c r="E848" s="27"/>
      <c r="F848" s="24"/>
      <c r="G848" s="23"/>
      <c r="H848" s="23"/>
      <c r="I848" s="23"/>
      <c r="J848" s="23"/>
      <c r="K848" s="23"/>
      <c r="L848" s="23"/>
      <c r="M848" s="23"/>
      <c r="N848" s="23"/>
      <c r="O848" s="26"/>
      <c r="P848" s="26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</row>
    <row r="849">
      <c r="A849" s="23"/>
      <c r="B849" s="23"/>
      <c r="C849" s="23"/>
      <c r="D849" s="27"/>
      <c r="E849" s="27"/>
      <c r="F849" s="24"/>
      <c r="G849" s="23"/>
      <c r="H849" s="23"/>
      <c r="I849" s="23"/>
      <c r="J849" s="23"/>
      <c r="K849" s="23"/>
      <c r="L849" s="23"/>
      <c r="M849" s="23"/>
      <c r="N849" s="23"/>
      <c r="O849" s="26"/>
      <c r="P849" s="26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</row>
    <row r="850">
      <c r="A850" s="23"/>
      <c r="B850" s="23"/>
      <c r="C850" s="23"/>
      <c r="D850" s="27"/>
      <c r="E850" s="27"/>
      <c r="F850" s="24"/>
      <c r="G850" s="23"/>
      <c r="H850" s="23"/>
      <c r="I850" s="23"/>
      <c r="J850" s="23"/>
      <c r="K850" s="23"/>
      <c r="L850" s="23"/>
      <c r="M850" s="23"/>
      <c r="N850" s="23"/>
      <c r="O850" s="26"/>
      <c r="P850" s="26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</row>
    <row r="851">
      <c r="A851" s="23"/>
      <c r="B851" s="23"/>
      <c r="C851" s="23"/>
      <c r="D851" s="27"/>
      <c r="E851" s="27"/>
      <c r="F851" s="24"/>
      <c r="G851" s="23"/>
      <c r="H851" s="23"/>
      <c r="I851" s="23"/>
      <c r="J851" s="23"/>
      <c r="K851" s="23"/>
      <c r="L851" s="23"/>
      <c r="M851" s="23"/>
      <c r="N851" s="23"/>
      <c r="O851" s="26"/>
      <c r="P851" s="26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</row>
    <row r="852">
      <c r="A852" s="23"/>
      <c r="B852" s="23"/>
      <c r="C852" s="23"/>
      <c r="D852" s="27"/>
      <c r="E852" s="27"/>
      <c r="F852" s="24"/>
      <c r="G852" s="23"/>
      <c r="H852" s="23"/>
      <c r="I852" s="23"/>
      <c r="J852" s="23"/>
      <c r="K852" s="23"/>
      <c r="L852" s="23"/>
      <c r="M852" s="23"/>
      <c r="N852" s="23"/>
      <c r="O852" s="26"/>
      <c r="P852" s="26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</row>
    <row r="853">
      <c r="A853" s="23"/>
      <c r="B853" s="23"/>
      <c r="C853" s="23"/>
      <c r="D853" s="27"/>
      <c r="E853" s="27"/>
      <c r="F853" s="24"/>
      <c r="G853" s="23"/>
      <c r="H853" s="23"/>
      <c r="I853" s="23"/>
      <c r="J853" s="23"/>
      <c r="K853" s="23"/>
      <c r="L853" s="23"/>
      <c r="M853" s="23"/>
      <c r="N853" s="23"/>
      <c r="O853" s="26"/>
      <c r="P853" s="26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</row>
    <row r="854">
      <c r="A854" s="23"/>
      <c r="B854" s="23"/>
      <c r="C854" s="23"/>
      <c r="D854" s="27"/>
      <c r="E854" s="27"/>
      <c r="F854" s="24"/>
      <c r="G854" s="23"/>
      <c r="H854" s="23"/>
      <c r="I854" s="23"/>
      <c r="J854" s="23"/>
      <c r="K854" s="23"/>
      <c r="L854" s="23"/>
      <c r="M854" s="23"/>
      <c r="N854" s="23"/>
      <c r="O854" s="26"/>
      <c r="P854" s="26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</row>
    <row r="855">
      <c r="A855" s="23"/>
      <c r="B855" s="23"/>
      <c r="C855" s="23"/>
      <c r="D855" s="27"/>
      <c r="E855" s="27"/>
      <c r="F855" s="24"/>
      <c r="G855" s="23"/>
      <c r="H855" s="23"/>
      <c r="I855" s="23"/>
      <c r="J855" s="23"/>
      <c r="K855" s="23"/>
      <c r="L855" s="23"/>
      <c r="M855" s="23"/>
      <c r="N855" s="23"/>
      <c r="O855" s="26"/>
      <c r="P855" s="26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</row>
    <row r="856">
      <c r="A856" s="23"/>
      <c r="B856" s="23"/>
      <c r="C856" s="23"/>
      <c r="D856" s="27"/>
      <c r="E856" s="27"/>
      <c r="F856" s="24"/>
      <c r="G856" s="23"/>
      <c r="H856" s="23"/>
      <c r="I856" s="23"/>
      <c r="J856" s="23"/>
      <c r="K856" s="23"/>
      <c r="L856" s="23"/>
      <c r="M856" s="23"/>
      <c r="N856" s="23"/>
      <c r="O856" s="26"/>
      <c r="P856" s="26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</row>
    <row r="857">
      <c r="A857" s="23"/>
      <c r="B857" s="23"/>
      <c r="C857" s="23"/>
      <c r="D857" s="27"/>
      <c r="E857" s="27"/>
      <c r="F857" s="24"/>
      <c r="G857" s="23"/>
      <c r="H857" s="23"/>
      <c r="I857" s="23"/>
      <c r="J857" s="23"/>
      <c r="K857" s="23"/>
      <c r="L857" s="23"/>
      <c r="M857" s="23"/>
      <c r="N857" s="23"/>
      <c r="O857" s="26"/>
      <c r="P857" s="26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</row>
    <row r="858">
      <c r="A858" s="23"/>
      <c r="B858" s="23"/>
      <c r="C858" s="23"/>
      <c r="D858" s="27"/>
      <c r="E858" s="27"/>
      <c r="F858" s="24"/>
      <c r="G858" s="23"/>
      <c r="H858" s="23"/>
      <c r="I858" s="23"/>
      <c r="J858" s="23"/>
      <c r="K858" s="23"/>
      <c r="L858" s="23"/>
      <c r="M858" s="23"/>
      <c r="N858" s="23"/>
      <c r="O858" s="26"/>
      <c r="P858" s="26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</row>
    <row r="859">
      <c r="A859" s="23"/>
      <c r="B859" s="23"/>
      <c r="C859" s="23"/>
      <c r="D859" s="27"/>
      <c r="E859" s="27"/>
      <c r="F859" s="24"/>
      <c r="G859" s="23"/>
      <c r="H859" s="23"/>
      <c r="I859" s="23"/>
      <c r="J859" s="23"/>
      <c r="K859" s="23"/>
      <c r="L859" s="23"/>
      <c r="M859" s="23"/>
      <c r="N859" s="23"/>
      <c r="O859" s="26"/>
      <c r="P859" s="26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</row>
    <row r="860">
      <c r="A860" s="23"/>
      <c r="B860" s="23"/>
      <c r="C860" s="23"/>
      <c r="D860" s="27"/>
      <c r="E860" s="27"/>
      <c r="F860" s="24"/>
      <c r="G860" s="23"/>
      <c r="H860" s="23"/>
      <c r="I860" s="23"/>
      <c r="J860" s="23"/>
      <c r="K860" s="23"/>
      <c r="L860" s="23"/>
      <c r="M860" s="23"/>
      <c r="N860" s="23"/>
      <c r="O860" s="26"/>
      <c r="P860" s="26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</row>
    <row r="861">
      <c r="A861" s="23"/>
      <c r="B861" s="23"/>
      <c r="C861" s="23"/>
      <c r="D861" s="27"/>
      <c r="E861" s="27"/>
      <c r="F861" s="24"/>
      <c r="G861" s="23"/>
      <c r="H861" s="23"/>
      <c r="I861" s="23"/>
      <c r="J861" s="23"/>
      <c r="K861" s="23"/>
      <c r="L861" s="23"/>
      <c r="M861" s="23"/>
      <c r="N861" s="23"/>
      <c r="O861" s="26"/>
      <c r="P861" s="26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</row>
    <row r="862">
      <c r="A862" s="23"/>
      <c r="B862" s="23"/>
      <c r="C862" s="23"/>
      <c r="D862" s="27"/>
      <c r="E862" s="27"/>
      <c r="F862" s="24"/>
      <c r="G862" s="23"/>
      <c r="H862" s="23"/>
      <c r="I862" s="23"/>
      <c r="J862" s="23"/>
      <c r="K862" s="23"/>
      <c r="L862" s="23"/>
      <c r="M862" s="23"/>
      <c r="N862" s="23"/>
      <c r="O862" s="26"/>
      <c r="P862" s="26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</row>
    <row r="863">
      <c r="A863" s="23"/>
      <c r="B863" s="23"/>
      <c r="C863" s="23"/>
      <c r="D863" s="27"/>
      <c r="E863" s="27"/>
      <c r="F863" s="24"/>
      <c r="G863" s="23"/>
      <c r="H863" s="23"/>
      <c r="I863" s="23"/>
      <c r="J863" s="23"/>
      <c r="K863" s="23"/>
      <c r="L863" s="23"/>
      <c r="M863" s="23"/>
      <c r="N863" s="23"/>
      <c r="O863" s="26"/>
      <c r="P863" s="26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</row>
    <row r="864">
      <c r="A864" s="23"/>
      <c r="B864" s="23"/>
      <c r="C864" s="23"/>
      <c r="D864" s="27"/>
      <c r="E864" s="27"/>
      <c r="F864" s="24"/>
      <c r="G864" s="23"/>
      <c r="H864" s="23"/>
      <c r="I864" s="23"/>
      <c r="J864" s="23"/>
      <c r="K864" s="23"/>
      <c r="L864" s="23"/>
      <c r="M864" s="23"/>
      <c r="N864" s="23"/>
      <c r="O864" s="26"/>
      <c r="P864" s="26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</row>
    <row r="865">
      <c r="A865" s="23"/>
      <c r="B865" s="23"/>
      <c r="C865" s="23"/>
      <c r="D865" s="27"/>
      <c r="E865" s="27"/>
      <c r="F865" s="24"/>
      <c r="G865" s="23"/>
      <c r="H865" s="23"/>
      <c r="I865" s="23"/>
      <c r="J865" s="23"/>
      <c r="K865" s="23"/>
      <c r="L865" s="23"/>
      <c r="M865" s="23"/>
      <c r="N865" s="23"/>
      <c r="O865" s="26"/>
      <c r="P865" s="26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</row>
    <row r="866">
      <c r="A866" s="23"/>
      <c r="B866" s="23"/>
      <c r="C866" s="23"/>
      <c r="D866" s="27"/>
      <c r="E866" s="27"/>
      <c r="F866" s="24"/>
      <c r="G866" s="23"/>
      <c r="H866" s="23"/>
      <c r="I866" s="23"/>
      <c r="J866" s="23"/>
      <c r="K866" s="23"/>
      <c r="L866" s="23"/>
      <c r="M866" s="23"/>
      <c r="N866" s="23"/>
      <c r="O866" s="26"/>
      <c r="P866" s="26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</row>
    <row r="867">
      <c r="A867" s="23"/>
      <c r="B867" s="23"/>
      <c r="C867" s="23"/>
      <c r="D867" s="27"/>
      <c r="E867" s="27"/>
      <c r="F867" s="24"/>
      <c r="G867" s="23"/>
      <c r="H867" s="23"/>
      <c r="I867" s="23"/>
      <c r="J867" s="23"/>
      <c r="K867" s="23"/>
      <c r="L867" s="23"/>
      <c r="M867" s="23"/>
      <c r="N867" s="23"/>
      <c r="O867" s="26"/>
      <c r="P867" s="26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</row>
    <row r="868">
      <c r="A868" s="23"/>
      <c r="B868" s="23"/>
      <c r="C868" s="23"/>
      <c r="D868" s="27"/>
      <c r="E868" s="27"/>
      <c r="F868" s="24"/>
      <c r="G868" s="23"/>
      <c r="H868" s="23"/>
      <c r="I868" s="23"/>
      <c r="J868" s="23"/>
      <c r="K868" s="23"/>
      <c r="L868" s="23"/>
      <c r="M868" s="23"/>
      <c r="N868" s="23"/>
      <c r="O868" s="26"/>
      <c r="P868" s="26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</row>
    <row r="869">
      <c r="A869" s="23"/>
      <c r="B869" s="23"/>
      <c r="C869" s="23"/>
      <c r="D869" s="27"/>
      <c r="E869" s="27"/>
      <c r="F869" s="24"/>
      <c r="G869" s="23"/>
      <c r="H869" s="23"/>
      <c r="I869" s="23"/>
      <c r="J869" s="23"/>
      <c r="K869" s="23"/>
      <c r="L869" s="23"/>
      <c r="M869" s="23"/>
      <c r="N869" s="23"/>
      <c r="O869" s="26"/>
      <c r="P869" s="26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</row>
    <row r="870">
      <c r="A870" s="23"/>
      <c r="B870" s="23"/>
      <c r="C870" s="23"/>
      <c r="D870" s="27"/>
      <c r="E870" s="27"/>
      <c r="F870" s="24"/>
      <c r="G870" s="23"/>
      <c r="H870" s="23"/>
      <c r="I870" s="23"/>
      <c r="J870" s="23"/>
      <c r="K870" s="23"/>
      <c r="L870" s="23"/>
      <c r="M870" s="23"/>
      <c r="N870" s="23"/>
      <c r="O870" s="26"/>
      <c r="P870" s="26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</row>
    <row r="871">
      <c r="A871" s="23"/>
      <c r="B871" s="23"/>
      <c r="C871" s="23"/>
      <c r="D871" s="27"/>
      <c r="E871" s="27"/>
      <c r="F871" s="24"/>
      <c r="G871" s="23"/>
      <c r="H871" s="23"/>
      <c r="I871" s="23"/>
      <c r="J871" s="23"/>
      <c r="K871" s="23"/>
      <c r="L871" s="23"/>
      <c r="M871" s="23"/>
      <c r="N871" s="23"/>
      <c r="O871" s="26"/>
      <c r="P871" s="26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</row>
    <row r="872">
      <c r="A872" s="23"/>
      <c r="B872" s="23"/>
      <c r="C872" s="23"/>
      <c r="D872" s="27"/>
      <c r="E872" s="27"/>
      <c r="F872" s="24"/>
      <c r="G872" s="23"/>
      <c r="H872" s="23"/>
      <c r="I872" s="23"/>
      <c r="J872" s="23"/>
      <c r="K872" s="23"/>
      <c r="L872" s="23"/>
      <c r="M872" s="23"/>
      <c r="N872" s="23"/>
      <c r="O872" s="26"/>
      <c r="P872" s="26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</row>
    <row r="873">
      <c r="A873" s="23"/>
      <c r="B873" s="23"/>
      <c r="C873" s="23"/>
      <c r="D873" s="27"/>
      <c r="E873" s="27"/>
      <c r="F873" s="24"/>
      <c r="G873" s="23"/>
      <c r="H873" s="23"/>
      <c r="I873" s="23"/>
      <c r="J873" s="23"/>
      <c r="K873" s="23"/>
      <c r="L873" s="23"/>
      <c r="M873" s="23"/>
      <c r="N873" s="23"/>
      <c r="O873" s="26"/>
      <c r="P873" s="26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</row>
    <row r="874">
      <c r="A874" s="23"/>
      <c r="B874" s="23"/>
      <c r="C874" s="23"/>
      <c r="D874" s="27"/>
      <c r="E874" s="27"/>
      <c r="F874" s="24"/>
      <c r="G874" s="23"/>
      <c r="H874" s="23"/>
      <c r="I874" s="23"/>
      <c r="J874" s="23"/>
      <c r="K874" s="23"/>
      <c r="L874" s="23"/>
      <c r="M874" s="23"/>
      <c r="N874" s="23"/>
      <c r="O874" s="26"/>
      <c r="P874" s="26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</row>
    <row r="875">
      <c r="A875" s="23"/>
      <c r="B875" s="23"/>
      <c r="C875" s="23"/>
      <c r="D875" s="27"/>
      <c r="E875" s="27"/>
      <c r="F875" s="24"/>
      <c r="G875" s="23"/>
      <c r="H875" s="23"/>
      <c r="I875" s="23"/>
      <c r="J875" s="23"/>
      <c r="K875" s="23"/>
      <c r="L875" s="23"/>
      <c r="M875" s="23"/>
      <c r="N875" s="23"/>
      <c r="O875" s="26"/>
      <c r="P875" s="26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</row>
    <row r="876">
      <c r="A876" s="23"/>
      <c r="B876" s="23"/>
      <c r="C876" s="23"/>
      <c r="D876" s="27"/>
      <c r="E876" s="27"/>
      <c r="F876" s="24"/>
      <c r="G876" s="23"/>
      <c r="H876" s="23"/>
      <c r="I876" s="23"/>
      <c r="J876" s="23"/>
      <c r="K876" s="23"/>
      <c r="L876" s="23"/>
      <c r="M876" s="23"/>
      <c r="N876" s="23"/>
      <c r="O876" s="26"/>
      <c r="P876" s="26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</row>
    <row r="877">
      <c r="A877" s="23"/>
      <c r="B877" s="23"/>
      <c r="C877" s="23"/>
      <c r="D877" s="27"/>
      <c r="E877" s="27"/>
      <c r="F877" s="24"/>
      <c r="G877" s="23"/>
      <c r="H877" s="23"/>
      <c r="I877" s="23"/>
      <c r="J877" s="23"/>
      <c r="K877" s="23"/>
      <c r="L877" s="23"/>
      <c r="M877" s="23"/>
      <c r="N877" s="23"/>
      <c r="O877" s="26"/>
      <c r="P877" s="26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</row>
    <row r="878">
      <c r="A878" s="23"/>
      <c r="B878" s="23"/>
      <c r="C878" s="23"/>
      <c r="D878" s="27"/>
      <c r="E878" s="27"/>
      <c r="F878" s="24"/>
      <c r="G878" s="23"/>
      <c r="H878" s="23"/>
      <c r="I878" s="23"/>
      <c r="J878" s="23"/>
      <c r="K878" s="23"/>
      <c r="L878" s="23"/>
      <c r="M878" s="23"/>
      <c r="N878" s="23"/>
      <c r="O878" s="26"/>
      <c r="P878" s="26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</row>
    <row r="879">
      <c r="A879" s="23"/>
      <c r="B879" s="23"/>
      <c r="C879" s="23"/>
      <c r="D879" s="27"/>
      <c r="E879" s="27"/>
      <c r="F879" s="24"/>
      <c r="G879" s="23"/>
      <c r="H879" s="23"/>
      <c r="I879" s="23"/>
      <c r="J879" s="23"/>
      <c r="K879" s="23"/>
      <c r="L879" s="23"/>
      <c r="M879" s="23"/>
      <c r="N879" s="23"/>
      <c r="O879" s="26"/>
      <c r="P879" s="26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</row>
    <row r="880">
      <c r="A880" s="23"/>
      <c r="B880" s="23"/>
      <c r="C880" s="23"/>
      <c r="D880" s="27"/>
      <c r="E880" s="27"/>
      <c r="F880" s="24"/>
      <c r="G880" s="23"/>
      <c r="H880" s="23"/>
      <c r="I880" s="23"/>
      <c r="J880" s="23"/>
      <c r="K880" s="23"/>
      <c r="L880" s="23"/>
      <c r="M880" s="23"/>
      <c r="N880" s="23"/>
      <c r="O880" s="26"/>
      <c r="P880" s="26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</row>
    <row r="881">
      <c r="A881" s="23"/>
      <c r="B881" s="23"/>
      <c r="C881" s="23"/>
      <c r="D881" s="27"/>
      <c r="E881" s="27"/>
      <c r="F881" s="24"/>
      <c r="G881" s="23"/>
      <c r="H881" s="23"/>
      <c r="I881" s="23"/>
      <c r="J881" s="23"/>
      <c r="K881" s="23"/>
      <c r="L881" s="23"/>
      <c r="M881" s="23"/>
      <c r="N881" s="23"/>
      <c r="O881" s="26"/>
      <c r="P881" s="26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</row>
    <row r="882">
      <c r="A882" s="23"/>
      <c r="B882" s="23"/>
      <c r="C882" s="23"/>
      <c r="D882" s="27"/>
      <c r="E882" s="27"/>
      <c r="F882" s="24"/>
      <c r="G882" s="23"/>
      <c r="H882" s="23"/>
      <c r="I882" s="23"/>
      <c r="J882" s="23"/>
      <c r="K882" s="23"/>
      <c r="L882" s="23"/>
      <c r="M882" s="23"/>
      <c r="N882" s="23"/>
      <c r="O882" s="26"/>
      <c r="P882" s="26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</row>
    <row r="883">
      <c r="A883" s="23"/>
      <c r="B883" s="23"/>
      <c r="C883" s="23"/>
      <c r="D883" s="27"/>
      <c r="E883" s="27"/>
      <c r="F883" s="24"/>
      <c r="G883" s="23"/>
      <c r="H883" s="23"/>
      <c r="I883" s="23"/>
      <c r="J883" s="23"/>
      <c r="K883" s="23"/>
      <c r="L883" s="23"/>
      <c r="M883" s="23"/>
      <c r="N883" s="23"/>
      <c r="O883" s="26"/>
      <c r="P883" s="26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</row>
    <row r="884">
      <c r="A884" s="23"/>
      <c r="B884" s="23"/>
      <c r="C884" s="23"/>
      <c r="D884" s="27"/>
      <c r="E884" s="27"/>
      <c r="F884" s="24"/>
      <c r="G884" s="23"/>
      <c r="H884" s="23"/>
      <c r="I884" s="23"/>
      <c r="J884" s="23"/>
      <c r="K884" s="23"/>
      <c r="L884" s="23"/>
      <c r="M884" s="23"/>
      <c r="N884" s="23"/>
      <c r="O884" s="26"/>
      <c r="P884" s="26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</row>
    <row r="885">
      <c r="A885" s="23"/>
      <c r="B885" s="23"/>
      <c r="C885" s="23"/>
      <c r="D885" s="27"/>
      <c r="E885" s="27"/>
      <c r="F885" s="24"/>
      <c r="G885" s="23"/>
      <c r="H885" s="23"/>
      <c r="I885" s="23"/>
      <c r="J885" s="23"/>
      <c r="K885" s="23"/>
      <c r="L885" s="23"/>
      <c r="M885" s="23"/>
      <c r="N885" s="23"/>
      <c r="O885" s="26"/>
      <c r="P885" s="26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</row>
    <row r="886">
      <c r="A886" s="23"/>
      <c r="B886" s="23"/>
      <c r="C886" s="23"/>
      <c r="D886" s="27"/>
      <c r="E886" s="27"/>
      <c r="F886" s="24"/>
      <c r="G886" s="23"/>
      <c r="H886" s="23"/>
      <c r="I886" s="23"/>
      <c r="J886" s="23"/>
      <c r="K886" s="23"/>
      <c r="L886" s="23"/>
      <c r="M886" s="23"/>
      <c r="N886" s="23"/>
      <c r="O886" s="26"/>
      <c r="P886" s="26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</row>
    <row r="887">
      <c r="A887" s="23"/>
      <c r="B887" s="23"/>
      <c r="C887" s="23"/>
      <c r="D887" s="27"/>
      <c r="E887" s="27"/>
      <c r="F887" s="24"/>
      <c r="G887" s="23"/>
      <c r="H887" s="23"/>
      <c r="I887" s="23"/>
      <c r="J887" s="23"/>
      <c r="K887" s="23"/>
      <c r="L887" s="23"/>
      <c r="M887" s="23"/>
      <c r="N887" s="23"/>
      <c r="O887" s="26"/>
      <c r="P887" s="26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</row>
    <row r="888">
      <c r="A888" s="23"/>
      <c r="B888" s="23"/>
      <c r="C888" s="23"/>
      <c r="D888" s="27"/>
      <c r="E888" s="27"/>
      <c r="F888" s="24"/>
      <c r="G888" s="23"/>
      <c r="H888" s="23"/>
      <c r="I888" s="23"/>
      <c r="J888" s="23"/>
      <c r="K888" s="23"/>
      <c r="L888" s="23"/>
      <c r="M888" s="23"/>
      <c r="N888" s="23"/>
      <c r="O888" s="26"/>
      <c r="P888" s="26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</row>
    <row r="889">
      <c r="A889" s="23"/>
      <c r="B889" s="23"/>
      <c r="C889" s="23"/>
      <c r="D889" s="27"/>
      <c r="E889" s="27"/>
      <c r="F889" s="24"/>
      <c r="G889" s="23"/>
      <c r="H889" s="23"/>
      <c r="I889" s="23"/>
      <c r="J889" s="23"/>
      <c r="K889" s="23"/>
      <c r="L889" s="23"/>
      <c r="M889" s="23"/>
      <c r="N889" s="23"/>
      <c r="O889" s="26"/>
      <c r="P889" s="26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</row>
    <row r="890">
      <c r="A890" s="23"/>
      <c r="B890" s="23"/>
      <c r="C890" s="23"/>
      <c r="D890" s="27"/>
      <c r="E890" s="27"/>
      <c r="F890" s="24"/>
      <c r="G890" s="23"/>
      <c r="H890" s="23"/>
      <c r="I890" s="23"/>
      <c r="J890" s="23"/>
      <c r="K890" s="23"/>
      <c r="L890" s="23"/>
      <c r="M890" s="23"/>
      <c r="N890" s="23"/>
      <c r="O890" s="26"/>
      <c r="P890" s="26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</row>
    <row r="891">
      <c r="A891" s="23"/>
      <c r="B891" s="23"/>
      <c r="C891" s="23"/>
      <c r="D891" s="27"/>
      <c r="E891" s="27"/>
      <c r="F891" s="24"/>
      <c r="G891" s="23"/>
      <c r="H891" s="23"/>
      <c r="I891" s="23"/>
      <c r="J891" s="23"/>
      <c r="K891" s="23"/>
      <c r="L891" s="23"/>
      <c r="M891" s="23"/>
      <c r="N891" s="23"/>
      <c r="O891" s="26"/>
      <c r="P891" s="26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</row>
    <row r="892">
      <c r="A892" s="23"/>
      <c r="B892" s="23"/>
      <c r="C892" s="23"/>
      <c r="D892" s="27"/>
      <c r="E892" s="27"/>
      <c r="F892" s="24"/>
      <c r="G892" s="23"/>
      <c r="H892" s="23"/>
      <c r="I892" s="23"/>
      <c r="J892" s="23"/>
      <c r="K892" s="23"/>
      <c r="L892" s="23"/>
      <c r="M892" s="23"/>
      <c r="N892" s="23"/>
      <c r="O892" s="26"/>
      <c r="P892" s="26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</row>
    <row r="893">
      <c r="A893" s="23"/>
      <c r="B893" s="23"/>
      <c r="C893" s="23"/>
      <c r="D893" s="27"/>
      <c r="E893" s="27"/>
      <c r="F893" s="24"/>
      <c r="G893" s="23"/>
      <c r="H893" s="23"/>
      <c r="I893" s="23"/>
      <c r="J893" s="23"/>
      <c r="K893" s="23"/>
      <c r="L893" s="23"/>
      <c r="M893" s="23"/>
      <c r="N893" s="23"/>
      <c r="O893" s="26"/>
      <c r="P893" s="26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</row>
    <row r="894">
      <c r="A894" s="23"/>
      <c r="B894" s="23"/>
      <c r="C894" s="23"/>
      <c r="D894" s="27"/>
      <c r="E894" s="27"/>
      <c r="F894" s="24"/>
      <c r="G894" s="23"/>
      <c r="H894" s="23"/>
      <c r="I894" s="23"/>
      <c r="J894" s="23"/>
      <c r="K894" s="23"/>
      <c r="L894" s="23"/>
      <c r="M894" s="23"/>
      <c r="N894" s="23"/>
      <c r="O894" s="26"/>
      <c r="P894" s="26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</row>
    <row r="895">
      <c r="A895" s="23"/>
      <c r="B895" s="23"/>
      <c r="C895" s="23"/>
      <c r="D895" s="27"/>
      <c r="E895" s="27"/>
      <c r="F895" s="24"/>
      <c r="G895" s="23"/>
      <c r="H895" s="23"/>
      <c r="I895" s="23"/>
      <c r="J895" s="23"/>
      <c r="K895" s="23"/>
      <c r="L895" s="23"/>
      <c r="M895" s="23"/>
      <c r="N895" s="23"/>
      <c r="O895" s="26"/>
      <c r="P895" s="26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</row>
    <row r="896">
      <c r="A896" s="23"/>
      <c r="B896" s="23"/>
      <c r="C896" s="23"/>
      <c r="D896" s="27"/>
      <c r="E896" s="27"/>
      <c r="F896" s="24"/>
      <c r="G896" s="23"/>
      <c r="H896" s="23"/>
      <c r="I896" s="23"/>
      <c r="J896" s="23"/>
      <c r="K896" s="23"/>
      <c r="L896" s="23"/>
      <c r="M896" s="23"/>
      <c r="N896" s="23"/>
      <c r="O896" s="26"/>
      <c r="P896" s="26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</row>
    <row r="897">
      <c r="A897" s="23"/>
      <c r="B897" s="23"/>
      <c r="C897" s="23"/>
      <c r="D897" s="27"/>
      <c r="E897" s="27"/>
      <c r="F897" s="24"/>
      <c r="G897" s="23"/>
      <c r="H897" s="23"/>
      <c r="I897" s="23"/>
      <c r="J897" s="23"/>
      <c r="K897" s="23"/>
      <c r="L897" s="23"/>
      <c r="M897" s="23"/>
      <c r="N897" s="23"/>
      <c r="O897" s="26"/>
      <c r="P897" s="26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</row>
    <row r="898">
      <c r="A898" s="23"/>
      <c r="B898" s="23"/>
      <c r="C898" s="23"/>
      <c r="D898" s="27"/>
      <c r="E898" s="27"/>
      <c r="F898" s="24"/>
      <c r="G898" s="23"/>
      <c r="H898" s="23"/>
      <c r="I898" s="23"/>
      <c r="J898" s="23"/>
      <c r="K898" s="23"/>
      <c r="L898" s="23"/>
      <c r="M898" s="23"/>
      <c r="N898" s="23"/>
      <c r="O898" s="26"/>
      <c r="P898" s="26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</row>
    <row r="899">
      <c r="A899" s="23"/>
      <c r="B899" s="23"/>
      <c r="C899" s="23"/>
      <c r="D899" s="27"/>
      <c r="E899" s="27"/>
      <c r="F899" s="24"/>
      <c r="G899" s="23"/>
      <c r="H899" s="23"/>
      <c r="I899" s="23"/>
      <c r="J899" s="23"/>
      <c r="K899" s="23"/>
      <c r="L899" s="23"/>
      <c r="M899" s="23"/>
      <c r="N899" s="23"/>
      <c r="O899" s="26"/>
      <c r="P899" s="26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</row>
    <row r="900">
      <c r="A900" s="23"/>
      <c r="B900" s="23"/>
      <c r="C900" s="23"/>
      <c r="D900" s="27"/>
      <c r="E900" s="27"/>
      <c r="F900" s="24"/>
      <c r="G900" s="23"/>
      <c r="H900" s="23"/>
      <c r="I900" s="23"/>
      <c r="J900" s="23"/>
      <c r="K900" s="23"/>
      <c r="L900" s="23"/>
      <c r="M900" s="23"/>
      <c r="N900" s="23"/>
      <c r="O900" s="26"/>
      <c r="P900" s="26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</row>
    <row r="901">
      <c r="A901" s="23"/>
      <c r="B901" s="23"/>
      <c r="C901" s="23"/>
      <c r="D901" s="27"/>
      <c r="E901" s="27"/>
      <c r="F901" s="24"/>
      <c r="G901" s="23"/>
      <c r="H901" s="23"/>
      <c r="I901" s="23"/>
      <c r="J901" s="23"/>
      <c r="K901" s="23"/>
      <c r="L901" s="23"/>
      <c r="M901" s="23"/>
      <c r="N901" s="23"/>
      <c r="O901" s="26"/>
      <c r="P901" s="26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</row>
    <row r="902">
      <c r="A902" s="23"/>
      <c r="B902" s="23"/>
      <c r="C902" s="23"/>
      <c r="D902" s="27"/>
      <c r="E902" s="27"/>
      <c r="F902" s="24"/>
      <c r="G902" s="23"/>
      <c r="H902" s="23"/>
      <c r="I902" s="23"/>
      <c r="J902" s="23"/>
      <c r="K902" s="23"/>
      <c r="L902" s="23"/>
      <c r="M902" s="23"/>
      <c r="N902" s="23"/>
      <c r="O902" s="26"/>
      <c r="P902" s="26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</row>
    <row r="903">
      <c r="A903" s="23"/>
      <c r="B903" s="23"/>
      <c r="C903" s="23"/>
      <c r="D903" s="27"/>
      <c r="E903" s="27"/>
      <c r="F903" s="24"/>
      <c r="G903" s="23"/>
      <c r="H903" s="23"/>
      <c r="I903" s="23"/>
      <c r="J903" s="23"/>
      <c r="K903" s="23"/>
      <c r="L903" s="23"/>
      <c r="M903" s="23"/>
      <c r="N903" s="23"/>
      <c r="O903" s="26"/>
      <c r="P903" s="26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</row>
    <row r="904">
      <c r="A904" s="23"/>
      <c r="B904" s="23"/>
      <c r="C904" s="23"/>
      <c r="D904" s="27"/>
      <c r="E904" s="27"/>
      <c r="F904" s="24"/>
      <c r="G904" s="23"/>
      <c r="H904" s="23"/>
      <c r="I904" s="23"/>
      <c r="J904" s="23"/>
      <c r="K904" s="23"/>
      <c r="L904" s="23"/>
      <c r="M904" s="23"/>
      <c r="N904" s="23"/>
      <c r="O904" s="26"/>
      <c r="P904" s="26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</row>
    <row r="905">
      <c r="A905" s="23"/>
      <c r="B905" s="23"/>
      <c r="C905" s="23"/>
      <c r="D905" s="27"/>
      <c r="E905" s="27"/>
      <c r="F905" s="24"/>
      <c r="G905" s="23"/>
      <c r="H905" s="23"/>
      <c r="I905" s="23"/>
      <c r="J905" s="23"/>
      <c r="K905" s="23"/>
      <c r="L905" s="23"/>
      <c r="M905" s="23"/>
      <c r="N905" s="23"/>
      <c r="O905" s="26"/>
      <c r="P905" s="26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</row>
    <row r="906">
      <c r="A906" s="23"/>
      <c r="B906" s="23"/>
      <c r="C906" s="23"/>
      <c r="D906" s="27"/>
      <c r="E906" s="27"/>
      <c r="F906" s="24"/>
      <c r="G906" s="23"/>
      <c r="H906" s="23"/>
      <c r="I906" s="23"/>
      <c r="J906" s="23"/>
      <c r="K906" s="23"/>
      <c r="L906" s="23"/>
      <c r="M906" s="23"/>
      <c r="N906" s="23"/>
      <c r="O906" s="26"/>
      <c r="P906" s="26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</row>
    <row r="907">
      <c r="A907" s="23"/>
      <c r="B907" s="23"/>
      <c r="C907" s="23"/>
      <c r="D907" s="27"/>
      <c r="E907" s="27"/>
      <c r="F907" s="24"/>
      <c r="G907" s="23"/>
      <c r="H907" s="23"/>
      <c r="I907" s="23"/>
      <c r="J907" s="23"/>
      <c r="K907" s="23"/>
      <c r="L907" s="23"/>
      <c r="M907" s="23"/>
      <c r="N907" s="23"/>
      <c r="O907" s="26"/>
      <c r="P907" s="26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</row>
    <row r="908">
      <c r="A908" s="23"/>
      <c r="B908" s="23"/>
      <c r="C908" s="23"/>
      <c r="D908" s="27"/>
      <c r="E908" s="27"/>
      <c r="F908" s="24"/>
      <c r="G908" s="23"/>
      <c r="H908" s="23"/>
      <c r="I908" s="23"/>
      <c r="J908" s="23"/>
      <c r="K908" s="23"/>
      <c r="L908" s="23"/>
      <c r="M908" s="23"/>
      <c r="N908" s="23"/>
      <c r="O908" s="26"/>
      <c r="P908" s="26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</row>
    <row r="909">
      <c r="A909" s="23"/>
      <c r="B909" s="23"/>
      <c r="C909" s="23"/>
      <c r="D909" s="27"/>
      <c r="E909" s="27"/>
      <c r="F909" s="24"/>
      <c r="G909" s="23"/>
      <c r="H909" s="23"/>
      <c r="I909" s="23"/>
      <c r="J909" s="23"/>
      <c r="K909" s="23"/>
      <c r="L909" s="23"/>
      <c r="M909" s="23"/>
      <c r="N909" s="23"/>
      <c r="O909" s="26"/>
      <c r="P909" s="26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</row>
    <row r="910">
      <c r="A910" s="23"/>
      <c r="B910" s="23"/>
      <c r="C910" s="23"/>
      <c r="D910" s="27"/>
      <c r="E910" s="27"/>
      <c r="F910" s="24"/>
      <c r="G910" s="23"/>
      <c r="H910" s="23"/>
      <c r="I910" s="23"/>
      <c r="J910" s="23"/>
      <c r="K910" s="23"/>
      <c r="L910" s="23"/>
      <c r="M910" s="23"/>
      <c r="N910" s="23"/>
      <c r="O910" s="26"/>
      <c r="P910" s="26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</row>
    <row r="911">
      <c r="A911" s="23"/>
      <c r="B911" s="23"/>
      <c r="C911" s="23"/>
      <c r="D911" s="27"/>
      <c r="E911" s="27"/>
      <c r="F911" s="24"/>
      <c r="G911" s="23"/>
      <c r="H911" s="23"/>
      <c r="I911" s="23"/>
      <c r="J911" s="23"/>
      <c r="K911" s="23"/>
      <c r="L911" s="23"/>
      <c r="M911" s="23"/>
      <c r="N911" s="23"/>
      <c r="O911" s="26"/>
      <c r="P911" s="26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</row>
    <row r="912">
      <c r="A912" s="23"/>
      <c r="B912" s="23"/>
      <c r="C912" s="23"/>
      <c r="D912" s="27"/>
      <c r="E912" s="27"/>
      <c r="F912" s="24"/>
      <c r="G912" s="23"/>
      <c r="H912" s="23"/>
      <c r="I912" s="23"/>
      <c r="J912" s="23"/>
      <c r="K912" s="23"/>
      <c r="L912" s="23"/>
      <c r="M912" s="23"/>
      <c r="N912" s="23"/>
      <c r="O912" s="26"/>
      <c r="P912" s="26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</row>
    <row r="913">
      <c r="A913" s="23"/>
      <c r="B913" s="23"/>
      <c r="C913" s="23"/>
      <c r="D913" s="27"/>
      <c r="E913" s="27"/>
      <c r="F913" s="24"/>
      <c r="G913" s="23"/>
      <c r="H913" s="23"/>
      <c r="I913" s="23"/>
      <c r="J913" s="23"/>
      <c r="K913" s="23"/>
      <c r="L913" s="23"/>
      <c r="M913" s="23"/>
      <c r="N913" s="23"/>
      <c r="O913" s="26"/>
      <c r="P913" s="26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</row>
    <row r="914">
      <c r="A914" s="23"/>
      <c r="B914" s="23"/>
      <c r="C914" s="23"/>
      <c r="D914" s="27"/>
      <c r="E914" s="27"/>
      <c r="F914" s="24"/>
      <c r="G914" s="23"/>
      <c r="H914" s="23"/>
      <c r="I914" s="23"/>
      <c r="J914" s="23"/>
      <c r="K914" s="23"/>
      <c r="L914" s="23"/>
      <c r="M914" s="23"/>
      <c r="N914" s="23"/>
      <c r="O914" s="26"/>
      <c r="P914" s="26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</row>
    <row r="915">
      <c r="A915" s="23"/>
      <c r="B915" s="23"/>
      <c r="C915" s="23"/>
      <c r="D915" s="27"/>
      <c r="E915" s="27"/>
      <c r="F915" s="24"/>
      <c r="G915" s="23"/>
      <c r="H915" s="23"/>
      <c r="I915" s="23"/>
      <c r="J915" s="23"/>
      <c r="K915" s="23"/>
      <c r="L915" s="23"/>
      <c r="M915" s="23"/>
      <c r="N915" s="23"/>
      <c r="O915" s="26"/>
      <c r="P915" s="26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</row>
    <row r="916">
      <c r="A916" s="23"/>
      <c r="B916" s="23"/>
      <c r="C916" s="23"/>
      <c r="D916" s="27"/>
      <c r="E916" s="27"/>
      <c r="F916" s="24"/>
      <c r="G916" s="23"/>
      <c r="H916" s="23"/>
      <c r="I916" s="23"/>
      <c r="J916" s="23"/>
      <c r="K916" s="23"/>
      <c r="L916" s="23"/>
      <c r="M916" s="23"/>
      <c r="N916" s="23"/>
      <c r="O916" s="26"/>
      <c r="P916" s="26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</row>
    <row r="917">
      <c r="A917" s="23"/>
      <c r="B917" s="23"/>
      <c r="C917" s="23"/>
      <c r="D917" s="27"/>
      <c r="E917" s="27"/>
      <c r="F917" s="24"/>
      <c r="G917" s="23"/>
      <c r="H917" s="23"/>
      <c r="I917" s="23"/>
      <c r="J917" s="23"/>
      <c r="K917" s="23"/>
      <c r="L917" s="23"/>
      <c r="M917" s="23"/>
      <c r="N917" s="23"/>
      <c r="O917" s="26"/>
      <c r="P917" s="26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</row>
    <row r="918">
      <c r="A918" s="23"/>
      <c r="B918" s="23"/>
      <c r="C918" s="23"/>
      <c r="D918" s="27"/>
      <c r="E918" s="27"/>
      <c r="F918" s="24"/>
      <c r="G918" s="23"/>
      <c r="H918" s="23"/>
      <c r="I918" s="23"/>
      <c r="J918" s="23"/>
      <c r="K918" s="23"/>
      <c r="L918" s="23"/>
      <c r="M918" s="23"/>
      <c r="N918" s="23"/>
      <c r="O918" s="26"/>
      <c r="P918" s="26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</row>
    <row r="919">
      <c r="A919" s="23"/>
      <c r="B919" s="23"/>
      <c r="C919" s="23"/>
      <c r="D919" s="27"/>
      <c r="E919" s="27"/>
      <c r="F919" s="24"/>
      <c r="G919" s="23"/>
      <c r="H919" s="23"/>
      <c r="I919" s="23"/>
      <c r="J919" s="23"/>
      <c r="K919" s="23"/>
      <c r="L919" s="23"/>
      <c r="M919" s="23"/>
      <c r="N919" s="23"/>
      <c r="O919" s="26"/>
      <c r="P919" s="26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</row>
    <row r="920">
      <c r="A920" s="23"/>
      <c r="B920" s="23"/>
      <c r="C920" s="23"/>
      <c r="D920" s="27"/>
      <c r="E920" s="27"/>
      <c r="F920" s="24"/>
      <c r="G920" s="23"/>
      <c r="H920" s="23"/>
      <c r="I920" s="23"/>
      <c r="J920" s="23"/>
      <c r="K920" s="23"/>
      <c r="L920" s="23"/>
      <c r="M920" s="23"/>
      <c r="N920" s="23"/>
      <c r="O920" s="26"/>
      <c r="P920" s="26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</row>
    <row r="921">
      <c r="A921" s="23"/>
      <c r="B921" s="23"/>
      <c r="C921" s="23"/>
      <c r="D921" s="27"/>
      <c r="E921" s="27"/>
      <c r="F921" s="24"/>
      <c r="G921" s="23"/>
      <c r="H921" s="23"/>
      <c r="I921" s="23"/>
      <c r="J921" s="23"/>
      <c r="K921" s="23"/>
      <c r="L921" s="23"/>
      <c r="M921" s="23"/>
      <c r="N921" s="23"/>
      <c r="O921" s="26"/>
      <c r="P921" s="26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</row>
    <row r="922">
      <c r="A922" s="23"/>
      <c r="B922" s="23"/>
      <c r="C922" s="23"/>
      <c r="D922" s="27"/>
      <c r="E922" s="27"/>
      <c r="F922" s="24"/>
      <c r="G922" s="23"/>
      <c r="H922" s="23"/>
      <c r="I922" s="23"/>
      <c r="J922" s="23"/>
      <c r="K922" s="23"/>
      <c r="L922" s="23"/>
      <c r="M922" s="23"/>
      <c r="N922" s="23"/>
      <c r="O922" s="26"/>
      <c r="P922" s="26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</row>
    <row r="923">
      <c r="A923" s="23"/>
      <c r="B923" s="23"/>
      <c r="C923" s="23"/>
      <c r="D923" s="27"/>
      <c r="E923" s="27"/>
      <c r="F923" s="24"/>
      <c r="G923" s="23"/>
      <c r="H923" s="23"/>
      <c r="I923" s="23"/>
      <c r="J923" s="23"/>
      <c r="K923" s="23"/>
      <c r="L923" s="23"/>
      <c r="M923" s="23"/>
      <c r="N923" s="23"/>
      <c r="O923" s="26"/>
      <c r="P923" s="26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</row>
    <row r="924">
      <c r="A924" s="23"/>
      <c r="B924" s="23"/>
      <c r="C924" s="23"/>
      <c r="D924" s="27"/>
      <c r="E924" s="27"/>
      <c r="F924" s="24"/>
      <c r="G924" s="23"/>
      <c r="H924" s="23"/>
      <c r="I924" s="23"/>
      <c r="J924" s="23"/>
      <c r="K924" s="23"/>
      <c r="L924" s="23"/>
      <c r="M924" s="23"/>
      <c r="N924" s="23"/>
      <c r="O924" s="26"/>
      <c r="P924" s="26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</row>
    <row r="925">
      <c r="A925" s="23"/>
      <c r="B925" s="23"/>
      <c r="C925" s="23"/>
      <c r="D925" s="27"/>
      <c r="E925" s="27"/>
      <c r="F925" s="24"/>
      <c r="G925" s="23"/>
      <c r="H925" s="23"/>
      <c r="I925" s="23"/>
      <c r="J925" s="23"/>
      <c r="K925" s="23"/>
      <c r="L925" s="23"/>
      <c r="M925" s="23"/>
      <c r="N925" s="23"/>
      <c r="O925" s="26"/>
      <c r="P925" s="26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</row>
    <row r="926">
      <c r="A926" s="23"/>
      <c r="B926" s="23"/>
      <c r="C926" s="23"/>
      <c r="D926" s="27"/>
      <c r="E926" s="27"/>
      <c r="F926" s="24"/>
      <c r="G926" s="23"/>
      <c r="H926" s="23"/>
      <c r="I926" s="23"/>
      <c r="J926" s="23"/>
      <c r="K926" s="23"/>
      <c r="L926" s="23"/>
      <c r="M926" s="23"/>
      <c r="N926" s="23"/>
      <c r="O926" s="26"/>
      <c r="P926" s="26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</row>
    <row r="927">
      <c r="A927" s="23"/>
      <c r="B927" s="23"/>
      <c r="C927" s="23"/>
      <c r="D927" s="27"/>
      <c r="E927" s="27"/>
      <c r="F927" s="24"/>
      <c r="G927" s="23"/>
      <c r="H927" s="23"/>
      <c r="I927" s="23"/>
      <c r="J927" s="23"/>
      <c r="K927" s="23"/>
      <c r="L927" s="23"/>
      <c r="M927" s="23"/>
      <c r="N927" s="23"/>
      <c r="O927" s="26"/>
      <c r="P927" s="26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</row>
    <row r="928">
      <c r="A928" s="23"/>
      <c r="B928" s="23"/>
      <c r="C928" s="23"/>
      <c r="D928" s="27"/>
      <c r="E928" s="27"/>
      <c r="F928" s="24"/>
      <c r="G928" s="23"/>
      <c r="H928" s="23"/>
      <c r="I928" s="23"/>
      <c r="J928" s="23"/>
      <c r="K928" s="23"/>
      <c r="L928" s="23"/>
      <c r="M928" s="23"/>
      <c r="N928" s="23"/>
      <c r="O928" s="26"/>
      <c r="P928" s="26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</row>
    <row r="929">
      <c r="A929" s="23"/>
      <c r="B929" s="23"/>
      <c r="C929" s="23"/>
      <c r="D929" s="27"/>
      <c r="E929" s="27"/>
      <c r="F929" s="24"/>
      <c r="G929" s="23"/>
      <c r="H929" s="23"/>
      <c r="I929" s="23"/>
      <c r="J929" s="23"/>
      <c r="K929" s="23"/>
      <c r="L929" s="23"/>
      <c r="M929" s="23"/>
      <c r="N929" s="23"/>
      <c r="O929" s="26"/>
      <c r="P929" s="26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</row>
    <row r="930">
      <c r="A930" s="23"/>
      <c r="B930" s="23"/>
      <c r="C930" s="23"/>
      <c r="D930" s="27"/>
      <c r="E930" s="27"/>
      <c r="F930" s="24"/>
      <c r="G930" s="23"/>
      <c r="H930" s="23"/>
      <c r="I930" s="23"/>
      <c r="J930" s="23"/>
      <c r="K930" s="23"/>
      <c r="L930" s="23"/>
      <c r="M930" s="23"/>
      <c r="N930" s="23"/>
      <c r="O930" s="26"/>
      <c r="P930" s="26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</row>
    <row r="931">
      <c r="A931" s="23"/>
      <c r="B931" s="23"/>
      <c r="C931" s="23"/>
      <c r="D931" s="27"/>
      <c r="E931" s="27"/>
      <c r="F931" s="24"/>
      <c r="G931" s="23"/>
      <c r="H931" s="23"/>
      <c r="I931" s="23"/>
      <c r="J931" s="23"/>
      <c r="K931" s="23"/>
      <c r="L931" s="23"/>
      <c r="M931" s="23"/>
      <c r="N931" s="23"/>
      <c r="O931" s="26"/>
      <c r="P931" s="26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</row>
    <row r="932">
      <c r="A932" s="23"/>
      <c r="B932" s="23"/>
      <c r="C932" s="23"/>
      <c r="D932" s="27"/>
      <c r="E932" s="27"/>
      <c r="F932" s="24"/>
      <c r="G932" s="23"/>
      <c r="H932" s="23"/>
      <c r="I932" s="23"/>
      <c r="J932" s="23"/>
      <c r="K932" s="23"/>
      <c r="L932" s="23"/>
      <c r="M932" s="23"/>
      <c r="N932" s="23"/>
      <c r="O932" s="26"/>
      <c r="P932" s="26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</row>
    <row r="933">
      <c r="A933" s="23"/>
      <c r="B933" s="23"/>
      <c r="C933" s="23"/>
      <c r="D933" s="27"/>
      <c r="E933" s="27"/>
      <c r="F933" s="24"/>
      <c r="G933" s="23"/>
      <c r="H933" s="23"/>
      <c r="I933" s="23"/>
      <c r="J933" s="23"/>
      <c r="K933" s="23"/>
      <c r="L933" s="23"/>
      <c r="M933" s="23"/>
      <c r="N933" s="23"/>
      <c r="O933" s="26"/>
      <c r="P933" s="26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</row>
    <row r="934">
      <c r="A934" s="23"/>
      <c r="B934" s="23"/>
      <c r="C934" s="23"/>
      <c r="D934" s="27"/>
      <c r="E934" s="27"/>
      <c r="F934" s="24"/>
      <c r="G934" s="23"/>
      <c r="H934" s="23"/>
      <c r="I934" s="23"/>
      <c r="J934" s="23"/>
      <c r="K934" s="23"/>
      <c r="L934" s="23"/>
      <c r="M934" s="23"/>
      <c r="N934" s="23"/>
      <c r="O934" s="26"/>
      <c r="P934" s="26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</row>
    <row r="935">
      <c r="A935" s="23"/>
      <c r="B935" s="23"/>
      <c r="C935" s="23"/>
      <c r="D935" s="27"/>
      <c r="E935" s="27"/>
      <c r="F935" s="24"/>
      <c r="G935" s="23"/>
      <c r="H935" s="23"/>
      <c r="I935" s="23"/>
      <c r="J935" s="23"/>
      <c r="K935" s="23"/>
      <c r="L935" s="23"/>
      <c r="M935" s="23"/>
      <c r="N935" s="23"/>
      <c r="O935" s="26"/>
      <c r="P935" s="26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</row>
    <row r="936">
      <c r="A936" s="23"/>
      <c r="B936" s="23"/>
      <c r="C936" s="23"/>
      <c r="D936" s="27"/>
      <c r="E936" s="27"/>
      <c r="F936" s="24"/>
      <c r="G936" s="23"/>
      <c r="H936" s="23"/>
      <c r="I936" s="23"/>
      <c r="J936" s="23"/>
      <c r="K936" s="23"/>
      <c r="L936" s="23"/>
      <c r="M936" s="23"/>
      <c r="N936" s="23"/>
      <c r="O936" s="26"/>
      <c r="P936" s="26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</row>
    <row r="937">
      <c r="A937" s="23"/>
      <c r="B937" s="23"/>
      <c r="C937" s="23"/>
      <c r="D937" s="27"/>
      <c r="E937" s="27"/>
      <c r="F937" s="24"/>
      <c r="G937" s="23"/>
      <c r="H937" s="23"/>
      <c r="I937" s="23"/>
      <c r="J937" s="23"/>
      <c r="K937" s="23"/>
      <c r="L937" s="23"/>
      <c r="M937" s="23"/>
      <c r="N937" s="23"/>
      <c r="O937" s="26"/>
      <c r="P937" s="26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</row>
    <row r="938">
      <c r="A938" s="23"/>
      <c r="B938" s="23"/>
      <c r="C938" s="23"/>
      <c r="D938" s="27"/>
      <c r="E938" s="27"/>
      <c r="F938" s="24"/>
      <c r="G938" s="23"/>
      <c r="H938" s="23"/>
      <c r="I938" s="23"/>
      <c r="J938" s="23"/>
      <c r="K938" s="23"/>
      <c r="L938" s="23"/>
      <c r="M938" s="23"/>
      <c r="N938" s="23"/>
      <c r="O938" s="26"/>
      <c r="P938" s="26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</row>
    <row r="939">
      <c r="A939" s="23"/>
      <c r="B939" s="23"/>
      <c r="C939" s="23"/>
      <c r="D939" s="27"/>
      <c r="E939" s="27"/>
      <c r="F939" s="24"/>
      <c r="G939" s="23"/>
      <c r="H939" s="23"/>
      <c r="I939" s="23"/>
      <c r="J939" s="23"/>
      <c r="K939" s="23"/>
      <c r="L939" s="23"/>
      <c r="M939" s="23"/>
      <c r="N939" s="23"/>
      <c r="O939" s="26"/>
      <c r="P939" s="26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</row>
    <row r="940">
      <c r="A940" s="23"/>
      <c r="B940" s="23"/>
      <c r="C940" s="23"/>
      <c r="D940" s="27"/>
      <c r="E940" s="27"/>
      <c r="F940" s="24"/>
      <c r="G940" s="23"/>
      <c r="H940" s="23"/>
      <c r="I940" s="23"/>
      <c r="J940" s="23"/>
      <c r="K940" s="23"/>
      <c r="L940" s="23"/>
      <c r="M940" s="23"/>
      <c r="N940" s="23"/>
      <c r="O940" s="26"/>
      <c r="P940" s="26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</row>
    <row r="941">
      <c r="A941" s="23"/>
      <c r="B941" s="23"/>
      <c r="C941" s="23"/>
      <c r="D941" s="27"/>
      <c r="E941" s="27"/>
      <c r="F941" s="24"/>
      <c r="G941" s="23"/>
      <c r="H941" s="23"/>
      <c r="I941" s="23"/>
      <c r="J941" s="23"/>
      <c r="K941" s="23"/>
      <c r="L941" s="23"/>
      <c r="M941" s="23"/>
      <c r="N941" s="23"/>
      <c r="O941" s="26"/>
      <c r="P941" s="26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</row>
    <row r="942">
      <c r="A942" s="23"/>
      <c r="B942" s="23"/>
      <c r="C942" s="23"/>
      <c r="D942" s="27"/>
      <c r="E942" s="27"/>
      <c r="F942" s="24"/>
      <c r="G942" s="23"/>
      <c r="H942" s="23"/>
      <c r="I942" s="23"/>
      <c r="J942" s="23"/>
      <c r="K942" s="23"/>
      <c r="L942" s="23"/>
      <c r="M942" s="23"/>
      <c r="N942" s="23"/>
      <c r="O942" s="26"/>
      <c r="P942" s="26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</row>
    <row r="943">
      <c r="A943" s="23"/>
      <c r="B943" s="23"/>
      <c r="C943" s="23"/>
      <c r="D943" s="27"/>
      <c r="E943" s="27"/>
      <c r="F943" s="24"/>
      <c r="G943" s="23"/>
      <c r="H943" s="23"/>
      <c r="I943" s="23"/>
      <c r="J943" s="23"/>
      <c r="K943" s="23"/>
      <c r="L943" s="23"/>
      <c r="M943" s="23"/>
      <c r="N943" s="23"/>
      <c r="O943" s="26"/>
      <c r="P943" s="26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</row>
    <row r="944">
      <c r="A944" s="23"/>
      <c r="B944" s="23"/>
      <c r="C944" s="23"/>
      <c r="D944" s="27"/>
      <c r="E944" s="27"/>
      <c r="F944" s="24"/>
      <c r="G944" s="23"/>
      <c r="H944" s="23"/>
      <c r="I944" s="23"/>
      <c r="J944" s="23"/>
      <c r="K944" s="23"/>
      <c r="L944" s="23"/>
      <c r="M944" s="23"/>
      <c r="N944" s="23"/>
      <c r="O944" s="26"/>
      <c r="P944" s="26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</row>
    <row r="945">
      <c r="A945" s="23"/>
      <c r="B945" s="23"/>
      <c r="C945" s="23"/>
      <c r="D945" s="27"/>
      <c r="E945" s="27"/>
      <c r="F945" s="24"/>
      <c r="G945" s="23"/>
      <c r="H945" s="23"/>
      <c r="I945" s="23"/>
      <c r="J945" s="23"/>
      <c r="K945" s="23"/>
      <c r="L945" s="23"/>
      <c r="M945" s="23"/>
      <c r="N945" s="23"/>
      <c r="O945" s="26"/>
      <c r="P945" s="26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</row>
    <row r="946">
      <c r="A946" s="23"/>
      <c r="B946" s="23"/>
      <c r="C946" s="23"/>
      <c r="D946" s="27"/>
      <c r="E946" s="27"/>
      <c r="F946" s="24"/>
      <c r="G946" s="23"/>
      <c r="H946" s="23"/>
      <c r="I946" s="23"/>
      <c r="J946" s="23"/>
      <c r="K946" s="23"/>
      <c r="L946" s="23"/>
      <c r="M946" s="23"/>
      <c r="N946" s="23"/>
      <c r="O946" s="26"/>
      <c r="P946" s="26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</row>
    <row r="947">
      <c r="A947" s="23"/>
      <c r="B947" s="23"/>
      <c r="C947" s="23"/>
      <c r="D947" s="27"/>
      <c r="E947" s="27"/>
      <c r="F947" s="24"/>
      <c r="G947" s="23"/>
      <c r="H947" s="23"/>
      <c r="I947" s="23"/>
      <c r="J947" s="23"/>
      <c r="K947" s="23"/>
      <c r="L947" s="23"/>
      <c r="M947" s="23"/>
      <c r="N947" s="23"/>
      <c r="O947" s="26"/>
      <c r="P947" s="26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</row>
    <row r="948">
      <c r="A948" s="23"/>
      <c r="B948" s="23"/>
      <c r="C948" s="23"/>
      <c r="D948" s="27"/>
      <c r="E948" s="27"/>
      <c r="F948" s="24"/>
      <c r="G948" s="23"/>
      <c r="H948" s="23"/>
      <c r="I948" s="23"/>
      <c r="J948" s="23"/>
      <c r="K948" s="23"/>
      <c r="L948" s="23"/>
      <c r="M948" s="23"/>
      <c r="N948" s="23"/>
      <c r="O948" s="26"/>
      <c r="P948" s="26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</row>
    <row r="949">
      <c r="A949" s="23"/>
      <c r="B949" s="23"/>
      <c r="C949" s="23"/>
      <c r="D949" s="27"/>
      <c r="E949" s="27"/>
      <c r="F949" s="24"/>
      <c r="G949" s="23"/>
      <c r="H949" s="23"/>
      <c r="I949" s="23"/>
      <c r="J949" s="23"/>
      <c r="K949" s="23"/>
      <c r="L949" s="23"/>
      <c r="M949" s="23"/>
      <c r="N949" s="23"/>
      <c r="O949" s="26"/>
      <c r="P949" s="26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</row>
    <row r="950">
      <c r="A950" s="23"/>
      <c r="B950" s="23"/>
      <c r="C950" s="23"/>
      <c r="D950" s="27"/>
      <c r="E950" s="27"/>
      <c r="F950" s="24"/>
      <c r="G950" s="23"/>
      <c r="H950" s="23"/>
      <c r="I950" s="23"/>
      <c r="J950" s="23"/>
      <c r="K950" s="23"/>
      <c r="L950" s="23"/>
      <c r="M950" s="23"/>
      <c r="N950" s="23"/>
      <c r="O950" s="26"/>
      <c r="P950" s="26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</row>
    <row r="951">
      <c r="A951" s="23"/>
      <c r="B951" s="23"/>
      <c r="C951" s="23"/>
      <c r="D951" s="27"/>
      <c r="E951" s="27"/>
      <c r="F951" s="24"/>
      <c r="G951" s="23"/>
      <c r="H951" s="23"/>
      <c r="I951" s="23"/>
      <c r="J951" s="23"/>
      <c r="K951" s="23"/>
      <c r="L951" s="23"/>
      <c r="M951" s="23"/>
      <c r="N951" s="23"/>
      <c r="O951" s="26"/>
      <c r="P951" s="26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</row>
    <row r="952">
      <c r="A952" s="23"/>
      <c r="B952" s="23"/>
      <c r="C952" s="23"/>
      <c r="D952" s="27"/>
      <c r="E952" s="27"/>
      <c r="F952" s="24"/>
      <c r="G952" s="23"/>
      <c r="H952" s="23"/>
      <c r="I952" s="23"/>
      <c r="J952" s="23"/>
      <c r="K952" s="23"/>
      <c r="L952" s="23"/>
      <c r="M952" s="23"/>
      <c r="N952" s="23"/>
      <c r="O952" s="26"/>
      <c r="P952" s="26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</row>
    <row r="953">
      <c r="A953" s="23"/>
      <c r="B953" s="23"/>
      <c r="C953" s="23"/>
      <c r="D953" s="27"/>
      <c r="E953" s="27"/>
      <c r="F953" s="24"/>
      <c r="G953" s="23"/>
      <c r="H953" s="23"/>
      <c r="I953" s="23"/>
      <c r="J953" s="23"/>
      <c r="K953" s="23"/>
      <c r="L953" s="23"/>
      <c r="M953" s="23"/>
      <c r="N953" s="23"/>
      <c r="O953" s="26"/>
      <c r="P953" s="26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</row>
    <row r="954">
      <c r="A954" s="23"/>
      <c r="B954" s="23"/>
      <c r="C954" s="23"/>
      <c r="D954" s="27"/>
      <c r="E954" s="27"/>
      <c r="F954" s="24"/>
      <c r="G954" s="23"/>
      <c r="H954" s="23"/>
      <c r="I954" s="23"/>
      <c r="J954" s="23"/>
      <c r="K954" s="23"/>
      <c r="L954" s="23"/>
      <c r="M954" s="23"/>
      <c r="N954" s="23"/>
      <c r="O954" s="26"/>
      <c r="P954" s="26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</row>
    <row r="955">
      <c r="A955" s="23"/>
      <c r="B955" s="23"/>
      <c r="C955" s="23"/>
      <c r="D955" s="27"/>
      <c r="E955" s="27"/>
      <c r="F955" s="24"/>
      <c r="G955" s="23"/>
      <c r="H955" s="23"/>
      <c r="I955" s="23"/>
      <c r="J955" s="23"/>
      <c r="K955" s="23"/>
      <c r="L955" s="23"/>
      <c r="M955" s="23"/>
      <c r="N955" s="23"/>
      <c r="O955" s="26"/>
      <c r="P955" s="26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</row>
    <row r="956">
      <c r="A956" s="23"/>
      <c r="B956" s="23"/>
      <c r="C956" s="23"/>
      <c r="D956" s="27"/>
      <c r="E956" s="27"/>
      <c r="F956" s="24"/>
      <c r="G956" s="23"/>
      <c r="H956" s="23"/>
      <c r="I956" s="23"/>
      <c r="J956" s="23"/>
      <c r="K956" s="23"/>
      <c r="L956" s="23"/>
      <c r="M956" s="23"/>
      <c r="N956" s="23"/>
      <c r="O956" s="26"/>
      <c r="P956" s="26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</row>
    <row r="957">
      <c r="A957" s="23"/>
      <c r="B957" s="23"/>
      <c r="C957" s="23"/>
      <c r="D957" s="27"/>
      <c r="E957" s="27"/>
      <c r="F957" s="24"/>
      <c r="G957" s="23"/>
      <c r="H957" s="23"/>
      <c r="I957" s="23"/>
      <c r="J957" s="23"/>
      <c r="K957" s="23"/>
      <c r="L957" s="23"/>
      <c r="M957" s="23"/>
      <c r="N957" s="23"/>
      <c r="O957" s="26"/>
      <c r="P957" s="26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</row>
    <row r="958">
      <c r="A958" s="23"/>
      <c r="B958" s="23"/>
      <c r="C958" s="23"/>
      <c r="D958" s="27"/>
      <c r="E958" s="27"/>
      <c r="F958" s="24"/>
      <c r="G958" s="23"/>
      <c r="H958" s="23"/>
      <c r="I958" s="23"/>
      <c r="J958" s="23"/>
      <c r="K958" s="23"/>
      <c r="L958" s="23"/>
      <c r="M958" s="23"/>
      <c r="N958" s="23"/>
      <c r="O958" s="26"/>
      <c r="P958" s="26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</row>
    <row r="959">
      <c r="A959" s="23"/>
      <c r="B959" s="23"/>
      <c r="C959" s="23"/>
      <c r="D959" s="27"/>
      <c r="E959" s="27"/>
      <c r="F959" s="24"/>
      <c r="G959" s="23"/>
      <c r="H959" s="23"/>
      <c r="I959" s="23"/>
      <c r="J959" s="23"/>
      <c r="K959" s="23"/>
      <c r="L959" s="23"/>
      <c r="M959" s="23"/>
      <c r="N959" s="23"/>
      <c r="O959" s="26"/>
      <c r="P959" s="26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</row>
    <row r="960">
      <c r="A960" s="23"/>
      <c r="B960" s="23"/>
      <c r="C960" s="23"/>
      <c r="D960" s="27"/>
      <c r="E960" s="27"/>
      <c r="F960" s="24"/>
      <c r="G960" s="23"/>
      <c r="H960" s="23"/>
      <c r="I960" s="23"/>
      <c r="J960" s="23"/>
      <c r="K960" s="23"/>
      <c r="L960" s="23"/>
      <c r="M960" s="23"/>
      <c r="N960" s="23"/>
      <c r="O960" s="26"/>
      <c r="P960" s="26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</row>
    <row r="961">
      <c r="A961" s="23"/>
      <c r="B961" s="23"/>
      <c r="C961" s="23"/>
      <c r="D961" s="27"/>
      <c r="E961" s="27"/>
      <c r="F961" s="24"/>
      <c r="G961" s="23"/>
      <c r="H961" s="23"/>
      <c r="I961" s="23"/>
      <c r="J961" s="23"/>
      <c r="K961" s="23"/>
      <c r="L961" s="23"/>
      <c r="M961" s="23"/>
      <c r="N961" s="23"/>
      <c r="O961" s="26"/>
      <c r="P961" s="26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</row>
    <row r="962">
      <c r="A962" s="23"/>
      <c r="B962" s="23"/>
      <c r="C962" s="23"/>
      <c r="D962" s="27"/>
      <c r="E962" s="27"/>
      <c r="F962" s="24"/>
      <c r="G962" s="23"/>
      <c r="H962" s="23"/>
      <c r="I962" s="23"/>
      <c r="J962" s="23"/>
      <c r="K962" s="23"/>
      <c r="L962" s="23"/>
      <c r="M962" s="23"/>
      <c r="N962" s="23"/>
      <c r="O962" s="26"/>
      <c r="P962" s="26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</row>
    <row r="963">
      <c r="A963" s="23"/>
      <c r="B963" s="23"/>
      <c r="C963" s="23"/>
      <c r="D963" s="27"/>
      <c r="E963" s="27"/>
      <c r="F963" s="24"/>
      <c r="G963" s="23"/>
      <c r="H963" s="23"/>
      <c r="I963" s="23"/>
      <c r="J963" s="23"/>
      <c r="K963" s="23"/>
      <c r="L963" s="23"/>
      <c r="M963" s="23"/>
      <c r="N963" s="23"/>
      <c r="O963" s="26"/>
      <c r="P963" s="26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</row>
    <row r="964">
      <c r="A964" s="23"/>
      <c r="B964" s="23"/>
      <c r="C964" s="23"/>
      <c r="D964" s="27"/>
      <c r="E964" s="27"/>
      <c r="F964" s="24"/>
      <c r="G964" s="23"/>
      <c r="H964" s="23"/>
      <c r="I964" s="23"/>
      <c r="J964" s="23"/>
      <c r="K964" s="23"/>
      <c r="L964" s="23"/>
      <c r="M964" s="23"/>
      <c r="N964" s="23"/>
      <c r="O964" s="26"/>
      <c r="P964" s="26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</row>
    <row r="965">
      <c r="A965" s="23"/>
      <c r="B965" s="23"/>
      <c r="C965" s="23"/>
      <c r="D965" s="27"/>
      <c r="E965" s="27"/>
      <c r="F965" s="24"/>
      <c r="G965" s="23"/>
      <c r="H965" s="23"/>
      <c r="I965" s="23"/>
      <c r="J965" s="23"/>
      <c r="K965" s="23"/>
      <c r="L965" s="23"/>
      <c r="M965" s="23"/>
      <c r="N965" s="23"/>
      <c r="O965" s="26"/>
      <c r="P965" s="26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</row>
    <row r="966">
      <c r="A966" s="23"/>
      <c r="B966" s="23"/>
      <c r="C966" s="23"/>
      <c r="D966" s="27"/>
      <c r="E966" s="27"/>
      <c r="F966" s="24"/>
      <c r="G966" s="23"/>
      <c r="H966" s="23"/>
      <c r="I966" s="23"/>
      <c r="J966" s="23"/>
      <c r="K966" s="23"/>
      <c r="L966" s="23"/>
      <c r="M966" s="23"/>
      <c r="N966" s="23"/>
      <c r="O966" s="26"/>
      <c r="P966" s="26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</row>
    <row r="967">
      <c r="A967" s="23"/>
      <c r="B967" s="23"/>
      <c r="C967" s="23"/>
      <c r="D967" s="27"/>
      <c r="E967" s="27"/>
      <c r="F967" s="24"/>
      <c r="G967" s="23"/>
      <c r="H967" s="23"/>
      <c r="I967" s="23"/>
      <c r="J967" s="23"/>
      <c r="K967" s="23"/>
      <c r="L967" s="23"/>
      <c r="M967" s="23"/>
      <c r="N967" s="23"/>
      <c r="O967" s="26"/>
      <c r="P967" s="26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</row>
    <row r="968">
      <c r="A968" s="23"/>
      <c r="B968" s="23"/>
      <c r="C968" s="23"/>
      <c r="D968" s="27"/>
      <c r="E968" s="27"/>
      <c r="F968" s="24"/>
      <c r="G968" s="23"/>
      <c r="H968" s="23"/>
      <c r="I968" s="23"/>
      <c r="J968" s="23"/>
      <c r="K968" s="23"/>
      <c r="L968" s="23"/>
      <c r="M968" s="23"/>
      <c r="N968" s="23"/>
      <c r="O968" s="26"/>
      <c r="P968" s="26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</row>
    <row r="969">
      <c r="A969" s="23"/>
      <c r="B969" s="23"/>
      <c r="C969" s="23"/>
      <c r="D969" s="27"/>
      <c r="E969" s="27"/>
      <c r="F969" s="24"/>
      <c r="G969" s="23"/>
      <c r="H969" s="23"/>
      <c r="I969" s="23"/>
      <c r="J969" s="23"/>
      <c r="K969" s="23"/>
      <c r="L969" s="23"/>
      <c r="M969" s="23"/>
      <c r="N969" s="23"/>
      <c r="O969" s="26"/>
      <c r="P969" s="26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</row>
    <row r="970">
      <c r="A970" s="23"/>
      <c r="B970" s="23"/>
      <c r="C970" s="23"/>
      <c r="D970" s="27"/>
      <c r="E970" s="27"/>
      <c r="F970" s="24"/>
      <c r="G970" s="23"/>
      <c r="H970" s="23"/>
      <c r="I970" s="23"/>
      <c r="J970" s="23"/>
      <c r="K970" s="23"/>
      <c r="L970" s="23"/>
      <c r="M970" s="23"/>
      <c r="N970" s="23"/>
      <c r="O970" s="26"/>
      <c r="P970" s="26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</row>
    <row r="971">
      <c r="A971" s="23"/>
      <c r="B971" s="23"/>
      <c r="C971" s="23"/>
      <c r="D971" s="27"/>
      <c r="E971" s="27"/>
      <c r="F971" s="24"/>
      <c r="G971" s="23"/>
      <c r="H971" s="23"/>
      <c r="I971" s="23"/>
      <c r="J971" s="23"/>
      <c r="K971" s="23"/>
      <c r="L971" s="23"/>
      <c r="M971" s="23"/>
      <c r="N971" s="23"/>
      <c r="O971" s="26"/>
      <c r="P971" s="26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</row>
    <row r="972">
      <c r="A972" s="23"/>
      <c r="B972" s="23"/>
      <c r="C972" s="23"/>
      <c r="D972" s="27"/>
      <c r="E972" s="27"/>
      <c r="F972" s="24"/>
      <c r="G972" s="23"/>
      <c r="H972" s="23"/>
      <c r="I972" s="23"/>
      <c r="J972" s="23"/>
      <c r="K972" s="23"/>
      <c r="L972" s="23"/>
      <c r="M972" s="23"/>
      <c r="N972" s="23"/>
      <c r="O972" s="26"/>
      <c r="P972" s="26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</row>
    <row r="973">
      <c r="A973" s="23"/>
      <c r="B973" s="23"/>
      <c r="C973" s="23"/>
      <c r="D973" s="27"/>
      <c r="E973" s="27"/>
      <c r="F973" s="24"/>
      <c r="G973" s="23"/>
      <c r="H973" s="23"/>
      <c r="I973" s="23"/>
      <c r="J973" s="23"/>
      <c r="K973" s="23"/>
      <c r="L973" s="23"/>
      <c r="M973" s="23"/>
      <c r="N973" s="23"/>
      <c r="O973" s="26"/>
      <c r="P973" s="26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</row>
    <row r="974">
      <c r="A974" s="23"/>
      <c r="B974" s="23"/>
      <c r="C974" s="23"/>
      <c r="D974" s="27"/>
      <c r="E974" s="27"/>
      <c r="F974" s="24"/>
      <c r="G974" s="23"/>
      <c r="H974" s="23"/>
      <c r="I974" s="23"/>
      <c r="J974" s="23"/>
      <c r="K974" s="23"/>
      <c r="L974" s="23"/>
      <c r="M974" s="23"/>
      <c r="N974" s="23"/>
      <c r="O974" s="26"/>
      <c r="P974" s="26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</row>
    <row r="975">
      <c r="A975" s="23"/>
      <c r="B975" s="23"/>
      <c r="C975" s="23"/>
      <c r="D975" s="27"/>
      <c r="E975" s="27"/>
      <c r="F975" s="24"/>
      <c r="G975" s="23"/>
      <c r="H975" s="23"/>
      <c r="I975" s="23"/>
      <c r="J975" s="23"/>
      <c r="K975" s="23"/>
      <c r="L975" s="23"/>
      <c r="M975" s="23"/>
      <c r="N975" s="23"/>
      <c r="O975" s="26"/>
      <c r="P975" s="26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</row>
    <row r="976">
      <c r="A976" s="23"/>
      <c r="B976" s="23"/>
      <c r="C976" s="23"/>
      <c r="D976" s="27"/>
      <c r="E976" s="27"/>
      <c r="F976" s="24"/>
      <c r="G976" s="23"/>
      <c r="H976" s="23"/>
      <c r="I976" s="23"/>
      <c r="J976" s="23"/>
      <c r="K976" s="23"/>
      <c r="L976" s="23"/>
      <c r="M976" s="23"/>
      <c r="N976" s="23"/>
      <c r="O976" s="26"/>
      <c r="P976" s="26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</row>
    <row r="977">
      <c r="A977" s="23"/>
      <c r="B977" s="23"/>
      <c r="C977" s="23"/>
      <c r="D977" s="27"/>
      <c r="E977" s="27"/>
      <c r="F977" s="24"/>
      <c r="G977" s="23"/>
      <c r="H977" s="23"/>
      <c r="I977" s="23"/>
      <c r="J977" s="23"/>
      <c r="K977" s="23"/>
      <c r="L977" s="23"/>
      <c r="M977" s="23"/>
      <c r="N977" s="23"/>
      <c r="O977" s="26"/>
      <c r="P977" s="26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</row>
    <row r="978">
      <c r="A978" s="23"/>
      <c r="B978" s="23"/>
      <c r="C978" s="23"/>
      <c r="D978" s="27"/>
      <c r="E978" s="27"/>
      <c r="F978" s="24"/>
      <c r="G978" s="23"/>
      <c r="H978" s="23"/>
      <c r="I978" s="23"/>
      <c r="J978" s="23"/>
      <c r="K978" s="23"/>
      <c r="L978" s="23"/>
      <c r="M978" s="23"/>
      <c r="N978" s="23"/>
      <c r="O978" s="26"/>
      <c r="P978" s="26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</row>
    <row r="979">
      <c r="A979" s="23"/>
      <c r="B979" s="23"/>
      <c r="C979" s="23"/>
      <c r="D979" s="27"/>
      <c r="E979" s="27"/>
      <c r="F979" s="24"/>
      <c r="G979" s="23"/>
      <c r="H979" s="23"/>
      <c r="I979" s="23"/>
      <c r="J979" s="23"/>
      <c r="K979" s="23"/>
      <c r="L979" s="23"/>
      <c r="M979" s="23"/>
      <c r="N979" s="23"/>
      <c r="O979" s="26"/>
      <c r="P979" s="26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</row>
    <row r="980">
      <c r="A980" s="23"/>
      <c r="B980" s="23"/>
      <c r="C980" s="23"/>
      <c r="D980" s="27"/>
      <c r="E980" s="27"/>
      <c r="F980" s="24"/>
      <c r="G980" s="23"/>
      <c r="H980" s="23"/>
      <c r="I980" s="23"/>
      <c r="J980" s="23"/>
      <c r="K980" s="23"/>
      <c r="L980" s="23"/>
      <c r="M980" s="23"/>
      <c r="N980" s="23"/>
      <c r="O980" s="26"/>
      <c r="P980" s="26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</row>
    <row r="981">
      <c r="A981" s="23"/>
      <c r="B981" s="23"/>
      <c r="C981" s="23"/>
      <c r="D981" s="27"/>
      <c r="E981" s="27"/>
      <c r="F981" s="24"/>
      <c r="G981" s="23"/>
      <c r="H981" s="23"/>
      <c r="I981" s="23"/>
      <c r="J981" s="23"/>
      <c r="K981" s="23"/>
      <c r="L981" s="23"/>
      <c r="M981" s="23"/>
      <c r="N981" s="23"/>
      <c r="O981" s="26"/>
      <c r="P981" s="26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</row>
    <row r="982">
      <c r="A982" s="23"/>
      <c r="B982" s="23"/>
      <c r="C982" s="23"/>
      <c r="D982" s="27"/>
      <c r="E982" s="27"/>
      <c r="F982" s="24"/>
      <c r="G982" s="23"/>
      <c r="H982" s="23"/>
      <c r="I982" s="23"/>
      <c r="J982" s="23"/>
      <c r="K982" s="23"/>
      <c r="L982" s="23"/>
      <c r="M982" s="23"/>
      <c r="N982" s="23"/>
      <c r="O982" s="26"/>
      <c r="P982" s="26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</row>
    <row r="983">
      <c r="A983" s="23"/>
      <c r="B983" s="23"/>
      <c r="C983" s="23"/>
      <c r="D983" s="27"/>
      <c r="E983" s="27"/>
      <c r="F983" s="24"/>
      <c r="G983" s="23"/>
      <c r="H983" s="23"/>
      <c r="I983" s="23"/>
      <c r="J983" s="23"/>
      <c r="K983" s="23"/>
      <c r="L983" s="23"/>
      <c r="M983" s="23"/>
      <c r="N983" s="23"/>
      <c r="O983" s="26"/>
      <c r="P983" s="26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</row>
    <row r="984">
      <c r="A984" s="23"/>
      <c r="B984" s="23"/>
      <c r="C984" s="23"/>
      <c r="D984" s="27"/>
      <c r="E984" s="27"/>
      <c r="F984" s="24"/>
      <c r="G984" s="23"/>
      <c r="H984" s="23"/>
      <c r="I984" s="23"/>
      <c r="J984" s="23"/>
      <c r="K984" s="23"/>
      <c r="L984" s="23"/>
      <c r="M984" s="23"/>
      <c r="N984" s="23"/>
      <c r="O984" s="26"/>
      <c r="P984" s="26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</row>
    <row r="985">
      <c r="A985" s="23"/>
      <c r="B985" s="23"/>
      <c r="C985" s="23"/>
      <c r="D985" s="27"/>
      <c r="E985" s="27"/>
      <c r="F985" s="24"/>
      <c r="G985" s="23"/>
      <c r="H985" s="23"/>
      <c r="I985" s="23"/>
      <c r="J985" s="23"/>
      <c r="K985" s="23"/>
      <c r="L985" s="23"/>
      <c r="M985" s="23"/>
      <c r="N985" s="23"/>
      <c r="O985" s="26"/>
      <c r="P985" s="26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</row>
    <row r="986">
      <c r="A986" s="23"/>
      <c r="B986" s="23"/>
      <c r="C986" s="23"/>
      <c r="D986" s="27"/>
      <c r="E986" s="27"/>
      <c r="F986" s="24"/>
      <c r="G986" s="23"/>
      <c r="H986" s="23"/>
      <c r="I986" s="23"/>
      <c r="J986" s="23"/>
      <c r="K986" s="23"/>
      <c r="L986" s="23"/>
      <c r="M986" s="23"/>
      <c r="N986" s="23"/>
      <c r="O986" s="26"/>
      <c r="P986" s="26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</row>
    <row r="987">
      <c r="A987" s="23"/>
      <c r="B987" s="23"/>
      <c r="C987" s="23"/>
      <c r="D987" s="27"/>
      <c r="E987" s="27"/>
      <c r="F987" s="24"/>
      <c r="G987" s="23"/>
      <c r="H987" s="23"/>
      <c r="I987" s="23"/>
      <c r="J987" s="23"/>
      <c r="K987" s="23"/>
      <c r="L987" s="23"/>
      <c r="M987" s="23"/>
      <c r="N987" s="23"/>
      <c r="O987" s="26"/>
      <c r="P987" s="26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</row>
    <row r="988">
      <c r="A988" s="23"/>
      <c r="B988" s="23"/>
      <c r="C988" s="23"/>
      <c r="D988" s="27"/>
      <c r="E988" s="27"/>
      <c r="F988" s="24"/>
      <c r="G988" s="23"/>
      <c r="H988" s="23"/>
      <c r="I988" s="23"/>
      <c r="J988" s="23"/>
      <c r="K988" s="23"/>
      <c r="L988" s="23"/>
      <c r="M988" s="23"/>
      <c r="N988" s="23"/>
      <c r="O988" s="26"/>
      <c r="P988" s="26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</row>
    <row r="989">
      <c r="A989" s="23"/>
      <c r="B989" s="23"/>
      <c r="C989" s="23"/>
      <c r="D989" s="27"/>
      <c r="E989" s="27"/>
      <c r="F989" s="24"/>
      <c r="G989" s="23"/>
      <c r="H989" s="23"/>
      <c r="I989" s="23"/>
      <c r="J989" s="23"/>
      <c r="K989" s="23"/>
      <c r="L989" s="23"/>
      <c r="M989" s="23"/>
      <c r="N989" s="23"/>
      <c r="O989" s="26"/>
      <c r="P989" s="26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</row>
    <row r="990">
      <c r="A990" s="23"/>
      <c r="B990" s="23"/>
      <c r="C990" s="23"/>
      <c r="D990" s="27"/>
      <c r="E990" s="27"/>
      <c r="F990" s="24"/>
      <c r="G990" s="23"/>
      <c r="H990" s="23"/>
      <c r="I990" s="23"/>
      <c r="J990" s="23"/>
      <c r="K990" s="23"/>
      <c r="L990" s="23"/>
      <c r="M990" s="23"/>
      <c r="N990" s="23"/>
      <c r="O990" s="26"/>
      <c r="P990" s="26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</row>
    <row r="991">
      <c r="A991" s="23"/>
      <c r="B991" s="23"/>
      <c r="C991" s="23"/>
      <c r="D991" s="27"/>
      <c r="E991" s="27"/>
      <c r="F991" s="24"/>
      <c r="G991" s="23"/>
      <c r="H991" s="23"/>
      <c r="I991" s="23"/>
      <c r="J991" s="23"/>
      <c r="K991" s="23"/>
      <c r="L991" s="23"/>
      <c r="M991" s="23"/>
      <c r="N991" s="23"/>
      <c r="O991" s="26"/>
      <c r="P991" s="26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</row>
    <row r="992">
      <c r="A992" s="23"/>
      <c r="B992" s="23"/>
      <c r="C992" s="23"/>
      <c r="D992" s="27"/>
      <c r="E992" s="27"/>
      <c r="F992" s="24"/>
      <c r="G992" s="23"/>
      <c r="H992" s="23"/>
      <c r="I992" s="23"/>
      <c r="J992" s="23"/>
      <c r="K992" s="23"/>
      <c r="L992" s="23"/>
      <c r="M992" s="23"/>
      <c r="N992" s="23"/>
      <c r="O992" s="26"/>
      <c r="P992" s="26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</row>
    <row r="993">
      <c r="A993" s="23"/>
      <c r="B993" s="23"/>
      <c r="C993" s="23"/>
      <c r="D993" s="27"/>
      <c r="E993" s="27"/>
      <c r="F993" s="24"/>
      <c r="G993" s="23"/>
      <c r="H993" s="23"/>
      <c r="I993" s="23"/>
      <c r="J993" s="23"/>
      <c r="K993" s="23"/>
      <c r="L993" s="23"/>
      <c r="M993" s="23"/>
      <c r="N993" s="23"/>
      <c r="O993" s="26"/>
      <c r="P993" s="26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</row>
    <row r="994">
      <c r="A994" s="23"/>
      <c r="B994" s="23"/>
      <c r="C994" s="23"/>
      <c r="D994" s="27"/>
      <c r="E994" s="27"/>
      <c r="F994" s="24"/>
      <c r="G994" s="23"/>
      <c r="H994" s="23"/>
      <c r="I994" s="23"/>
      <c r="J994" s="23"/>
      <c r="K994" s="23"/>
      <c r="L994" s="23"/>
      <c r="M994" s="23"/>
      <c r="N994" s="23"/>
      <c r="O994" s="26"/>
      <c r="P994" s="26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</row>
    <row r="995">
      <c r="A995" s="23"/>
      <c r="B995" s="23"/>
      <c r="C995" s="23"/>
      <c r="D995" s="27"/>
      <c r="E995" s="27"/>
      <c r="F995" s="24"/>
      <c r="G995" s="23"/>
      <c r="H995" s="23"/>
      <c r="I995" s="23"/>
      <c r="J995" s="23"/>
      <c r="K995" s="23"/>
      <c r="L995" s="23"/>
      <c r="M995" s="23"/>
      <c r="N995" s="23"/>
      <c r="O995" s="26"/>
      <c r="P995" s="26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</row>
    <row r="996">
      <c r="A996" s="23"/>
      <c r="B996" s="23"/>
      <c r="C996" s="23"/>
      <c r="D996" s="27"/>
      <c r="E996" s="27"/>
      <c r="F996" s="24"/>
      <c r="G996" s="23"/>
      <c r="H996" s="23"/>
      <c r="I996" s="23"/>
      <c r="J996" s="23"/>
      <c r="K996" s="23"/>
      <c r="L996" s="23"/>
      <c r="M996" s="23"/>
      <c r="N996" s="23"/>
      <c r="O996" s="26"/>
      <c r="P996" s="26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</row>
    <row r="997">
      <c r="A997" s="23"/>
      <c r="B997" s="23"/>
      <c r="C997" s="23"/>
      <c r="D997" s="27"/>
      <c r="E997" s="27"/>
      <c r="F997" s="24"/>
      <c r="G997" s="23"/>
      <c r="H997" s="23"/>
      <c r="I997" s="23"/>
      <c r="J997" s="23"/>
      <c r="K997" s="23"/>
      <c r="L997" s="23"/>
      <c r="M997" s="23"/>
      <c r="N997" s="23"/>
      <c r="O997" s="26"/>
      <c r="P997" s="26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</row>
    <row r="998">
      <c r="A998" s="23"/>
      <c r="B998" s="23"/>
      <c r="C998" s="23"/>
      <c r="D998" s="27"/>
      <c r="E998" s="27"/>
      <c r="F998" s="24"/>
      <c r="G998" s="23"/>
      <c r="H998" s="23"/>
      <c r="I998" s="23"/>
      <c r="J998" s="23"/>
      <c r="K998" s="23"/>
      <c r="L998" s="23"/>
      <c r="M998" s="23"/>
      <c r="N998" s="23"/>
      <c r="O998" s="26"/>
      <c r="P998" s="26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</row>
    <row r="999">
      <c r="A999" s="23"/>
      <c r="B999" s="23"/>
      <c r="C999" s="23"/>
      <c r="D999" s="27"/>
      <c r="E999" s="27"/>
      <c r="F999" s="24"/>
      <c r="G999" s="23"/>
      <c r="H999" s="23"/>
      <c r="I999" s="23"/>
      <c r="J999" s="23"/>
      <c r="K999" s="23"/>
      <c r="L999" s="23"/>
      <c r="M999" s="23"/>
      <c r="N999" s="23"/>
      <c r="O999" s="26"/>
      <c r="P999" s="26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</row>
    <row r="1000">
      <c r="A1000" s="23"/>
      <c r="B1000" s="23"/>
      <c r="C1000" s="23"/>
      <c r="D1000" s="27"/>
      <c r="E1000" s="27"/>
      <c r="F1000" s="24"/>
      <c r="G1000" s="23"/>
      <c r="H1000" s="23"/>
      <c r="I1000" s="23"/>
      <c r="J1000" s="23"/>
      <c r="K1000" s="23"/>
      <c r="L1000" s="23"/>
      <c r="M1000" s="23"/>
      <c r="N1000" s="23"/>
      <c r="O1000" s="26"/>
      <c r="P1000" s="26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</row>
  </sheetData>
  <conditionalFormatting sqref="I1:I1000">
    <cfRule type="colorScale" priority="1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L1:L1000">
    <cfRule type="colorScale" priority="2">
      <colorScale>
        <cfvo type="min"/>
        <cfvo type="formula" val="10.2"/>
        <cfvo type="max"/>
        <color rgb="FFE67C73"/>
        <color rgb="FFFFFFFF"/>
        <color rgb="FF57BB8A"/>
      </colorScale>
    </cfRule>
  </conditionalFormatting>
  <conditionalFormatting sqref="M1:M1000">
    <cfRule type="colorScale" priority="3">
      <colorScale>
        <cfvo type="min"/>
        <cfvo type="formula" val="10.2"/>
        <cfvo type="max"/>
        <color rgb="FF57BB8A"/>
        <color rgb="FFFFFFFF"/>
        <color rgb="FFE67C73"/>
      </colorScale>
    </cfRule>
  </conditionalFormatting>
  <conditionalFormatting sqref="N1:N1000">
    <cfRule type="colorScale" priority="4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O1:O1000">
    <cfRule type="colorScale" priority="5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P1:P1000">
    <cfRule type="colorScale" priority="6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Q1:Q1000">
    <cfRule type="colorScale" priority="7">
      <colorScale>
        <cfvo type="formula" val="1"/>
        <cfvo type="formula" val="8.5"/>
        <cfvo type="formula" val="16"/>
        <color rgb="FF57BB8A"/>
        <color rgb="FFFFFFFF"/>
        <color rgb="FFE67C73"/>
      </colorScale>
    </cfRule>
  </conditionalFormatting>
  <conditionalFormatting sqref="F1:F1000">
    <cfRule type="colorScale" priority="8">
      <colorScale>
        <cfvo type="min"/>
        <cfvo type="formula" val="0.5"/>
        <cfvo type="max"/>
        <color rgb="FFE67C73"/>
        <color rgb="FFFFFFFF"/>
        <color rgb="FF57BB8A"/>
      </colorScale>
    </cfRule>
  </conditionalFormatting>
  <conditionalFormatting sqref="K2">
    <cfRule type="colorScale" priority="9">
      <colorScale>
        <cfvo type="formula" val="0"/>
        <cfvo type="formula" val="70"/>
        <cfvo type="formula" val="140"/>
        <color rgb="FF57BB8A"/>
        <color rgb="FFFFFFFF"/>
        <color rgb="FFE67C73"/>
      </colorScale>
    </cfRule>
  </conditionalFormatting>
  <conditionalFormatting sqref="J14">
    <cfRule type="notContainsBlanks" dxfId="4" priority="10">
      <formula>LEN(TRIM(J14))&gt;0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4.57"/>
    <col customWidth="1" min="2" max="2" width="20.86"/>
    <col customWidth="1" min="3" max="4" width="12.14"/>
    <col customWidth="1" min="5" max="5" width="5.0"/>
    <col customWidth="1" min="6" max="6" width="6.43"/>
    <col customWidth="1" min="7" max="7" width="4.14"/>
    <col customWidth="1" min="8" max="8" width="3.43"/>
    <col customWidth="1" min="9" max="9" width="4.57"/>
    <col customWidth="1" min="10" max="10" width="4.29"/>
    <col customWidth="1" min="11" max="12" width="3.43"/>
    <col customWidth="1" min="13" max="14" width="3.86"/>
    <col customWidth="1" min="15" max="15" width="4.29"/>
    <col customWidth="1" min="16" max="16" width="5.0"/>
    <col customWidth="1" min="17" max="18" width="4.0"/>
    <col customWidth="1" min="19" max="19" width="4.14"/>
    <col customWidth="1" min="20" max="20" width="4.0"/>
    <col customWidth="1" min="21" max="24" width="6.29"/>
    <col customWidth="1" min="25" max="25" width="6.57"/>
    <col customWidth="1" min="26" max="26" width="4.0"/>
    <col customWidth="1" min="27" max="27" width="5.71"/>
    <col customWidth="1" min="28" max="28" width="5.57"/>
    <col customWidth="1" min="29" max="29" width="4.0"/>
    <col customWidth="1" min="30" max="30" width="3.71"/>
    <col customWidth="1" min="31" max="31" width="5.0"/>
    <col customWidth="1" min="32" max="32" width="13.86"/>
    <col customWidth="1" min="33" max="33" width="3.86"/>
    <col customWidth="1" min="34" max="36" width="9.86"/>
    <col customWidth="1" min="37" max="37" width="10.71"/>
    <col customWidth="1" min="38" max="38" width="10.0"/>
    <col customWidth="1" min="39" max="40" width="10.14"/>
    <col customWidth="1" min="41" max="41" width="15.57"/>
    <col customWidth="1" min="42" max="42" width="10.29"/>
    <col customWidth="1" min="43" max="43" width="13.0"/>
    <col customWidth="1" min="44" max="44" width="16.0"/>
    <col customWidth="1" min="45" max="62" width="13.86"/>
  </cols>
  <sheetData>
    <row r="1">
      <c r="A1" s="18" t="s">
        <v>77</v>
      </c>
      <c r="B1" s="18" t="s">
        <v>78</v>
      </c>
      <c r="C1" s="18"/>
      <c r="D1" s="18"/>
      <c r="E1" s="18" t="s">
        <v>79</v>
      </c>
      <c r="F1" s="18" t="s">
        <v>80</v>
      </c>
      <c r="G1" s="18" t="s">
        <v>81</v>
      </c>
      <c r="H1" s="18" t="s">
        <v>82</v>
      </c>
      <c r="I1" s="18" t="s">
        <v>83</v>
      </c>
      <c r="J1" s="18" t="s">
        <v>84</v>
      </c>
      <c r="K1" s="18" t="s">
        <v>85</v>
      </c>
      <c r="L1" s="18" t="s">
        <v>86</v>
      </c>
      <c r="M1" s="18" t="s">
        <v>87</v>
      </c>
      <c r="N1" s="18" t="s">
        <v>88</v>
      </c>
      <c r="O1" s="18" t="s">
        <v>89</v>
      </c>
      <c r="P1" s="18" t="s">
        <v>90</v>
      </c>
      <c r="Q1" s="18" t="s">
        <v>91</v>
      </c>
      <c r="R1" s="18" t="s">
        <v>92</v>
      </c>
      <c r="S1" s="18" t="s">
        <v>93</v>
      </c>
      <c r="T1" s="18" t="s">
        <v>94</v>
      </c>
      <c r="U1" s="18" t="s">
        <v>95</v>
      </c>
      <c r="V1" s="18" t="s">
        <v>96</v>
      </c>
      <c r="W1" s="18" t="s">
        <v>97</v>
      </c>
      <c r="X1" s="18" t="s">
        <v>98</v>
      </c>
      <c r="Y1" s="18" t="s">
        <v>99</v>
      </c>
      <c r="Z1" s="18" t="s">
        <v>100</v>
      </c>
      <c r="AA1" s="18" t="s">
        <v>101</v>
      </c>
      <c r="AB1" s="18" t="s">
        <v>102</v>
      </c>
      <c r="AC1" s="18" t="s">
        <v>103</v>
      </c>
      <c r="AD1" s="18" t="s">
        <v>104</v>
      </c>
      <c r="AE1" s="18" t="s">
        <v>105</v>
      </c>
      <c r="AF1" s="18" t="s">
        <v>106</v>
      </c>
      <c r="AG1" s="30" t="s">
        <v>107</v>
      </c>
      <c r="AH1" s="30" t="s">
        <v>108</v>
      </c>
      <c r="AI1" s="30" t="s">
        <v>109</v>
      </c>
      <c r="AJ1" s="30" t="s">
        <v>110</v>
      </c>
      <c r="AK1" s="30" t="s">
        <v>111</v>
      </c>
      <c r="AL1" s="30" t="s">
        <v>112</v>
      </c>
      <c r="AM1" s="30" t="s">
        <v>113</v>
      </c>
      <c r="AN1" s="30" t="s">
        <v>114</v>
      </c>
      <c r="AO1" s="30" t="s">
        <v>115</v>
      </c>
      <c r="AP1" s="30" t="s">
        <v>116</v>
      </c>
      <c r="AQ1" s="30" t="s">
        <v>117</v>
      </c>
      <c r="AR1" s="30" t="s">
        <v>118</v>
      </c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</row>
    <row r="2">
      <c r="A2" s="18">
        <v>1.0</v>
      </c>
      <c r="B2" s="18" t="s">
        <v>119</v>
      </c>
      <c r="C2" s="18" t="str">
        <f>VLOOKUP(B2, 'Unavailable Hitters'!A:B, 2, FALSE)</f>
        <v>#N/A</v>
      </c>
      <c r="D2" s="18" t="str">
        <f>VLOOKUP(B2, 'Hitter Pool'!B:D, 3, FALSE)</f>
        <v>#N/A</v>
      </c>
      <c r="E2" s="18">
        <v>23.0</v>
      </c>
      <c r="F2" s="18" t="s">
        <v>120</v>
      </c>
      <c r="G2" s="18" t="s">
        <v>121</v>
      </c>
      <c r="H2" s="18">
        <v>20.0</v>
      </c>
      <c r="I2" s="18">
        <v>87.0</v>
      </c>
      <c r="J2" s="18">
        <v>72.0</v>
      </c>
      <c r="K2" s="18">
        <v>22.0</v>
      </c>
      <c r="L2" s="18">
        <v>26.0</v>
      </c>
      <c r="M2" s="18">
        <v>6.0</v>
      </c>
      <c r="N2" s="18">
        <v>1.0</v>
      </c>
      <c r="O2" s="18">
        <v>7.0</v>
      </c>
      <c r="P2" s="18">
        <v>16.0</v>
      </c>
      <c r="Q2" s="18">
        <v>3.0</v>
      </c>
      <c r="R2" s="18">
        <v>0.0</v>
      </c>
      <c r="S2" s="18">
        <v>12.0</v>
      </c>
      <c r="T2" s="18">
        <v>12.0</v>
      </c>
      <c r="U2" s="18">
        <v>0.361</v>
      </c>
      <c r="V2" s="18">
        <v>0.46</v>
      </c>
      <c r="W2" s="18">
        <v>0.764</v>
      </c>
      <c r="X2" s="18">
        <v>1.224</v>
      </c>
      <c r="Y2" s="18">
        <v>219.0</v>
      </c>
      <c r="Z2" s="18">
        <v>55.0</v>
      </c>
      <c r="AA2" s="18">
        <v>0.0</v>
      </c>
      <c r="AB2" s="18">
        <v>2.0</v>
      </c>
      <c r="AC2" s="18">
        <v>0.0</v>
      </c>
      <c r="AD2" s="18">
        <v>1.0</v>
      </c>
      <c r="AE2" s="18">
        <v>0.0</v>
      </c>
      <c r="AF2" s="18" t="s">
        <v>122</v>
      </c>
      <c r="AG2" s="31">
        <f t="shared" ref="AG2:AG165" si="1">L2-M2-N2-O2</f>
        <v>12</v>
      </c>
      <c r="AH2" s="31">
        <f t="shared" ref="AH2:AH165" si="2">AG2*0.496</f>
        <v>5.952</v>
      </c>
      <c r="AI2" s="31">
        <f t="shared" ref="AI2:AI165" si="3">M2*0.687</f>
        <v>4.122</v>
      </c>
      <c r="AJ2" s="32">
        <f t="shared" ref="AJ2:AJ165" si="4">N2*1.092703168</f>
        <v>1.092703168</v>
      </c>
      <c r="AK2" s="32">
        <f t="shared" ref="AK2:AK165" si="5">O2*1.48619919</f>
        <v>10.40339433</v>
      </c>
      <c r="AL2" s="32">
        <f t="shared" ref="AL2:AL165" si="6">Q2*0.82</f>
        <v>2.46</v>
      </c>
      <c r="AM2" s="32">
        <f t="shared" ref="AM2:AM165" si="7">R2*-0.67</f>
        <v>0</v>
      </c>
      <c r="AN2" s="31">
        <f t="shared" ref="AN2:AN165" si="8">S2+AB2</f>
        <v>14</v>
      </c>
      <c r="AO2" s="32">
        <f t="shared" ref="AO2:AO165" si="9">AN2*0.353338240900491</f>
        <v>4.946735373</v>
      </c>
      <c r="AP2" s="32">
        <f t="shared" ref="AP2:AP165" si="10">T2*-0.048408307</f>
        <v>-0.580899684</v>
      </c>
      <c r="AQ2" s="32">
        <f t="shared" ref="AQ2:AQ165" si="11">AA2*-0.334349966</f>
        <v>0</v>
      </c>
      <c r="AR2" s="32">
        <f t="shared" ref="AR2:AR165" si="12">(AH2+AI2+AJ2+AK2+AL2+AM2+AO2+AP2+AQ2)/H2</f>
        <v>1.419796659</v>
      </c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</row>
    <row r="3">
      <c r="A3" s="18">
        <v>2.0</v>
      </c>
      <c r="B3" s="18" t="s">
        <v>123</v>
      </c>
      <c r="C3" s="18" t="str">
        <f>VLOOKUP(B3, 'Unavailable Hitters'!A:B, 2, FALSE)</f>
        <v>#N/A</v>
      </c>
      <c r="D3" s="18" t="str">
        <f>VLOOKUP(B3, 'Hitter Pool'!B:D, 3, FALSE)</f>
        <v>#N/A</v>
      </c>
      <c r="E3" s="18">
        <v>29.0</v>
      </c>
      <c r="F3" s="18" t="s">
        <v>124</v>
      </c>
      <c r="G3" s="18" t="s">
        <v>125</v>
      </c>
      <c r="H3" s="18">
        <v>18.0</v>
      </c>
      <c r="I3" s="18">
        <v>76.0</v>
      </c>
      <c r="J3" s="18">
        <v>61.0</v>
      </c>
      <c r="K3" s="18">
        <v>15.0</v>
      </c>
      <c r="L3" s="18">
        <v>26.0</v>
      </c>
      <c r="M3" s="18">
        <v>6.0</v>
      </c>
      <c r="N3" s="18">
        <v>0.0</v>
      </c>
      <c r="O3" s="18">
        <v>6.0</v>
      </c>
      <c r="P3" s="18">
        <v>14.0</v>
      </c>
      <c r="Q3" s="18">
        <v>0.0</v>
      </c>
      <c r="R3" s="18">
        <v>0.0</v>
      </c>
      <c r="S3" s="18">
        <v>14.0</v>
      </c>
      <c r="T3" s="18">
        <v>20.0</v>
      </c>
      <c r="U3" s="18">
        <v>0.426</v>
      </c>
      <c r="V3" s="18">
        <v>0.539</v>
      </c>
      <c r="W3" s="18">
        <v>0.82</v>
      </c>
      <c r="X3" s="18">
        <v>1.359</v>
      </c>
      <c r="Y3" s="18">
        <v>279.0</v>
      </c>
      <c r="Z3" s="18">
        <v>50.0</v>
      </c>
      <c r="AA3" s="18">
        <v>0.0</v>
      </c>
      <c r="AB3" s="18">
        <v>1.0</v>
      </c>
      <c r="AC3" s="18">
        <v>0.0</v>
      </c>
      <c r="AD3" s="18">
        <v>0.0</v>
      </c>
      <c r="AE3" s="18">
        <v>3.0</v>
      </c>
      <c r="AF3" s="18" t="s">
        <v>126</v>
      </c>
      <c r="AG3" s="31">
        <f t="shared" si="1"/>
        <v>14</v>
      </c>
      <c r="AH3" s="31">
        <f t="shared" si="2"/>
        <v>6.944</v>
      </c>
      <c r="AI3" s="31">
        <f t="shared" si="3"/>
        <v>4.122</v>
      </c>
      <c r="AJ3" s="32">
        <f t="shared" si="4"/>
        <v>0</v>
      </c>
      <c r="AK3" s="32">
        <f t="shared" si="5"/>
        <v>8.91719514</v>
      </c>
      <c r="AL3" s="32">
        <f t="shared" si="6"/>
        <v>0</v>
      </c>
      <c r="AM3" s="32">
        <f t="shared" si="7"/>
        <v>0</v>
      </c>
      <c r="AN3" s="31">
        <f t="shared" si="8"/>
        <v>15</v>
      </c>
      <c r="AO3" s="32">
        <f t="shared" si="9"/>
        <v>5.300073614</v>
      </c>
      <c r="AP3" s="32">
        <f t="shared" si="10"/>
        <v>-0.96816614</v>
      </c>
      <c r="AQ3" s="32">
        <f t="shared" si="11"/>
        <v>0</v>
      </c>
      <c r="AR3" s="32">
        <f t="shared" si="12"/>
        <v>1.350839034</v>
      </c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</row>
    <row r="4">
      <c r="A4" s="18">
        <v>3.0</v>
      </c>
      <c r="B4" s="18" t="s">
        <v>127</v>
      </c>
      <c r="C4" s="18" t="str">
        <f>VLOOKUP(B4, 'Unavailable Hitters'!A:B, 2, FALSE)</f>
        <v>#N/A</v>
      </c>
      <c r="D4" s="18" t="str">
        <f>VLOOKUP(B4, 'Hitter Pool'!B:D, 3, FALSE)</f>
        <v>#N/A</v>
      </c>
      <c r="E4" s="18">
        <v>27.0</v>
      </c>
      <c r="F4" s="18" t="s">
        <v>128</v>
      </c>
      <c r="G4" s="18" t="s">
        <v>121</v>
      </c>
      <c r="H4" s="18">
        <v>17.0</v>
      </c>
      <c r="I4" s="18">
        <v>74.0</v>
      </c>
      <c r="J4" s="18">
        <v>68.0</v>
      </c>
      <c r="K4" s="18">
        <v>14.0</v>
      </c>
      <c r="L4" s="18">
        <v>26.0</v>
      </c>
      <c r="M4" s="18">
        <v>4.0</v>
      </c>
      <c r="N4" s="18">
        <v>1.0</v>
      </c>
      <c r="O4" s="18">
        <v>5.0</v>
      </c>
      <c r="P4" s="18">
        <v>13.0</v>
      </c>
      <c r="Q4" s="18">
        <v>0.0</v>
      </c>
      <c r="R4" s="18">
        <v>0.0</v>
      </c>
      <c r="S4" s="18">
        <v>6.0</v>
      </c>
      <c r="T4" s="18">
        <v>16.0</v>
      </c>
      <c r="U4" s="18">
        <v>0.382</v>
      </c>
      <c r="V4" s="18">
        <v>0.432</v>
      </c>
      <c r="W4" s="18">
        <v>0.691</v>
      </c>
      <c r="X4" s="18">
        <v>1.124</v>
      </c>
      <c r="Y4" s="18">
        <v>191.0</v>
      </c>
      <c r="Z4" s="18">
        <v>47.0</v>
      </c>
      <c r="AA4" s="18">
        <v>0.0</v>
      </c>
      <c r="AB4" s="18">
        <v>0.0</v>
      </c>
      <c r="AC4" s="18">
        <v>0.0</v>
      </c>
      <c r="AD4" s="18">
        <v>0.0</v>
      </c>
      <c r="AE4" s="18">
        <v>0.0</v>
      </c>
      <c r="AF4" s="18" t="s">
        <v>129</v>
      </c>
      <c r="AG4" s="31">
        <f t="shared" si="1"/>
        <v>16</v>
      </c>
      <c r="AH4" s="31">
        <f t="shared" si="2"/>
        <v>7.936</v>
      </c>
      <c r="AI4" s="31">
        <f t="shared" si="3"/>
        <v>2.748</v>
      </c>
      <c r="AJ4" s="32">
        <f t="shared" si="4"/>
        <v>1.092703168</v>
      </c>
      <c r="AK4" s="32">
        <f t="shared" si="5"/>
        <v>7.43099595</v>
      </c>
      <c r="AL4" s="32">
        <f t="shared" si="6"/>
        <v>0</v>
      </c>
      <c r="AM4" s="32">
        <f t="shared" si="7"/>
        <v>0</v>
      </c>
      <c r="AN4" s="31">
        <f t="shared" si="8"/>
        <v>6</v>
      </c>
      <c r="AO4" s="32">
        <f t="shared" si="9"/>
        <v>2.120029445</v>
      </c>
      <c r="AP4" s="32">
        <f t="shared" si="10"/>
        <v>-0.774532912</v>
      </c>
      <c r="AQ4" s="32">
        <f t="shared" si="11"/>
        <v>0</v>
      </c>
      <c r="AR4" s="32">
        <f t="shared" si="12"/>
        <v>1.209011509</v>
      </c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</row>
    <row r="5">
      <c r="A5" s="18">
        <v>4.0</v>
      </c>
      <c r="B5" s="18" t="s">
        <v>130</v>
      </c>
      <c r="C5" s="18" t="str">
        <f>VLOOKUP(B5, 'Unavailable Hitters'!A:B, 2, FALSE)</f>
        <v>#N/A</v>
      </c>
      <c r="D5" s="18" t="str">
        <f>VLOOKUP(B5, 'Hitter Pool'!B:D, 3, FALSE)</f>
        <v>#N/A</v>
      </c>
      <c r="E5" s="18">
        <v>33.0</v>
      </c>
      <c r="F5" s="18" t="s">
        <v>131</v>
      </c>
      <c r="G5" s="18" t="s">
        <v>125</v>
      </c>
      <c r="H5" s="18">
        <v>21.0</v>
      </c>
      <c r="I5" s="18">
        <v>92.0</v>
      </c>
      <c r="J5" s="18">
        <v>81.0</v>
      </c>
      <c r="K5" s="18">
        <v>19.0</v>
      </c>
      <c r="L5" s="18">
        <v>30.0</v>
      </c>
      <c r="M5" s="18">
        <v>10.0</v>
      </c>
      <c r="N5" s="18">
        <v>0.0</v>
      </c>
      <c r="O5" s="18">
        <v>7.0</v>
      </c>
      <c r="P5" s="18">
        <v>21.0</v>
      </c>
      <c r="Q5" s="18">
        <v>0.0</v>
      </c>
      <c r="R5" s="18">
        <v>0.0</v>
      </c>
      <c r="S5" s="18">
        <v>10.0</v>
      </c>
      <c r="T5" s="18">
        <v>18.0</v>
      </c>
      <c r="U5" s="18">
        <v>0.37</v>
      </c>
      <c r="V5" s="18">
        <v>0.446</v>
      </c>
      <c r="W5" s="18">
        <v>0.753</v>
      </c>
      <c r="X5" s="18">
        <v>1.199</v>
      </c>
      <c r="Y5" s="18">
        <v>232.0</v>
      </c>
      <c r="Z5" s="18">
        <v>61.0</v>
      </c>
      <c r="AA5" s="18">
        <v>5.0</v>
      </c>
      <c r="AB5" s="18">
        <v>1.0</v>
      </c>
      <c r="AC5" s="18">
        <v>0.0</v>
      </c>
      <c r="AD5" s="18">
        <v>0.0</v>
      </c>
      <c r="AE5" s="18">
        <v>0.0</v>
      </c>
      <c r="AF5" s="18" t="s">
        <v>132</v>
      </c>
      <c r="AG5" s="31">
        <f t="shared" si="1"/>
        <v>13</v>
      </c>
      <c r="AH5" s="31">
        <f t="shared" si="2"/>
        <v>6.448</v>
      </c>
      <c r="AI5" s="31">
        <f t="shared" si="3"/>
        <v>6.87</v>
      </c>
      <c r="AJ5" s="32">
        <f t="shared" si="4"/>
        <v>0</v>
      </c>
      <c r="AK5" s="32">
        <f t="shared" si="5"/>
        <v>10.40339433</v>
      </c>
      <c r="AL5" s="32">
        <f t="shared" si="6"/>
        <v>0</v>
      </c>
      <c r="AM5" s="32">
        <f t="shared" si="7"/>
        <v>0</v>
      </c>
      <c r="AN5" s="31">
        <f t="shared" si="8"/>
        <v>11</v>
      </c>
      <c r="AO5" s="32">
        <f t="shared" si="9"/>
        <v>3.88672065</v>
      </c>
      <c r="AP5" s="32">
        <f t="shared" si="10"/>
        <v>-0.871349526</v>
      </c>
      <c r="AQ5" s="32">
        <f t="shared" si="11"/>
        <v>-1.67174983</v>
      </c>
      <c r="AR5" s="32">
        <f t="shared" si="12"/>
        <v>1.193572173</v>
      </c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</row>
    <row r="6">
      <c r="A6" s="18">
        <v>5.0</v>
      </c>
      <c r="B6" s="18" t="s">
        <v>133</v>
      </c>
      <c r="C6" s="18" t="str">
        <f>VLOOKUP(B6, 'Unavailable Hitters'!A:B, 2, FALSE)</f>
        <v>#N/A</v>
      </c>
      <c r="D6" s="18" t="str">
        <f>VLOOKUP(B6, 'Hitter Pool'!B:D, 3, FALSE)</f>
        <v>#N/A</v>
      </c>
      <c r="E6" s="18">
        <v>29.0</v>
      </c>
      <c r="F6" s="18" t="s">
        <v>128</v>
      </c>
      <c r="G6" s="18" t="s">
        <v>121</v>
      </c>
      <c r="H6" s="18">
        <v>20.0</v>
      </c>
      <c r="I6" s="18">
        <v>88.0</v>
      </c>
      <c r="J6" s="18">
        <v>82.0</v>
      </c>
      <c r="K6" s="18">
        <v>15.0</v>
      </c>
      <c r="L6" s="18">
        <v>26.0</v>
      </c>
      <c r="M6" s="18">
        <v>5.0</v>
      </c>
      <c r="N6" s="18">
        <v>1.0</v>
      </c>
      <c r="O6" s="18">
        <v>7.0</v>
      </c>
      <c r="P6" s="18">
        <v>15.0</v>
      </c>
      <c r="Q6" s="18">
        <v>1.0</v>
      </c>
      <c r="R6" s="18">
        <v>0.0</v>
      </c>
      <c r="S6" s="18">
        <v>5.0</v>
      </c>
      <c r="T6" s="18">
        <v>14.0</v>
      </c>
      <c r="U6" s="18">
        <v>0.317</v>
      </c>
      <c r="V6" s="18">
        <v>0.364</v>
      </c>
      <c r="W6" s="18">
        <v>0.659</v>
      </c>
      <c r="X6" s="18">
        <v>1.022</v>
      </c>
      <c r="Y6" s="18">
        <v>163.0</v>
      </c>
      <c r="Z6" s="18">
        <v>54.0</v>
      </c>
      <c r="AA6" s="18">
        <v>1.0</v>
      </c>
      <c r="AB6" s="18">
        <v>1.0</v>
      </c>
      <c r="AC6" s="18">
        <v>0.0</v>
      </c>
      <c r="AD6" s="18">
        <v>0.0</v>
      </c>
      <c r="AE6" s="18">
        <v>0.0</v>
      </c>
      <c r="AF6" s="18" t="s">
        <v>122</v>
      </c>
      <c r="AG6" s="31">
        <f t="shared" si="1"/>
        <v>13</v>
      </c>
      <c r="AH6" s="31">
        <f t="shared" si="2"/>
        <v>6.448</v>
      </c>
      <c r="AI6" s="31">
        <f t="shared" si="3"/>
        <v>3.435</v>
      </c>
      <c r="AJ6" s="32">
        <f t="shared" si="4"/>
        <v>1.092703168</v>
      </c>
      <c r="AK6" s="32">
        <f t="shared" si="5"/>
        <v>10.40339433</v>
      </c>
      <c r="AL6" s="32">
        <f t="shared" si="6"/>
        <v>0.82</v>
      </c>
      <c r="AM6" s="32">
        <f t="shared" si="7"/>
        <v>0</v>
      </c>
      <c r="AN6" s="31">
        <f t="shared" si="8"/>
        <v>6</v>
      </c>
      <c r="AO6" s="32">
        <f t="shared" si="9"/>
        <v>2.120029445</v>
      </c>
      <c r="AP6" s="32">
        <f t="shared" si="10"/>
        <v>-0.677716298</v>
      </c>
      <c r="AQ6" s="32">
        <f t="shared" si="11"/>
        <v>-0.334349966</v>
      </c>
      <c r="AR6" s="32">
        <f t="shared" si="12"/>
        <v>1.165353034</v>
      </c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</row>
    <row r="7">
      <c r="A7" s="18">
        <v>6.0</v>
      </c>
      <c r="B7" s="18" t="s">
        <v>134</v>
      </c>
      <c r="C7" s="18" t="str">
        <f>VLOOKUP(B7, 'Unavailable Hitters'!A:B, 2, FALSE)</f>
        <v>#N/A</v>
      </c>
      <c r="D7" s="18" t="str">
        <f>VLOOKUP(B7, 'Hitter Pool'!B:D, 3, FALSE)</f>
        <v>#N/A</v>
      </c>
      <c r="E7" s="18">
        <v>26.0</v>
      </c>
      <c r="F7" s="18" t="s">
        <v>124</v>
      </c>
      <c r="G7" s="18" t="s">
        <v>125</v>
      </c>
      <c r="H7" s="18">
        <v>20.0</v>
      </c>
      <c r="I7" s="18">
        <v>85.0</v>
      </c>
      <c r="J7" s="18">
        <v>80.0</v>
      </c>
      <c r="K7" s="18">
        <v>17.0</v>
      </c>
      <c r="L7" s="18">
        <v>24.0</v>
      </c>
      <c r="M7" s="18">
        <v>5.0</v>
      </c>
      <c r="N7" s="18">
        <v>2.0</v>
      </c>
      <c r="O7" s="18">
        <v>7.0</v>
      </c>
      <c r="P7" s="18">
        <v>18.0</v>
      </c>
      <c r="Q7" s="18">
        <v>3.0</v>
      </c>
      <c r="R7" s="18">
        <v>1.0</v>
      </c>
      <c r="S7" s="18">
        <v>3.0</v>
      </c>
      <c r="T7" s="18">
        <v>25.0</v>
      </c>
      <c r="U7" s="18">
        <v>0.3</v>
      </c>
      <c r="V7" s="18">
        <v>0.341</v>
      </c>
      <c r="W7" s="18">
        <v>0.675</v>
      </c>
      <c r="X7" s="18">
        <v>1.016</v>
      </c>
      <c r="Y7" s="18">
        <v>179.0</v>
      </c>
      <c r="Z7" s="18">
        <v>54.0</v>
      </c>
      <c r="AA7" s="18">
        <v>2.0</v>
      </c>
      <c r="AB7" s="18">
        <v>2.0</v>
      </c>
      <c r="AC7" s="18">
        <v>0.0</v>
      </c>
      <c r="AD7" s="18">
        <v>0.0</v>
      </c>
      <c r="AE7" s="18">
        <v>0.0</v>
      </c>
      <c r="AF7" s="18" t="s">
        <v>135</v>
      </c>
      <c r="AG7" s="31">
        <f t="shared" si="1"/>
        <v>10</v>
      </c>
      <c r="AH7" s="31">
        <f t="shared" si="2"/>
        <v>4.96</v>
      </c>
      <c r="AI7" s="31">
        <f t="shared" si="3"/>
        <v>3.435</v>
      </c>
      <c r="AJ7" s="32">
        <f t="shared" si="4"/>
        <v>2.185406336</v>
      </c>
      <c r="AK7" s="32">
        <f t="shared" si="5"/>
        <v>10.40339433</v>
      </c>
      <c r="AL7" s="32">
        <f t="shared" si="6"/>
        <v>2.46</v>
      </c>
      <c r="AM7" s="32">
        <f t="shared" si="7"/>
        <v>-0.67</v>
      </c>
      <c r="AN7" s="31">
        <f t="shared" si="8"/>
        <v>5</v>
      </c>
      <c r="AO7" s="32">
        <f t="shared" si="9"/>
        <v>1.766691205</v>
      </c>
      <c r="AP7" s="32">
        <f t="shared" si="10"/>
        <v>-1.210207675</v>
      </c>
      <c r="AQ7" s="32">
        <f t="shared" si="11"/>
        <v>-0.668699932</v>
      </c>
      <c r="AR7" s="32">
        <f t="shared" si="12"/>
        <v>1.133079213</v>
      </c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</row>
    <row r="8">
      <c r="A8" s="18">
        <v>7.0</v>
      </c>
      <c r="B8" s="18" t="s">
        <v>136</v>
      </c>
      <c r="C8" s="18" t="str">
        <f>VLOOKUP(B8, 'Unavailable Hitters'!A:B, 2, FALSE)</f>
        <v>#N/A</v>
      </c>
      <c r="D8" s="18" t="str">
        <f>VLOOKUP(B8, 'Hitter Pool'!B:D, 3, FALSE)</f>
        <v>#N/A</v>
      </c>
      <c r="E8" s="18">
        <v>28.0</v>
      </c>
      <c r="F8" s="18" t="s">
        <v>137</v>
      </c>
      <c r="G8" s="18" t="s">
        <v>121</v>
      </c>
      <c r="H8" s="18">
        <v>21.0</v>
      </c>
      <c r="I8" s="18">
        <v>89.0</v>
      </c>
      <c r="J8" s="18">
        <v>72.0</v>
      </c>
      <c r="K8" s="18">
        <v>17.0</v>
      </c>
      <c r="L8" s="18">
        <v>23.0</v>
      </c>
      <c r="M8" s="18">
        <v>4.0</v>
      </c>
      <c r="N8" s="18">
        <v>0.0</v>
      </c>
      <c r="O8" s="18">
        <v>6.0</v>
      </c>
      <c r="P8" s="18">
        <v>10.0</v>
      </c>
      <c r="Q8" s="18">
        <v>1.0</v>
      </c>
      <c r="R8" s="18">
        <v>0.0</v>
      </c>
      <c r="S8" s="18">
        <v>16.0</v>
      </c>
      <c r="T8" s="18">
        <v>17.0</v>
      </c>
      <c r="U8" s="18">
        <v>0.319</v>
      </c>
      <c r="V8" s="18">
        <v>0.449</v>
      </c>
      <c r="W8" s="18">
        <v>0.625</v>
      </c>
      <c r="X8" s="18">
        <v>1.074</v>
      </c>
      <c r="Y8" s="18">
        <v>197.0</v>
      </c>
      <c r="Z8" s="18">
        <v>45.0</v>
      </c>
      <c r="AA8" s="18">
        <v>2.0</v>
      </c>
      <c r="AB8" s="18">
        <v>1.0</v>
      </c>
      <c r="AC8" s="18">
        <v>0.0</v>
      </c>
      <c r="AD8" s="18">
        <v>0.0</v>
      </c>
      <c r="AE8" s="18">
        <v>2.0</v>
      </c>
      <c r="AF8" s="18" t="s">
        <v>122</v>
      </c>
      <c r="AG8" s="31">
        <f t="shared" si="1"/>
        <v>13</v>
      </c>
      <c r="AH8" s="31">
        <f t="shared" si="2"/>
        <v>6.448</v>
      </c>
      <c r="AI8" s="31">
        <f t="shared" si="3"/>
        <v>2.748</v>
      </c>
      <c r="AJ8" s="32">
        <f t="shared" si="4"/>
        <v>0</v>
      </c>
      <c r="AK8" s="32">
        <f t="shared" si="5"/>
        <v>8.91719514</v>
      </c>
      <c r="AL8" s="32">
        <f t="shared" si="6"/>
        <v>0.82</v>
      </c>
      <c r="AM8" s="32">
        <f t="shared" si="7"/>
        <v>0</v>
      </c>
      <c r="AN8" s="31">
        <f t="shared" si="8"/>
        <v>17</v>
      </c>
      <c r="AO8" s="32">
        <f t="shared" si="9"/>
        <v>6.006750095</v>
      </c>
      <c r="AP8" s="32">
        <f t="shared" si="10"/>
        <v>-0.822941219</v>
      </c>
      <c r="AQ8" s="32">
        <f t="shared" si="11"/>
        <v>-0.668699932</v>
      </c>
      <c r="AR8" s="32">
        <f t="shared" si="12"/>
        <v>1.116585909</v>
      </c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</row>
    <row r="9">
      <c r="A9" s="18">
        <v>8.0</v>
      </c>
      <c r="B9" s="18" t="s">
        <v>138</v>
      </c>
      <c r="C9" s="18" t="str">
        <f>VLOOKUP(B9, 'Unavailable Hitters'!A:B, 2, FALSE)</f>
        <v>#N/A</v>
      </c>
      <c r="D9" s="18" t="str">
        <f>VLOOKUP(B9, 'Hitter Pool'!B:D, 3, FALSE)</f>
        <v>#N/A</v>
      </c>
      <c r="E9" s="18">
        <v>32.0</v>
      </c>
      <c r="F9" s="18" t="s">
        <v>139</v>
      </c>
      <c r="G9" s="18" t="s">
        <v>125</v>
      </c>
      <c r="H9" s="18">
        <v>21.0</v>
      </c>
      <c r="I9" s="18">
        <v>94.0</v>
      </c>
      <c r="J9" s="18">
        <v>84.0</v>
      </c>
      <c r="K9" s="18">
        <v>14.0</v>
      </c>
      <c r="L9" s="18">
        <v>24.0</v>
      </c>
      <c r="M9" s="18">
        <v>4.0</v>
      </c>
      <c r="N9" s="18">
        <v>0.0</v>
      </c>
      <c r="O9" s="18">
        <v>3.0</v>
      </c>
      <c r="P9" s="18">
        <v>15.0</v>
      </c>
      <c r="Q9" s="18">
        <v>8.0</v>
      </c>
      <c r="R9" s="18">
        <v>1.0</v>
      </c>
      <c r="S9" s="18">
        <v>5.0</v>
      </c>
      <c r="T9" s="18">
        <v>8.0</v>
      </c>
      <c r="U9" s="18">
        <v>0.286</v>
      </c>
      <c r="V9" s="18">
        <v>0.319</v>
      </c>
      <c r="W9" s="18">
        <v>0.44</v>
      </c>
      <c r="X9" s="18">
        <v>0.76</v>
      </c>
      <c r="Y9" s="18">
        <v>111.0</v>
      </c>
      <c r="Z9" s="18">
        <v>37.0</v>
      </c>
      <c r="AA9" s="18">
        <v>0.0</v>
      </c>
      <c r="AB9" s="18">
        <v>1.0</v>
      </c>
      <c r="AC9" s="18">
        <v>0.0</v>
      </c>
      <c r="AD9" s="18">
        <v>4.0</v>
      </c>
      <c r="AE9" s="18">
        <v>1.0</v>
      </c>
      <c r="AF9" s="18" t="s">
        <v>140</v>
      </c>
      <c r="AG9" s="31">
        <f t="shared" si="1"/>
        <v>17</v>
      </c>
      <c r="AH9" s="31">
        <f t="shared" si="2"/>
        <v>8.432</v>
      </c>
      <c r="AI9" s="31">
        <f t="shared" si="3"/>
        <v>2.748</v>
      </c>
      <c r="AJ9" s="32">
        <f t="shared" si="4"/>
        <v>0</v>
      </c>
      <c r="AK9" s="32">
        <f t="shared" si="5"/>
        <v>4.45859757</v>
      </c>
      <c r="AL9" s="32">
        <f t="shared" si="6"/>
        <v>6.56</v>
      </c>
      <c r="AM9" s="32">
        <f t="shared" si="7"/>
        <v>-0.67</v>
      </c>
      <c r="AN9" s="31">
        <f t="shared" si="8"/>
        <v>6</v>
      </c>
      <c r="AO9" s="32">
        <f t="shared" si="9"/>
        <v>2.120029445</v>
      </c>
      <c r="AP9" s="32">
        <f t="shared" si="10"/>
        <v>-0.387266456</v>
      </c>
      <c r="AQ9" s="32">
        <f t="shared" si="11"/>
        <v>0</v>
      </c>
      <c r="AR9" s="32">
        <f t="shared" si="12"/>
        <v>1.107683836</v>
      </c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</row>
    <row r="10">
      <c r="A10" s="18">
        <v>9.0</v>
      </c>
      <c r="B10" s="18" t="s">
        <v>141</v>
      </c>
      <c r="C10" s="18" t="str">
        <f>VLOOKUP(B10, 'Unavailable Hitters'!A:B, 2, FALSE)</f>
        <v>#N/A</v>
      </c>
      <c r="D10" s="18" t="str">
        <f>VLOOKUP(B10, 'Hitter Pool'!B:D, 3, FALSE)</f>
        <v>#N/A</v>
      </c>
      <c r="E10" s="18">
        <v>32.0</v>
      </c>
      <c r="F10" s="18" t="s">
        <v>142</v>
      </c>
      <c r="G10" s="18" t="s">
        <v>121</v>
      </c>
      <c r="H10" s="18">
        <v>15.0</v>
      </c>
      <c r="I10" s="18">
        <v>69.0</v>
      </c>
      <c r="J10" s="18">
        <v>57.0</v>
      </c>
      <c r="K10" s="18">
        <v>15.0</v>
      </c>
      <c r="L10" s="18">
        <v>18.0</v>
      </c>
      <c r="M10" s="18">
        <v>2.0</v>
      </c>
      <c r="N10" s="18">
        <v>1.0</v>
      </c>
      <c r="O10" s="18">
        <v>2.0</v>
      </c>
      <c r="P10" s="18">
        <v>8.0</v>
      </c>
      <c r="Q10" s="18">
        <v>3.0</v>
      </c>
      <c r="R10" s="18">
        <v>1.0</v>
      </c>
      <c r="S10" s="18">
        <v>8.0</v>
      </c>
      <c r="T10" s="18">
        <v>14.0</v>
      </c>
      <c r="U10" s="18">
        <v>0.316</v>
      </c>
      <c r="V10" s="18">
        <v>0.42</v>
      </c>
      <c r="W10" s="18">
        <v>0.491</v>
      </c>
      <c r="X10" s="18">
        <v>0.912</v>
      </c>
      <c r="Y10" s="18">
        <v>153.0</v>
      </c>
      <c r="Z10" s="18">
        <v>28.0</v>
      </c>
      <c r="AA10" s="18">
        <v>1.0</v>
      </c>
      <c r="AB10" s="18">
        <v>3.0</v>
      </c>
      <c r="AC10" s="18">
        <v>0.0</v>
      </c>
      <c r="AD10" s="18">
        <v>1.0</v>
      </c>
      <c r="AE10" s="18">
        <v>0.0</v>
      </c>
      <c r="AF10" s="18" t="s">
        <v>126</v>
      </c>
      <c r="AG10" s="31">
        <f t="shared" si="1"/>
        <v>13</v>
      </c>
      <c r="AH10" s="31">
        <f t="shared" si="2"/>
        <v>6.448</v>
      </c>
      <c r="AI10" s="31">
        <f t="shared" si="3"/>
        <v>1.374</v>
      </c>
      <c r="AJ10" s="32">
        <f t="shared" si="4"/>
        <v>1.092703168</v>
      </c>
      <c r="AK10" s="32">
        <f t="shared" si="5"/>
        <v>2.97239838</v>
      </c>
      <c r="AL10" s="32">
        <f t="shared" si="6"/>
        <v>2.46</v>
      </c>
      <c r="AM10" s="32">
        <f t="shared" si="7"/>
        <v>-0.67</v>
      </c>
      <c r="AN10" s="31">
        <f t="shared" si="8"/>
        <v>11</v>
      </c>
      <c r="AO10" s="32">
        <f t="shared" si="9"/>
        <v>3.88672065</v>
      </c>
      <c r="AP10" s="32">
        <f t="shared" si="10"/>
        <v>-0.677716298</v>
      </c>
      <c r="AQ10" s="32">
        <f t="shared" si="11"/>
        <v>-0.334349966</v>
      </c>
      <c r="AR10" s="32">
        <f t="shared" si="12"/>
        <v>1.103450396</v>
      </c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</row>
    <row r="11">
      <c r="A11" s="18">
        <v>10.0</v>
      </c>
      <c r="B11" s="18" t="s">
        <v>143</v>
      </c>
      <c r="C11" s="18" t="str">
        <f>VLOOKUP(B11, 'Unavailable Hitters'!A:B, 2, FALSE)</f>
        <v>#N/A</v>
      </c>
      <c r="D11" s="18" t="str">
        <f>VLOOKUP(B11, 'Hitter Pool'!B:D, 3, FALSE)</f>
        <v>#N/A</v>
      </c>
      <c r="E11" s="18">
        <v>23.0</v>
      </c>
      <c r="F11" s="18" t="s">
        <v>142</v>
      </c>
      <c r="G11" s="18" t="s">
        <v>121</v>
      </c>
      <c r="H11" s="18">
        <v>20.0</v>
      </c>
      <c r="I11" s="18">
        <v>79.0</v>
      </c>
      <c r="J11" s="18">
        <v>68.0</v>
      </c>
      <c r="K11" s="18">
        <v>10.0</v>
      </c>
      <c r="L11" s="18">
        <v>19.0</v>
      </c>
      <c r="M11" s="18">
        <v>4.0</v>
      </c>
      <c r="N11" s="18">
        <v>1.0</v>
      </c>
      <c r="O11" s="18">
        <v>4.0</v>
      </c>
      <c r="P11" s="18">
        <v>7.0</v>
      </c>
      <c r="Q11" s="18">
        <v>6.0</v>
      </c>
      <c r="R11" s="18">
        <v>0.0</v>
      </c>
      <c r="S11" s="18">
        <v>9.0</v>
      </c>
      <c r="T11" s="18">
        <v>25.0</v>
      </c>
      <c r="U11" s="18">
        <v>0.279</v>
      </c>
      <c r="V11" s="18">
        <v>0.367</v>
      </c>
      <c r="W11" s="18">
        <v>0.544</v>
      </c>
      <c r="X11" s="18">
        <v>0.911</v>
      </c>
      <c r="Y11" s="18">
        <v>150.0</v>
      </c>
      <c r="Z11" s="18">
        <v>37.0</v>
      </c>
      <c r="AA11" s="18">
        <v>0.0</v>
      </c>
      <c r="AB11" s="18">
        <v>1.0</v>
      </c>
      <c r="AC11" s="18">
        <v>0.0</v>
      </c>
      <c r="AD11" s="18">
        <v>1.0</v>
      </c>
      <c r="AE11" s="18">
        <v>0.0</v>
      </c>
      <c r="AF11" s="18" t="s">
        <v>144</v>
      </c>
      <c r="AG11" s="31">
        <f t="shared" si="1"/>
        <v>10</v>
      </c>
      <c r="AH11" s="31">
        <f t="shared" si="2"/>
        <v>4.96</v>
      </c>
      <c r="AI11" s="31">
        <f t="shared" si="3"/>
        <v>2.748</v>
      </c>
      <c r="AJ11" s="32">
        <f t="shared" si="4"/>
        <v>1.092703168</v>
      </c>
      <c r="AK11" s="32">
        <f t="shared" si="5"/>
        <v>5.94479676</v>
      </c>
      <c r="AL11" s="32">
        <f t="shared" si="6"/>
        <v>4.92</v>
      </c>
      <c r="AM11" s="32">
        <f t="shared" si="7"/>
        <v>0</v>
      </c>
      <c r="AN11" s="31">
        <f t="shared" si="8"/>
        <v>10</v>
      </c>
      <c r="AO11" s="32">
        <f t="shared" si="9"/>
        <v>3.533382409</v>
      </c>
      <c r="AP11" s="32">
        <f t="shared" si="10"/>
        <v>-1.210207675</v>
      </c>
      <c r="AQ11" s="32">
        <f t="shared" si="11"/>
        <v>0</v>
      </c>
      <c r="AR11" s="32">
        <f t="shared" si="12"/>
        <v>1.099433733</v>
      </c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</row>
    <row r="12">
      <c r="A12" s="18">
        <v>11.0</v>
      </c>
      <c r="B12" s="18" t="s">
        <v>145</v>
      </c>
      <c r="C12" s="18" t="str">
        <f>VLOOKUP(B12, 'Unavailable Hitters'!A:B, 2, FALSE)</f>
        <v>#N/A</v>
      </c>
      <c r="D12" s="18" t="str">
        <f>VLOOKUP(B12, 'Hitter Pool'!B:D, 3, FALSE)</f>
        <v>#N/A</v>
      </c>
      <c r="E12" s="18">
        <v>22.0</v>
      </c>
      <c r="F12" s="18" t="s">
        <v>146</v>
      </c>
      <c r="G12" s="18" t="s">
        <v>125</v>
      </c>
      <c r="H12" s="18">
        <v>21.0</v>
      </c>
      <c r="I12" s="18">
        <v>89.0</v>
      </c>
      <c r="J12" s="18">
        <v>71.0</v>
      </c>
      <c r="K12" s="18">
        <v>12.0</v>
      </c>
      <c r="L12" s="18">
        <v>24.0</v>
      </c>
      <c r="M12" s="18">
        <v>4.0</v>
      </c>
      <c r="N12" s="18">
        <v>0.0</v>
      </c>
      <c r="O12" s="18">
        <v>4.0</v>
      </c>
      <c r="P12" s="18">
        <v>12.0</v>
      </c>
      <c r="Q12" s="18">
        <v>1.0</v>
      </c>
      <c r="R12" s="18">
        <v>0.0</v>
      </c>
      <c r="S12" s="18">
        <v>16.0</v>
      </c>
      <c r="T12" s="18">
        <v>13.0</v>
      </c>
      <c r="U12" s="18">
        <v>0.338</v>
      </c>
      <c r="V12" s="18">
        <v>0.472</v>
      </c>
      <c r="W12" s="18">
        <v>0.563</v>
      </c>
      <c r="X12" s="18">
        <v>1.035</v>
      </c>
      <c r="Y12" s="18">
        <v>196.0</v>
      </c>
      <c r="Z12" s="18">
        <v>40.0</v>
      </c>
      <c r="AA12" s="18">
        <v>1.0</v>
      </c>
      <c r="AB12" s="18">
        <v>2.0</v>
      </c>
      <c r="AC12" s="18">
        <v>0.0</v>
      </c>
      <c r="AD12" s="18">
        <v>0.0</v>
      </c>
      <c r="AE12" s="18">
        <v>0.0</v>
      </c>
      <c r="AF12" s="18" t="s">
        <v>147</v>
      </c>
      <c r="AG12" s="31">
        <f t="shared" si="1"/>
        <v>16</v>
      </c>
      <c r="AH12" s="31">
        <f t="shared" si="2"/>
        <v>7.936</v>
      </c>
      <c r="AI12" s="31">
        <f t="shared" si="3"/>
        <v>2.748</v>
      </c>
      <c r="AJ12" s="32">
        <f t="shared" si="4"/>
        <v>0</v>
      </c>
      <c r="AK12" s="32">
        <f t="shared" si="5"/>
        <v>5.94479676</v>
      </c>
      <c r="AL12" s="32">
        <f t="shared" si="6"/>
        <v>0.82</v>
      </c>
      <c r="AM12" s="32">
        <f t="shared" si="7"/>
        <v>0</v>
      </c>
      <c r="AN12" s="31">
        <f t="shared" si="8"/>
        <v>18</v>
      </c>
      <c r="AO12" s="32">
        <f t="shared" si="9"/>
        <v>6.360088336</v>
      </c>
      <c r="AP12" s="32">
        <f t="shared" si="10"/>
        <v>-0.629307991</v>
      </c>
      <c r="AQ12" s="32">
        <f t="shared" si="11"/>
        <v>-0.334349966</v>
      </c>
      <c r="AR12" s="32">
        <f t="shared" si="12"/>
        <v>1.087867959</v>
      </c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</row>
    <row r="13">
      <c r="A13" s="18">
        <v>12.0</v>
      </c>
      <c r="B13" s="18" t="s">
        <v>148</v>
      </c>
      <c r="C13" s="18" t="str">
        <f>VLOOKUP(B13, 'Unavailable Hitters'!A:B, 2, FALSE)</f>
        <v>Sol</v>
      </c>
      <c r="D13" s="18" t="str">
        <f>VLOOKUP(B13, 'Hitter Pool'!B:D, 3, FALSE)</f>
        <v>#N/A</v>
      </c>
      <c r="E13" s="18">
        <v>28.0</v>
      </c>
      <c r="F13" s="18" t="s">
        <v>149</v>
      </c>
      <c r="G13" s="18" t="s">
        <v>125</v>
      </c>
      <c r="H13" s="18">
        <v>19.0</v>
      </c>
      <c r="I13" s="18">
        <v>76.0</v>
      </c>
      <c r="J13" s="18">
        <v>70.0</v>
      </c>
      <c r="K13" s="18">
        <v>8.0</v>
      </c>
      <c r="L13" s="18">
        <v>30.0</v>
      </c>
      <c r="M13" s="18">
        <v>5.0</v>
      </c>
      <c r="N13" s="18">
        <v>0.0</v>
      </c>
      <c r="O13" s="18">
        <v>4.0</v>
      </c>
      <c r="P13" s="18">
        <v>15.0</v>
      </c>
      <c r="Q13" s="18">
        <v>0.0</v>
      </c>
      <c r="R13" s="18">
        <v>1.0</v>
      </c>
      <c r="S13" s="18">
        <v>6.0</v>
      </c>
      <c r="T13" s="18">
        <v>11.0</v>
      </c>
      <c r="U13" s="18">
        <v>0.429</v>
      </c>
      <c r="V13" s="18">
        <v>0.474</v>
      </c>
      <c r="W13" s="18">
        <v>0.671</v>
      </c>
      <c r="X13" s="18">
        <v>1.145</v>
      </c>
      <c r="Y13" s="18">
        <v>226.0</v>
      </c>
      <c r="Z13" s="18">
        <v>47.0</v>
      </c>
      <c r="AA13" s="18">
        <v>1.0</v>
      </c>
      <c r="AB13" s="18">
        <v>0.0</v>
      </c>
      <c r="AC13" s="18">
        <v>0.0</v>
      </c>
      <c r="AD13" s="18">
        <v>0.0</v>
      </c>
      <c r="AE13" s="18">
        <v>1.0</v>
      </c>
      <c r="AF13" s="18" t="s">
        <v>150</v>
      </c>
      <c r="AG13" s="31">
        <f t="shared" si="1"/>
        <v>21</v>
      </c>
      <c r="AH13" s="31">
        <f t="shared" si="2"/>
        <v>10.416</v>
      </c>
      <c r="AI13" s="31">
        <f t="shared" si="3"/>
        <v>3.435</v>
      </c>
      <c r="AJ13" s="32">
        <f t="shared" si="4"/>
        <v>0</v>
      </c>
      <c r="AK13" s="32">
        <f t="shared" si="5"/>
        <v>5.94479676</v>
      </c>
      <c r="AL13" s="32">
        <f t="shared" si="6"/>
        <v>0</v>
      </c>
      <c r="AM13" s="32">
        <f t="shared" si="7"/>
        <v>-0.67</v>
      </c>
      <c r="AN13" s="31">
        <f t="shared" si="8"/>
        <v>6</v>
      </c>
      <c r="AO13" s="32">
        <f t="shared" si="9"/>
        <v>2.120029445</v>
      </c>
      <c r="AP13" s="32">
        <f t="shared" si="10"/>
        <v>-0.532491377</v>
      </c>
      <c r="AQ13" s="32">
        <f t="shared" si="11"/>
        <v>-0.334349966</v>
      </c>
      <c r="AR13" s="32">
        <f t="shared" si="12"/>
        <v>1.072578151</v>
      </c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</row>
    <row r="14">
      <c r="A14" s="18">
        <v>13.0</v>
      </c>
      <c r="B14" s="18" t="s">
        <v>151</v>
      </c>
      <c r="C14" s="18" t="str">
        <f>VLOOKUP(B14, 'Unavailable Hitters'!A:B, 2, FALSE)</f>
        <v>#N/A</v>
      </c>
      <c r="D14" s="18" t="str">
        <f>VLOOKUP(B14, 'Hitter Pool'!B:D, 3, FALSE)</f>
        <v>#N/A</v>
      </c>
      <c r="E14" s="18">
        <v>36.0</v>
      </c>
      <c r="F14" s="18" t="s">
        <v>152</v>
      </c>
      <c r="G14" s="18" t="s">
        <v>121</v>
      </c>
      <c r="H14" s="18">
        <v>21.0</v>
      </c>
      <c r="I14" s="18">
        <v>92.0</v>
      </c>
      <c r="J14" s="18">
        <v>79.0</v>
      </c>
      <c r="K14" s="18">
        <v>14.0</v>
      </c>
      <c r="L14" s="18">
        <v>27.0</v>
      </c>
      <c r="M14" s="18">
        <v>7.0</v>
      </c>
      <c r="N14" s="18">
        <v>0.0</v>
      </c>
      <c r="O14" s="18">
        <v>5.0</v>
      </c>
      <c r="P14" s="18">
        <v>19.0</v>
      </c>
      <c r="Q14" s="18">
        <v>0.0</v>
      </c>
      <c r="R14" s="18">
        <v>0.0</v>
      </c>
      <c r="S14" s="18">
        <v>10.0</v>
      </c>
      <c r="T14" s="18">
        <v>19.0</v>
      </c>
      <c r="U14" s="18">
        <v>0.342</v>
      </c>
      <c r="V14" s="18">
        <v>0.413</v>
      </c>
      <c r="W14" s="18">
        <v>0.62</v>
      </c>
      <c r="X14" s="18">
        <v>1.033</v>
      </c>
      <c r="Y14" s="18">
        <v>187.0</v>
      </c>
      <c r="Z14" s="18">
        <v>49.0</v>
      </c>
      <c r="AA14" s="18">
        <v>1.0</v>
      </c>
      <c r="AB14" s="18">
        <v>1.0</v>
      </c>
      <c r="AC14" s="18">
        <v>0.0</v>
      </c>
      <c r="AD14" s="18">
        <v>2.0</v>
      </c>
      <c r="AE14" s="18">
        <v>0.0</v>
      </c>
      <c r="AF14" s="18" t="s">
        <v>153</v>
      </c>
      <c r="AG14" s="31">
        <f t="shared" si="1"/>
        <v>15</v>
      </c>
      <c r="AH14" s="31">
        <f t="shared" si="2"/>
        <v>7.44</v>
      </c>
      <c r="AI14" s="31">
        <f t="shared" si="3"/>
        <v>4.809</v>
      </c>
      <c r="AJ14" s="32">
        <f t="shared" si="4"/>
        <v>0</v>
      </c>
      <c r="AK14" s="32">
        <f t="shared" si="5"/>
        <v>7.43099595</v>
      </c>
      <c r="AL14" s="32">
        <f t="shared" si="6"/>
        <v>0</v>
      </c>
      <c r="AM14" s="32">
        <f t="shared" si="7"/>
        <v>0</v>
      </c>
      <c r="AN14" s="31">
        <f t="shared" si="8"/>
        <v>11</v>
      </c>
      <c r="AO14" s="32">
        <f t="shared" si="9"/>
        <v>3.88672065</v>
      </c>
      <c r="AP14" s="32">
        <f t="shared" si="10"/>
        <v>-0.919757833</v>
      </c>
      <c r="AQ14" s="32">
        <f t="shared" si="11"/>
        <v>-0.334349966</v>
      </c>
      <c r="AR14" s="32">
        <f t="shared" si="12"/>
        <v>1.062505181</v>
      </c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</row>
    <row r="15">
      <c r="A15" s="18">
        <v>14.0</v>
      </c>
      <c r="B15" s="18" t="s">
        <v>154</v>
      </c>
      <c r="C15" s="18" t="str">
        <f>VLOOKUP(B15, 'Unavailable Hitters'!A:B, 2, FALSE)</f>
        <v>#N/A</v>
      </c>
      <c r="D15" s="18" t="str">
        <f>VLOOKUP(B15, 'Hitter Pool'!B:D, 3, FALSE)</f>
        <v>#N/A</v>
      </c>
      <c r="E15" s="18">
        <v>37.0</v>
      </c>
      <c r="F15" s="18" t="s">
        <v>155</v>
      </c>
      <c r="G15" s="18" t="s">
        <v>125</v>
      </c>
      <c r="H15" s="18">
        <v>22.0</v>
      </c>
      <c r="I15" s="18">
        <v>95.0</v>
      </c>
      <c r="J15" s="18">
        <v>79.0</v>
      </c>
      <c r="K15" s="18">
        <v>9.0</v>
      </c>
      <c r="L15" s="18">
        <v>28.0</v>
      </c>
      <c r="M15" s="18">
        <v>5.0</v>
      </c>
      <c r="N15" s="18">
        <v>0.0</v>
      </c>
      <c r="O15" s="18">
        <v>4.0</v>
      </c>
      <c r="P15" s="18">
        <v>16.0</v>
      </c>
      <c r="Q15" s="18">
        <v>0.0</v>
      </c>
      <c r="R15" s="18">
        <v>0.0</v>
      </c>
      <c r="S15" s="18">
        <v>16.0</v>
      </c>
      <c r="T15" s="18">
        <v>11.0</v>
      </c>
      <c r="U15" s="18">
        <v>0.354</v>
      </c>
      <c r="V15" s="18">
        <v>0.463</v>
      </c>
      <c r="W15" s="18">
        <v>0.57</v>
      </c>
      <c r="X15" s="18">
        <v>1.033</v>
      </c>
      <c r="Y15" s="18">
        <v>194.0</v>
      </c>
      <c r="Z15" s="18">
        <v>45.0</v>
      </c>
      <c r="AA15" s="18">
        <v>2.0</v>
      </c>
      <c r="AB15" s="18">
        <v>0.0</v>
      </c>
      <c r="AC15" s="18">
        <v>0.0</v>
      </c>
      <c r="AD15" s="18">
        <v>0.0</v>
      </c>
      <c r="AE15" s="18">
        <v>0.0</v>
      </c>
      <c r="AF15" s="18" t="s">
        <v>156</v>
      </c>
      <c r="AG15" s="31">
        <f t="shared" si="1"/>
        <v>19</v>
      </c>
      <c r="AH15" s="31">
        <f t="shared" si="2"/>
        <v>9.424</v>
      </c>
      <c r="AI15" s="31">
        <f t="shared" si="3"/>
        <v>3.435</v>
      </c>
      <c r="AJ15" s="32">
        <f t="shared" si="4"/>
        <v>0</v>
      </c>
      <c r="AK15" s="32">
        <f t="shared" si="5"/>
        <v>5.94479676</v>
      </c>
      <c r="AL15" s="32">
        <f t="shared" si="6"/>
        <v>0</v>
      </c>
      <c r="AM15" s="32">
        <f t="shared" si="7"/>
        <v>0</v>
      </c>
      <c r="AN15" s="31">
        <f t="shared" si="8"/>
        <v>16</v>
      </c>
      <c r="AO15" s="32">
        <f t="shared" si="9"/>
        <v>5.653411854</v>
      </c>
      <c r="AP15" s="32">
        <f t="shared" si="10"/>
        <v>-0.532491377</v>
      </c>
      <c r="AQ15" s="32">
        <f t="shared" si="11"/>
        <v>-0.668699932</v>
      </c>
      <c r="AR15" s="32">
        <f t="shared" si="12"/>
        <v>1.057091696</v>
      </c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</row>
    <row r="16">
      <c r="A16" s="18">
        <v>15.0</v>
      </c>
      <c r="B16" s="18" t="s">
        <v>157</v>
      </c>
      <c r="C16" s="18" t="str">
        <f>VLOOKUP(B16, 'Unavailable Hitters'!A:B, 2, FALSE)</f>
        <v>#N/A</v>
      </c>
      <c r="D16" s="18" t="str">
        <f>VLOOKUP(B16, 'Hitter Pool'!B:D, 3, FALSE)</f>
        <v>#N/A</v>
      </c>
      <c r="E16" s="18">
        <v>28.0</v>
      </c>
      <c r="F16" s="18" t="s">
        <v>152</v>
      </c>
      <c r="G16" s="18" t="s">
        <v>121</v>
      </c>
      <c r="H16" s="18">
        <v>17.0</v>
      </c>
      <c r="I16" s="18">
        <v>84.0</v>
      </c>
      <c r="J16" s="18">
        <v>71.0</v>
      </c>
      <c r="K16" s="18">
        <v>14.0</v>
      </c>
      <c r="L16" s="18">
        <v>18.0</v>
      </c>
      <c r="M16" s="18">
        <v>6.0</v>
      </c>
      <c r="N16" s="18">
        <v>0.0</v>
      </c>
      <c r="O16" s="18">
        <v>2.0</v>
      </c>
      <c r="P16" s="18">
        <v>3.0</v>
      </c>
      <c r="Q16" s="18">
        <v>3.0</v>
      </c>
      <c r="R16" s="18">
        <v>1.0</v>
      </c>
      <c r="S16" s="18">
        <v>10.0</v>
      </c>
      <c r="T16" s="18">
        <v>12.0</v>
      </c>
      <c r="U16" s="18">
        <v>0.254</v>
      </c>
      <c r="V16" s="18">
        <v>0.369</v>
      </c>
      <c r="W16" s="18">
        <v>0.423</v>
      </c>
      <c r="X16" s="18">
        <v>0.792</v>
      </c>
      <c r="Y16" s="18">
        <v>123.0</v>
      </c>
      <c r="Z16" s="18">
        <v>30.0</v>
      </c>
      <c r="AA16" s="18">
        <v>0.0</v>
      </c>
      <c r="AB16" s="18">
        <v>3.0</v>
      </c>
      <c r="AC16" s="18">
        <v>0.0</v>
      </c>
      <c r="AD16" s="18">
        <v>0.0</v>
      </c>
      <c r="AE16" s="18">
        <v>0.0</v>
      </c>
      <c r="AF16" s="18" t="s">
        <v>158</v>
      </c>
      <c r="AG16" s="31">
        <f t="shared" si="1"/>
        <v>10</v>
      </c>
      <c r="AH16" s="31">
        <f t="shared" si="2"/>
        <v>4.96</v>
      </c>
      <c r="AI16" s="31">
        <f t="shared" si="3"/>
        <v>4.122</v>
      </c>
      <c r="AJ16" s="32">
        <f t="shared" si="4"/>
        <v>0</v>
      </c>
      <c r="AK16" s="32">
        <f t="shared" si="5"/>
        <v>2.97239838</v>
      </c>
      <c r="AL16" s="32">
        <f t="shared" si="6"/>
        <v>2.46</v>
      </c>
      <c r="AM16" s="32">
        <f t="shared" si="7"/>
        <v>-0.67</v>
      </c>
      <c r="AN16" s="31">
        <f t="shared" si="8"/>
        <v>13</v>
      </c>
      <c r="AO16" s="32">
        <f t="shared" si="9"/>
        <v>4.593397132</v>
      </c>
      <c r="AP16" s="32">
        <f t="shared" si="10"/>
        <v>-0.580899684</v>
      </c>
      <c r="AQ16" s="32">
        <f t="shared" si="11"/>
        <v>0</v>
      </c>
      <c r="AR16" s="32">
        <f t="shared" si="12"/>
        <v>1.050405637</v>
      </c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</row>
    <row r="17">
      <c r="A17" s="18">
        <v>16.0</v>
      </c>
      <c r="B17" s="18" t="s">
        <v>159</v>
      </c>
      <c r="C17" s="18" t="str">
        <f>VLOOKUP(B17, 'Unavailable Hitters'!A:B, 2, FALSE)</f>
        <v>#N/A</v>
      </c>
      <c r="D17" s="18" t="str">
        <f>VLOOKUP(B17, 'Hitter Pool'!B:D, 3, FALSE)</f>
        <v>#N/A</v>
      </c>
      <c r="E17" s="18">
        <v>26.0</v>
      </c>
      <c r="F17" s="18" t="s">
        <v>160</v>
      </c>
      <c r="G17" s="18" t="s">
        <v>125</v>
      </c>
      <c r="H17" s="18">
        <v>20.0</v>
      </c>
      <c r="I17" s="18">
        <v>87.0</v>
      </c>
      <c r="J17" s="18">
        <v>79.0</v>
      </c>
      <c r="K17" s="18">
        <v>13.0</v>
      </c>
      <c r="L17" s="18">
        <v>18.0</v>
      </c>
      <c r="M17" s="18">
        <v>3.0</v>
      </c>
      <c r="N17" s="18">
        <v>2.0</v>
      </c>
      <c r="O17" s="18">
        <v>3.0</v>
      </c>
      <c r="P17" s="18">
        <v>8.0</v>
      </c>
      <c r="Q17" s="18">
        <v>8.0</v>
      </c>
      <c r="R17" s="18">
        <v>2.0</v>
      </c>
      <c r="S17" s="18">
        <v>5.0</v>
      </c>
      <c r="T17" s="18">
        <v>19.0</v>
      </c>
      <c r="U17" s="18">
        <v>0.228</v>
      </c>
      <c r="V17" s="18">
        <v>0.299</v>
      </c>
      <c r="W17" s="18">
        <v>0.43</v>
      </c>
      <c r="X17" s="18">
        <v>0.729</v>
      </c>
      <c r="Y17" s="18">
        <v>113.0</v>
      </c>
      <c r="Z17" s="18">
        <v>34.0</v>
      </c>
      <c r="AA17" s="18">
        <v>0.0</v>
      </c>
      <c r="AB17" s="18">
        <v>3.0</v>
      </c>
      <c r="AC17" s="18">
        <v>0.0</v>
      </c>
      <c r="AD17" s="18">
        <v>0.0</v>
      </c>
      <c r="AE17" s="18">
        <v>0.0</v>
      </c>
      <c r="AF17" s="18" t="s">
        <v>161</v>
      </c>
      <c r="AG17" s="31">
        <f t="shared" si="1"/>
        <v>10</v>
      </c>
      <c r="AH17" s="31">
        <f t="shared" si="2"/>
        <v>4.96</v>
      </c>
      <c r="AI17" s="31">
        <f t="shared" si="3"/>
        <v>2.061</v>
      </c>
      <c r="AJ17" s="32">
        <f t="shared" si="4"/>
        <v>2.185406336</v>
      </c>
      <c r="AK17" s="32">
        <f t="shared" si="5"/>
        <v>4.45859757</v>
      </c>
      <c r="AL17" s="32">
        <f t="shared" si="6"/>
        <v>6.56</v>
      </c>
      <c r="AM17" s="32">
        <f t="shared" si="7"/>
        <v>-1.34</v>
      </c>
      <c r="AN17" s="31">
        <f t="shared" si="8"/>
        <v>8</v>
      </c>
      <c r="AO17" s="32">
        <f t="shared" si="9"/>
        <v>2.826705927</v>
      </c>
      <c r="AP17" s="32">
        <f t="shared" si="10"/>
        <v>-0.919757833</v>
      </c>
      <c r="AQ17" s="32">
        <f t="shared" si="11"/>
        <v>0</v>
      </c>
      <c r="AR17" s="32">
        <f t="shared" si="12"/>
        <v>1.0395976</v>
      </c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</row>
    <row r="18">
      <c r="A18" s="18">
        <v>17.0</v>
      </c>
      <c r="B18" s="18" t="s">
        <v>162</v>
      </c>
      <c r="C18" s="18" t="str">
        <f>VLOOKUP(B18, 'Unavailable Hitters'!A:B, 2, FALSE)</f>
        <v>#N/A</v>
      </c>
      <c r="D18" s="18" t="str">
        <f>VLOOKUP(B18, 'Hitter Pool'!B:D, 3, FALSE)</f>
        <v>#N/A</v>
      </c>
      <c r="E18" s="18">
        <v>32.0</v>
      </c>
      <c r="F18" s="18" t="s">
        <v>160</v>
      </c>
      <c r="G18" s="18" t="s">
        <v>125</v>
      </c>
      <c r="H18" s="18">
        <v>22.0</v>
      </c>
      <c r="I18" s="18">
        <v>100.0</v>
      </c>
      <c r="J18" s="18">
        <v>80.0</v>
      </c>
      <c r="K18" s="18">
        <v>23.0</v>
      </c>
      <c r="L18" s="18">
        <v>20.0</v>
      </c>
      <c r="M18" s="18">
        <v>3.0</v>
      </c>
      <c r="N18" s="18">
        <v>1.0</v>
      </c>
      <c r="O18" s="18">
        <v>3.0</v>
      </c>
      <c r="P18" s="18">
        <v>7.0</v>
      </c>
      <c r="Q18" s="18">
        <v>4.0</v>
      </c>
      <c r="R18" s="18">
        <v>1.0</v>
      </c>
      <c r="S18" s="18">
        <v>14.0</v>
      </c>
      <c r="T18" s="18">
        <v>23.0</v>
      </c>
      <c r="U18" s="18">
        <v>0.25</v>
      </c>
      <c r="V18" s="18">
        <v>0.4</v>
      </c>
      <c r="W18" s="18">
        <v>0.425</v>
      </c>
      <c r="X18" s="18">
        <v>0.825</v>
      </c>
      <c r="Y18" s="18">
        <v>146.0</v>
      </c>
      <c r="Z18" s="18">
        <v>34.0</v>
      </c>
      <c r="AA18" s="18">
        <v>1.0</v>
      </c>
      <c r="AB18" s="18">
        <v>6.0</v>
      </c>
      <c r="AC18" s="18">
        <v>0.0</v>
      </c>
      <c r="AD18" s="18">
        <v>0.0</v>
      </c>
      <c r="AE18" s="18">
        <v>0.0</v>
      </c>
      <c r="AF18" s="18" t="s">
        <v>163</v>
      </c>
      <c r="AG18" s="31">
        <f t="shared" si="1"/>
        <v>13</v>
      </c>
      <c r="AH18" s="31">
        <f t="shared" si="2"/>
        <v>6.448</v>
      </c>
      <c r="AI18" s="31">
        <f t="shared" si="3"/>
        <v>2.061</v>
      </c>
      <c r="AJ18" s="32">
        <f t="shared" si="4"/>
        <v>1.092703168</v>
      </c>
      <c r="AK18" s="32">
        <f t="shared" si="5"/>
        <v>4.45859757</v>
      </c>
      <c r="AL18" s="32">
        <f t="shared" si="6"/>
        <v>3.28</v>
      </c>
      <c r="AM18" s="32">
        <f t="shared" si="7"/>
        <v>-0.67</v>
      </c>
      <c r="AN18" s="31">
        <f t="shared" si="8"/>
        <v>20</v>
      </c>
      <c r="AO18" s="32">
        <f t="shared" si="9"/>
        <v>7.066764818</v>
      </c>
      <c r="AP18" s="32">
        <f t="shared" si="10"/>
        <v>-1.113391061</v>
      </c>
      <c r="AQ18" s="32">
        <f t="shared" si="11"/>
        <v>-0.334349966</v>
      </c>
      <c r="AR18" s="32">
        <f t="shared" si="12"/>
        <v>1.013151115</v>
      </c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</row>
    <row r="19">
      <c r="A19" s="18">
        <v>18.0</v>
      </c>
      <c r="B19" s="18" t="s">
        <v>164</v>
      </c>
      <c r="C19" s="18" t="str">
        <f>VLOOKUP(B19, 'Unavailable Hitters'!A:B, 2, FALSE)</f>
        <v>#N/A</v>
      </c>
      <c r="D19" s="18" t="str">
        <f>VLOOKUP(B19, 'Hitter Pool'!B:D, 3, FALSE)</f>
        <v>#N/A</v>
      </c>
      <c r="E19" s="18">
        <v>26.0</v>
      </c>
      <c r="F19" s="18" t="s">
        <v>165</v>
      </c>
      <c r="G19" s="18" t="s">
        <v>125</v>
      </c>
      <c r="H19" s="18">
        <v>22.0</v>
      </c>
      <c r="I19" s="18">
        <v>93.0</v>
      </c>
      <c r="J19" s="18">
        <v>85.0</v>
      </c>
      <c r="K19" s="18">
        <v>10.0</v>
      </c>
      <c r="L19" s="18">
        <v>31.0</v>
      </c>
      <c r="M19" s="18">
        <v>9.0</v>
      </c>
      <c r="N19" s="18">
        <v>0.0</v>
      </c>
      <c r="O19" s="18">
        <v>3.0</v>
      </c>
      <c r="P19" s="18">
        <v>6.0</v>
      </c>
      <c r="Q19" s="18">
        <v>2.0</v>
      </c>
      <c r="R19" s="18">
        <v>2.0</v>
      </c>
      <c r="S19" s="18">
        <v>8.0</v>
      </c>
      <c r="T19" s="18">
        <v>19.0</v>
      </c>
      <c r="U19" s="18">
        <v>0.365</v>
      </c>
      <c r="V19" s="18">
        <v>0.419</v>
      </c>
      <c r="W19" s="18">
        <v>0.576</v>
      </c>
      <c r="X19" s="18">
        <v>0.996</v>
      </c>
      <c r="Y19" s="18">
        <v>183.0</v>
      </c>
      <c r="Z19" s="18">
        <v>49.0</v>
      </c>
      <c r="AA19" s="18">
        <v>0.0</v>
      </c>
      <c r="AB19" s="18">
        <v>0.0</v>
      </c>
      <c r="AC19" s="18">
        <v>0.0</v>
      </c>
      <c r="AD19" s="18">
        <v>0.0</v>
      </c>
      <c r="AE19" s="18">
        <v>1.0</v>
      </c>
      <c r="AF19" s="18" t="s">
        <v>166</v>
      </c>
      <c r="AG19" s="31">
        <f t="shared" si="1"/>
        <v>19</v>
      </c>
      <c r="AH19" s="31">
        <f t="shared" si="2"/>
        <v>9.424</v>
      </c>
      <c r="AI19" s="31">
        <f t="shared" si="3"/>
        <v>6.183</v>
      </c>
      <c r="AJ19" s="32">
        <f t="shared" si="4"/>
        <v>0</v>
      </c>
      <c r="AK19" s="32">
        <f t="shared" si="5"/>
        <v>4.45859757</v>
      </c>
      <c r="AL19" s="32">
        <f t="shared" si="6"/>
        <v>1.64</v>
      </c>
      <c r="AM19" s="32">
        <f t="shared" si="7"/>
        <v>-1.34</v>
      </c>
      <c r="AN19" s="31">
        <f t="shared" si="8"/>
        <v>8</v>
      </c>
      <c r="AO19" s="32">
        <f t="shared" si="9"/>
        <v>2.826705927</v>
      </c>
      <c r="AP19" s="32">
        <f t="shared" si="10"/>
        <v>-0.919757833</v>
      </c>
      <c r="AQ19" s="32">
        <f t="shared" si="11"/>
        <v>0</v>
      </c>
      <c r="AR19" s="32">
        <f t="shared" si="12"/>
        <v>1.012388439</v>
      </c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</row>
    <row r="20">
      <c r="A20" s="18">
        <v>19.0</v>
      </c>
      <c r="B20" s="18" t="s">
        <v>167</v>
      </c>
      <c r="C20" s="18" t="str">
        <f>VLOOKUP(B20, 'Unavailable Hitters'!A:B, 2, FALSE)</f>
        <v>#N/A</v>
      </c>
      <c r="D20" s="18" t="str">
        <f>VLOOKUP(B20, 'Hitter Pool'!B:D, 3, FALSE)</f>
        <v>#N/A</v>
      </c>
      <c r="E20" s="18">
        <v>30.0</v>
      </c>
      <c r="F20" s="18" t="s">
        <v>152</v>
      </c>
      <c r="G20" s="18" t="s">
        <v>121</v>
      </c>
      <c r="H20" s="18">
        <v>19.0</v>
      </c>
      <c r="I20" s="18">
        <v>80.0</v>
      </c>
      <c r="J20" s="18">
        <v>66.0</v>
      </c>
      <c r="K20" s="18">
        <v>15.0</v>
      </c>
      <c r="L20" s="18">
        <v>17.0</v>
      </c>
      <c r="M20" s="18">
        <v>3.0</v>
      </c>
      <c r="N20" s="18">
        <v>1.0</v>
      </c>
      <c r="O20" s="18">
        <v>4.0</v>
      </c>
      <c r="P20" s="18">
        <v>12.0</v>
      </c>
      <c r="Q20" s="18">
        <v>2.0</v>
      </c>
      <c r="R20" s="18">
        <v>0.0</v>
      </c>
      <c r="S20" s="18">
        <v>11.0</v>
      </c>
      <c r="T20" s="18">
        <v>20.0</v>
      </c>
      <c r="U20" s="18">
        <v>0.258</v>
      </c>
      <c r="V20" s="18">
        <v>0.388</v>
      </c>
      <c r="W20" s="18">
        <v>0.515</v>
      </c>
      <c r="X20" s="18">
        <v>0.903</v>
      </c>
      <c r="Y20" s="18">
        <v>152.0</v>
      </c>
      <c r="Z20" s="18">
        <v>34.0</v>
      </c>
      <c r="AA20" s="18">
        <v>1.0</v>
      </c>
      <c r="AB20" s="18">
        <v>3.0</v>
      </c>
      <c r="AC20" s="18">
        <v>0.0</v>
      </c>
      <c r="AD20" s="18">
        <v>0.0</v>
      </c>
      <c r="AE20" s="18">
        <v>1.0</v>
      </c>
      <c r="AF20" s="18" t="s">
        <v>168</v>
      </c>
      <c r="AG20" s="31">
        <f t="shared" si="1"/>
        <v>9</v>
      </c>
      <c r="AH20" s="31">
        <f t="shared" si="2"/>
        <v>4.464</v>
      </c>
      <c r="AI20" s="31">
        <f t="shared" si="3"/>
        <v>2.061</v>
      </c>
      <c r="AJ20" s="32">
        <f t="shared" si="4"/>
        <v>1.092703168</v>
      </c>
      <c r="AK20" s="32">
        <f t="shared" si="5"/>
        <v>5.94479676</v>
      </c>
      <c r="AL20" s="32">
        <f t="shared" si="6"/>
        <v>1.64</v>
      </c>
      <c r="AM20" s="32">
        <f t="shared" si="7"/>
        <v>0</v>
      </c>
      <c r="AN20" s="31">
        <f t="shared" si="8"/>
        <v>14</v>
      </c>
      <c r="AO20" s="32">
        <f t="shared" si="9"/>
        <v>4.946735373</v>
      </c>
      <c r="AP20" s="32">
        <f t="shared" si="10"/>
        <v>-0.96816614</v>
      </c>
      <c r="AQ20" s="32">
        <f t="shared" si="11"/>
        <v>-0.334349966</v>
      </c>
      <c r="AR20" s="32">
        <f t="shared" si="12"/>
        <v>0.9919325892</v>
      </c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</row>
    <row r="21">
      <c r="A21" s="18">
        <v>20.0</v>
      </c>
      <c r="B21" s="18" t="s">
        <v>169</v>
      </c>
      <c r="C21" s="18" t="str">
        <f>VLOOKUP(B21, 'Unavailable Hitters'!A:B, 2, FALSE)</f>
        <v>#N/A</v>
      </c>
      <c r="D21" s="18" t="str">
        <f>VLOOKUP(B21, 'Hitter Pool'!B:D, 3, FALSE)</f>
        <v>#N/A</v>
      </c>
      <c r="E21" s="18">
        <v>32.0</v>
      </c>
      <c r="F21" s="18" t="s">
        <v>170</v>
      </c>
      <c r="G21" s="18" t="s">
        <v>121</v>
      </c>
      <c r="H21" s="18">
        <v>21.0</v>
      </c>
      <c r="I21" s="18">
        <v>93.0</v>
      </c>
      <c r="J21" s="18">
        <v>83.0</v>
      </c>
      <c r="K21" s="18">
        <v>15.0</v>
      </c>
      <c r="L21" s="18">
        <v>20.0</v>
      </c>
      <c r="M21" s="18">
        <v>4.0</v>
      </c>
      <c r="N21" s="18">
        <v>0.0</v>
      </c>
      <c r="O21" s="18">
        <v>7.0</v>
      </c>
      <c r="P21" s="18">
        <v>14.0</v>
      </c>
      <c r="Q21" s="18">
        <v>1.0</v>
      </c>
      <c r="R21" s="18">
        <v>0.0</v>
      </c>
      <c r="S21" s="18">
        <v>9.0</v>
      </c>
      <c r="T21" s="18">
        <v>17.0</v>
      </c>
      <c r="U21" s="18">
        <v>0.241</v>
      </c>
      <c r="V21" s="18">
        <v>0.312</v>
      </c>
      <c r="W21" s="18">
        <v>0.542</v>
      </c>
      <c r="X21" s="18">
        <v>0.854</v>
      </c>
      <c r="Y21" s="18">
        <v>130.0</v>
      </c>
      <c r="Z21" s="18">
        <v>45.0</v>
      </c>
      <c r="AA21" s="18">
        <v>0.0</v>
      </c>
      <c r="AB21" s="18">
        <v>0.0</v>
      </c>
      <c r="AC21" s="18">
        <v>0.0</v>
      </c>
      <c r="AD21" s="18">
        <v>1.0</v>
      </c>
      <c r="AE21" s="18">
        <v>0.0</v>
      </c>
      <c r="AF21" s="18" t="s">
        <v>171</v>
      </c>
      <c r="AG21" s="31">
        <f t="shared" si="1"/>
        <v>9</v>
      </c>
      <c r="AH21" s="31">
        <f t="shared" si="2"/>
        <v>4.464</v>
      </c>
      <c r="AI21" s="31">
        <f t="shared" si="3"/>
        <v>2.748</v>
      </c>
      <c r="AJ21" s="32">
        <f t="shared" si="4"/>
        <v>0</v>
      </c>
      <c r="AK21" s="32">
        <f t="shared" si="5"/>
        <v>10.40339433</v>
      </c>
      <c r="AL21" s="32">
        <f t="shared" si="6"/>
        <v>0.82</v>
      </c>
      <c r="AM21" s="32">
        <f t="shared" si="7"/>
        <v>0</v>
      </c>
      <c r="AN21" s="31">
        <f t="shared" si="8"/>
        <v>9</v>
      </c>
      <c r="AO21" s="32">
        <f t="shared" si="9"/>
        <v>3.180044168</v>
      </c>
      <c r="AP21" s="32">
        <f t="shared" si="10"/>
        <v>-0.822941219</v>
      </c>
      <c r="AQ21" s="32">
        <f t="shared" si="11"/>
        <v>0</v>
      </c>
      <c r="AR21" s="32">
        <f t="shared" si="12"/>
        <v>0.9901189181</v>
      </c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</row>
    <row r="22">
      <c r="A22" s="18">
        <v>21.0</v>
      </c>
      <c r="B22" s="18" t="s">
        <v>172</v>
      </c>
      <c r="C22" s="18" t="str">
        <f>VLOOKUP(B22, 'Unavailable Hitters'!A:B, 2, FALSE)</f>
        <v>#N/A</v>
      </c>
      <c r="D22" s="18" t="str">
        <f>VLOOKUP(B22, 'Hitter Pool'!B:D, 3, FALSE)</f>
        <v>#N/A</v>
      </c>
      <c r="E22" s="18">
        <v>28.0</v>
      </c>
      <c r="F22" s="18" t="s">
        <v>173</v>
      </c>
      <c r="G22" s="18" t="s">
        <v>125</v>
      </c>
      <c r="H22" s="18">
        <v>21.0</v>
      </c>
      <c r="I22" s="18">
        <v>88.0</v>
      </c>
      <c r="J22" s="18">
        <v>77.0</v>
      </c>
      <c r="K22" s="18">
        <v>11.0</v>
      </c>
      <c r="L22" s="18">
        <v>19.0</v>
      </c>
      <c r="M22" s="18">
        <v>2.0</v>
      </c>
      <c r="N22" s="18">
        <v>1.0</v>
      </c>
      <c r="O22" s="18">
        <v>5.0</v>
      </c>
      <c r="P22" s="18">
        <v>10.0</v>
      </c>
      <c r="Q22" s="18">
        <v>4.0</v>
      </c>
      <c r="R22" s="18">
        <v>0.0</v>
      </c>
      <c r="S22" s="18">
        <v>9.0</v>
      </c>
      <c r="T22" s="18">
        <v>9.0</v>
      </c>
      <c r="U22" s="18">
        <v>0.247</v>
      </c>
      <c r="V22" s="18">
        <v>0.318</v>
      </c>
      <c r="W22" s="18">
        <v>0.494</v>
      </c>
      <c r="X22" s="18">
        <v>0.812</v>
      </c>
      <c r="Y22" s="18">
        <v>126.0</v>
      </c>
      <c r="Z22" s="18">
        <v>38.0</v>
      </c>
      <c r="AA22" s="18">
        <v>2.0</v>
      </c>
      <c r="AB22" s="18">
        <v>0.0</v>
      </c>
      <c r="AC22" s="18">
        <v>0.0</v>
      </c>
      <c r="AD22" s="18">
        <v>2.0</v>
      </c>
      <c r="AE22" s="18">
        <v>1.0</v>
      </c>
      <c r="AF22" s="18" t="s">
        <v>174</v>
      </c>
      <c r="AG22" s="31">
        <f t="shared" si="1"/>
        <v>11</v>
      </c>
      <c r="AH22" s="31">
        <f t="shared" si="2"/>
        <v>5.456</v>
      </c>
      <c r="AI22" s="31">
        <f t="shared" si="3"/>
        <v>1.374</v>
      </c>
      <c r="AJ22" s="32">
        <f t="shared" si="4"/>
        <v>1.092703168</v>
      </c>
      <c r="AK22" s="32">
        <f t="shared" si="5"/>
        <v>7.43099595</v>
      </c>
      <c r="AL22" s="32">
        <f t="shared" si="6"/>
        <v>3.28</v>
      </c>
      <c r="AM22" s="32">
        <f t="shared" si="7"/>
        <v>0</v>
      </c>
      <c r="AN22" s="31">
        <f t="shared" si="8"/>
        <v>9</v>
      </c>
      <c r="AO22" s="32">
        <f t="shared" si="9"/>
        <v>3.180044168</v>
      </c>
      <c r="AP22" s="32">
        <f t="shared" si="10"/>
        <v>-0.435674763</v>
      </c>
      <c r="AQ22" s="32">
        <f t="shared" si="11"/>
        <v>-0.668699932</v>
      </c>
      <c r="AR22" s="32">
        <f t="shared" si="12"/>
        <v>0.9861604091</v>
      </c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</row>
    <row r="23">
      <c r="A23" s="18">
        <v>22.0</v>
      </c>
      <c r="B23" s="18" t="s">
        <v>175</v>
      </c>
      <c r="C23" s="18" t="str">
        <f>VLOOKUP(B23, 'Unavailable Hitters'!A:B, 2, FALSE)</f>
        <v>#N/A</v>
      </c>
      <c r="D23" s="18" t="str">
        <f>VLOOKUP(B23, 'Hitter Pool'!B:D, 3, FALSE)</f>
        <v>#N/A</v>
      </c>
      <c r="E23" s="18">
        <v>27.0</v>
      </c>
      <c r="F23" s="18" t="s">
        <v>152</v>
      </c>
      <c r="G23" s="18" t="s">
        <v>121</v>
      </c>
      <c r="H23" s="18">
        <v>22.0</v>
      </c>
      <c r="I23" s="18">
        <v>103.0</v>
      </c>
      <c r="J23" s="18">
        <v>91.0</v>
      </c>
      <c r="K23" s="18">
        <v>14.0</v>
      </c>
      <c r="L23" s="18">
        <v>25.0</v>
      </c>
      <c r="M23" s="18">
        <v>6.0</v>
      </c>
      <c r="N23" s="18">
        <v>1.0</v>
      </c>
      <c r="O23" s="18">
        <v>4.0</v>
      </c>
      <c r="P23" s="18">
        <v>17.0</v>
      </c>
      <c r="Q23" s="18">
        <v>1.0</v>
      </c>
      <c r="R23" s="18">
        <v>0.0</v>
      </c>
      <c r="S23" s="18">
        <v>12.0</v>
      </c>
      <c r="T23" s="18">
        <v>18.0</v>
      </c>
      <c r="U23" s="18">
        <v>0.275</v>
      </c>
      <c r="V23" s="18">
        <v>0.359</v>
      </c>
      <c r="W23" s="18">
        <v>0.495</v>
      </c>
      <c r="X23" s="18">
        <v>0.854</v>
      </c>
      <c r="Y23" s="18">
        <v>138.0</v>
      </c>
      <c r="Z23" s="18">
        <v>45.0</v>
      </c>
      <c r="AA23" s="18">
        <v>2.0</v>
      </c>
      <c r="AB23" s="18">
        <v>0.0</v>
      </c>
      <c r="AC23" s="18">
        <v>0.0</v>
      </c>
      <c r="AD23" s="18">
        <v>0.0</v>
      </c>
      <c r="AE23" s="18">
        <v>1.0</v>
      </c>
      <c r="AF23" s="18" t="s">
        <v>176</v>
      </c>
      <c r="AG23" s="31">
        <f t="shared" si="1"/>
        <v>14</v>
      </c>
      <c r="AH23" s="31">
        <f t="shared" si="2"/>
        <v>6.944</v>
      </c>
      <c r="AI23" s="31">
        <f t="shared" si="3"/>
        <v>4.122</v>
      </c>
      <c r="AJ23" s="32">
        <f t="shared" si="4"/>
        <v>1.092703168</v>
      </c>
      <c r="AK23" s="32">
        <f t="shared" si="5"/>
        <v>5.94479676</v>
      </c>
      <c r="AL23" s="32">
        <f t="shared" si="6"/>
        <v>0.82</v>
      </c>
      <c r="AM23" s="32">
        <f t="shared" si="7"/>
        <v>0</v>
      </c>
      <c r="AN23" s="31">
        <f t="shared" si="8"/>
        <v>12</v>
      </c>
      <c r="AO23" s="32">
        <f t="shared" si="9"/>
        <v>4.240058891</v>
      </c>
      <c r="AP23" s="32">
        <f t="shared" si="10"/>
        <v>-0.871349526</v>
      </c>
      <c r="AQ23" s="32">
        <f t="shared" si="11"/>
        <v>-0.668699932</v>
      </c>
      <c r="AR23" s="32">
        <f t="shared" si="12"/>
        <v>0.9828867891</v>
      </c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</row>
    <row r="24">
      <c r="A24" s="18">
        <v>23.0</v>
      </c>
      <c r="B24" s="18" t="s">
        <v>177</v>
      </c>
      <c r="C24" s="18" t="str">
        <f>VLOOKUP(B24, 'Unavailable Hitters'!A:B, 2, FALSE)</f>
        <v>#N/A</v>
      </c>
      <c r="D24" s="18" t="str">
        <f>VLOOKUP(B24, 'Hitter Pool'!B:D, 3, FALSE)</f>
        <v>#N/A</v>
      </c>
      <c r="E24" s="18">
        <v>28.0</v>
      </c>
      <c r="F24" s="18" t="s">
        <v>131</v>
      </c>
      <c r="G24" s="18" t="s">
        <v>125</v>
      </c>
      <c r="H24" s="18">
        <v>21.0</v>
      </c>
      <c r="I24" s="18">
        <v>87.0</v>
      </c>
      <c r="J24" s="18">
        <v>82.0</v>
      </c>
      <c r="K24" s="18">
        <v>9.0</v>
      </c>
      <c r="L24" s="18">
        <v>30.0</v>
      </c>
      <c r="M24" s="18">
        <v>8.0</v>
      </c>
      <c r="N24" s="18">
        <v>0.0</v>
      </c>
      <c r="O24" s="18">
        <v>3.0</v>
      </c>
      <c r="P24" s="18">
        <v>12.0</v>
      </c>
      <c r="Q24" s="18">
        <v>1.0</v>
      </c>
      <c r="R24" s="18">
        <v>0.0</v>
      </c>
      <c r="S24" s="18">
        <v>5.0</v>
      </c>
      <c r="T24" s="18">
        <v>15.0</v>
      </c>
      <c r="U24" s="18">
        <v>0.366</v>
      </c>
      <c r="V24" s="18">
        <v>0.402</v>
      </c>
      <c r="W24" s="18">
        <v>0.573</v>
      </c>
      <c r="X24" s="18">
        <v>0.975</v>
      </c>
      <c r="Y24" s="18">
        <v>173.0</v>
      </c>
      <c r="Z24" s="18">
        <v>47.0</v>
      </c>
      <c r="AA24" s="18">
        <v>2.0</v>
      </c>
      <c r="AB24" s="18">
        <v>0.0</v>
      </c>
      <c r="AC24" s="18">
        <v>0.0</v>
      </c>
      <c r="AD24" s="18">
        <v>0.0</v>
      </c>
      <c r="AE24" s="18">
        <v>1.0</v>
      </c>
      <c r="AF24" s="18" t="s">
        <v>178</v>
      </c>
      <c r="AG24" s="31">
        <f t="shared" si="1"/>
        <v>19</v>
      </c>
      <c r="AH24" s="31">
        <f t="shared" si="2"/>
        <v>9.424</v>
      </c>
      <c r="AI24" s="31">
        <f t="shared" si="3"/>
        <v>5.496</v>
      </c>
      <c r="AJ24" s="32">
        <f t="shared" si="4"/>
        <v>0</v>
      </c>
      <c r="AK24" s="32">
        <f t="shared" si="5"/>
        <v>4.45859757</v>
      </c>
      <c r="AL24" s="32">
        <f t="shared" si="6"/>
        <v>0.82</v>
      </c>
      <c r="AM24" s="32">
        <f t="shared" si="7"/>
        <v>0</v>
      </c>
      <c r="AN24" s="31">
        <f t="shared" si="8"/>
        <v>5</v>
      </c>
      <c r="AO24" s="32">
        <f t="shared" si="9"/>
        <v>1.766691205</v>
      </c>
      <c r="AP24" s="32">
        <f t="shared" si="10"/>
        <v>-0.726124605</v>
      </c>
      <c r="AQ24" s="32">
        <f t="shared" si="11"/>
        <v>-0.668699932</v>
      </c>
      <c r="AR24" s="32">
        <f t="shared" si="12"/>
        <v>0.9795459161</v>
      </c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</row>
    <row r="25">
      <c r="A25" s="18">
        <v>24.0</v>
      </c>
      <c r="B25" s="18" t="s">
        <v>179</v>
      </c>
      <c r="C25" s="18" t="str">
        <f>VLOOKUP(B25, 'Unavailable Hitters'!A:B, 2, FALSE)</f>
        <v>#N/A</v>
      </c>
      <c r="D25" s="18" t="str">
        <f>VLOOKUP(B25, 'Hitter Pool'!B:D, 3, FALSE)</f>
        <v>#N/A</v>
      </c>
      <c r="E25" s="18">
        <v>25.0</v>
      </c>
      <c r="F25" s="18" t="s">
        <v>131</v>
      </c>
      <c r="G25" s="18" t="s">
        <v>125</v>
      </c>
      <c r="H25" s="18">
        <v>21.0</v>
      </c>
      <c r="I25" s="18">
        <v>89.0</v>
      </c>
      <c r="J25" s="18">
        <v>80.0</v>
      </c>
      <c r="K25" s="18">
        <v>17.0</v>
      </c>
      <c r="L25" s="18">
        <v>26.0</v>
      </c>
      <c r="M25" s="18">
        <v>6.0</v>
      </c>
      <c r="N25" s="18">
        <v>1.0</v>
      </c>
      <c r="O25" s="18">
        <v>3.0</v>
      </c>
      <c r="P25" s="18">
        <v>13.0</v>
      </c>
      <c r="Q25" s="18">
        <v>2.0</v>
      </c>
      <c r="R25" s="18">
        <v>0.0</v>
      </c>
      <c r="S25" s="18">
        <v>5.0</v>
      </c>
      <c r="T25" s="18">
        <v>13.0</v>
      </c>
      <c r="U25" s="18">
        <v>0.325</v>
      </c>
      <c r="V25" s="18">
        <v>0.371</v>
      </c>
      <c r="W25" s="18">
        <v>0.538</v>
      </c>
      <c r="X25" s="18">
        <v>0.908</v>
      </c>
      <c r="Y25" s="18">
        <v>154.0</v>
      </c>
      <c r="Z25" s="18">
        <v>43.0</v>
      </c>
      <c r="AA25" s="18">
        <v>2.0</v>
      </c>
      <c r="AB25" s="18">
        <v>2.0</v>
      </c>
      <c r="AC25" s="18">
        <v>0.0</v>
      </c>
      <c r="AD25" s="18">
        <v>2.0</v>
      </c>
      <c r="AE25" s="18">
        <v>1.0</v>
      </c>
      <c r="AF25" s="18" t="s">
        <v>180</v>
      </c>
      <c r="AG25" s="31">
        <f t="shared" si="1"/>
        <v>16</v>
      </c>
      <c r="AH25" s="31">
        <f t="shared" si="2"/>
        <v>7.936</v>
      </c>
      <c r="AI25" s="31">
        <f t="shared" si="3"/>
        <v>4.122</v>
      </c>
      <c r="AJ25" s="32">
        <f t="shared" si="4"/>
        <v>1.092703168</v>
      </c>
      <c r="AK25" s="32">
        <f t="shared" si="5"/>
        <v>4.45859757</v>
      </c>
      <c r="AL25" s="32">
        <f t="shared" si="6"/>
        <v>1.64</v>
      </c>
      <c r="AM25" s="32">
        <f t="shared" si="7"/>
        <v>0</v>
      </c>
      <c r="AN25" s="31">
        <f t="shared" si="8"/>
        <v>7</v>
      </c>
      <c r="AO25" s="32">
        <f t="shared" si="9"/>
        <v>2.473367686</v>
      </c>
      <c r="AP25" s="32">
        <f t="shared" si="10"/>
        <v>-0.629307991</v>
      </c>
      <c r="AQ25" s="32">
        <f t="shared" si="11"/>
        <v>-0.668699932</v>
      </c>
      <c r="AR25" s="32">
        <f t="shared" si="12"/>
        <v>0.972602881</v>
      </c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</row>
    <row r="26">
      <c r="A26" s="18">
        <v>25.0</v>
      </c>
      <c r="B26" s="18" t="s">
        <v>181</v>
      </c>
      <c r="C26" s="18" t="str">
        <f>VLOOKUP(B26, 'Unavailable Hitters'!A:B, 2, FALSE)</f>
        <v>#N/A</v>
      </c>
      <c r="D26" s="18" t="str">
        <f>VLOOKUP(B26, 'Hitter Pool'!B:D, 3, FALSE)</f>
        <v>#N/A</v>
      </c>
      <c r="E26" s="18">
        <v>28.0</v>
      </c>
      <c r="F26" s="18" t="s">
        <v>182</v>
      </c>
      <c r="G26" s="18" t="s">
        <v>121</v>
      </c>
      <c r="H26" s="18">
        <v>19.0</v>
      </c>
      <c r="I26" s="18">
        <v>78.0</v>
      </c>
      <c r="J26" s="18">
        <v>73.0</v>
      </c>
      <c r="K26" s="18">
        <v>7.0</v>
      </c>
      <c r="L26" s="18">
        <v>20.0</v>
      </c>
      <c r="M26" s="18">
        <v>3.0</v>
      </c>
      <c r="N26" s="18">
        <v>0.0</v>
      </c>
      <c r="O26" s="18">
        <v>4.0</v>
      </c>
      <c r="P26" s="18">
        <v>8.0</v>
      </c>
      <c r="Q26" s="18">
        <v>5.0</v>
      </c>
      <c r="R26" s="18">
        <v>0.0</v>
      </c>
      <c r="S26" s="18">
        <v>3.0</v>
      </c>
      <c r="T26" s="18">
        <v>19.0</v>
      </c>
      <c r="U26" s="18">
        <v>0.274</v>
      </c>
      <c r="V26" s="18">
        <v>0.321</v>
      </c>
      <c r="W26" s="18">
        <v>0.479</v>
      </c>
      <c r="X26" s="18">
        <v>0.8</v>
      </c>
      <c r="Y26" s="18">
        <v>120.0</v>
      </c>
      <c r="Z26" s="18">
        <v>35.0</v>
      </c>
      <c r="AA26" s="18">
        <v>3.0</v>
      </c>
      <c r="AB26" s="18">
        <v>2.0</v>
      </c>
      <c r="AC26" s="18">
        <v>0.0</v>
      </c>
      <c r="AD26" s="18">
        <v>0.0</v>
      </c>
      <c r="AE26" s="18">
        <v>0.0</v>
      </c>
      <c r="AF26" s="18" t="s">
        <v>176</v>
      </c>
      <c r="AG26" s="31">
        <f t="shared" si="1"/>
        <v>13</v>
      </c>
      <c r="AH26" s="31">
        <f t="shared" si="2"/>
        <v>6.448</v>
      </c>
      <c r="AI26" s="31">
        <f t="shared" si="3"/>
        <v>2.061</v>
      </c>
      <c r="AJ26" s="32">
        <f t="shared" si="4"/>
        <v>0</v>
      </c>
      <c r="AK26" s="32">
        <f t="shared" si="5"/>
        <v>5.94479676</v>
      </c>
      <c r="AL26" s="32">
        <f t="shared" si="6"/>
        <v>4.1</v>
      </c>
      <c r="AM26" s="32">
        <f t="shared" si="7"/>
        <v>0</v>
      </c>
      <c r="AN26" s="31">
        <f t="shared" si="8"/>
        <v>5</v>
      </c>
      <c r="AO26" s="32">
        <f t="shared" si="9"/>
        <v>1.766691205</v>
      </c>
      <c r="AP26" s="32">
        <f t="shared" si="10"/>
        <v>-0.919757833</v>
      </c>
      <c r="AQ26" s="32">
        <f t="shared" si="11"/>
        <v>-1.003049898</v>
      </c>
      <c r="AR26" s="32">
        <f t="shared" si="12"/>
        <v>0.9682989597</v>
      </c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</row>
    <row r="27">
      <c r="A27" s="18">
        <v>26.0</v>
      </c>
      <c r="B27" s="18" t="s">
        <v>183</v>
      </c>
      <c r="C27" s="18" t="str">
        <f>VLOOKUP(B27, 'Unavailable Hitters'!A:B, 2, FALSE)</f>
        <v>#N/A</v>
      </c>
      <c r="D27" s="18" t="str">
        <f>VLOOKUP(B27, 'Hitter Pool'!B:D, 3, FALSE)</f>
        <v>#N/A</v>
      </c>
      <c r="E27" s="18">
        <v>23.0</v>
      </c>
      <c r="F27" s="18" t="s">
        <v>149</v>
      </c>
      <c r="G27" s="18" t="s">
        <v>125</v>
      </c>
      <c r="H27" s="18">
        <v>21.0</v>
      </c>
      <c r="I27" s="18">
        <v>90.0</v>
      </c>
      <c r="J27" s="18">
        <v>82.0</v>
      </c>
      <c r="K27" s="18">
        <v>10.0</v>
      </c>
      <c r="L27" s="18">
        <v>25.0</v>
      </c>
      <c r="M27" s="18">
        <v>8.0</v>
      </c>
      <c r="N27" s="18">
        <v>1.0</v>
      </c>
      <c r="O27" s="18">
        <v>1.0</v>
      </c>
      <c r="P27" s="18">
        <v>6.0</v>
      </c>
      <c r="Q27" s="18">
        <v>4.0</v>
      </c>
      <c r="R27" s="18">
        <v>0.0</v>
      </c>
      <c r="S27" s="18">
        <v>7.0</v>
      </c>
      <c r="T27" s="18">
        <v>23.0</v>
      </c>
      <c r="U27" s="18">
        <v>0.305</v>
      </c>
      <c r="V27" s="18">
        <v>0.356</v>
      </c>
      <c r="W27" s="18">
        <v>0.463</v>
      </c>
      <c r="X27" s="18">
        <v>0.819</v>
      </c>
      <c r="Y27" s="18">
        <v>135.0</v>
      </c>
      <c r="Z27" s="18">
        <v>38.0</v>
      </c>
      <c r="AA27" s="18">
        <v>0.0</v>
      </c>
      <c r="AB27" s="18">
        <v>0.0</v>
      </c>
      <c r="AC27" s="18">
        <v>0.0</v>
      </c>
      <c r="AD27" s="18">
        <v>1.0</v>
      </c>
      <c r="AE27" s="18">
        <v>0.0</v>
      </c>
      <c r="AF27" s="18" t="s">
        <v>126</v>
      </c>
      <c r="AG27" s="31">
        <f t="shared" si="1"/>
        <v>15</v>
      </c>
      <c r="AH27" s="31">
        <f t="shared" si="2"/>
        <v>7.44</v>
      </c>
      <c r="AI27" s="31">
        <f t="shared" si="3"/>
        <v>5.496</v>
      </c>
      <c r="AJ27" s="32">
        <f t="shared" si="4"/>
        <v>1.092703168</v>
      </c>
      <c r="AK27" s="32">
        <f t="shared" si="5"/>
        <v>1.48619919</v>
      </c>
      <c r="AL27" s="32">
        <f t="shared" si="6"/>
        <v>3.28</v>
      </c>
      <c r="AM27" s="32">
        <f t="shared" si="7"/>
        <v>0</v>
      </c>
      <c r="AN27" s="31">
        <f t="shared" si="8"/>
        <v>7</v>
      </c>
      <c r="AO27" s="32">
        <f t="shared" si="9"/>
        <v>2.473367686</v>
      </c>
      <c r="AP27" s="32">
        <f t="shared" si="10"/>
        <v>-1.113391061</v>
      </c>
      <c r="AQ27" s="32">
        <f t="shared" si="11"/>
        <v>0</v>
      </c>
      <c r="AR27" s="32">
        <f t="shared" si="12"/>
        <v>0.9597561421</v>
      </c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</row>
    <row r="28">
      <c r="A28" s="18">
        <v>27.0</v>
      </c>
      <c r="B28" s="18" t="s">
        <v>184</v>
      </c>
      <c r="C28" s="18" t="str">
        <f>VLOOKUP(B28, 'Unavailable Hitters'!A:B, 2, FALSE)</f>
        <v>#N/A</v>
      </c>
      <c r="D28" s="18" t="str">
        <f>VLOOKUP(B28, 'Hitter Pool'!B:D, 3, FALSE)</f>
        <v>#N/A</v>
      </c>
      <c r="E28" s="18">
        <v>28.0</v>
      </c>
      <c r="F28" s="18" t="s">
        <v>185</v>
      </c>
      <c r="G28" s="18" t="s">
        <v>121</v>
      </c>
      <c r="H28" s="18">
        <v>20.0</v>
      </c>
      <c r="I28" s="18">
        <v>82.0</v>
      </c>
      <c r="J28" s="18">
        <v>77.0</v>
      </c>
      <c r="K28" s="18">
        <v>12.0</v>
      </c>
      <c r="L28" s="18">
        <v>18.0</v>
      </c>
      <c r="M28" s="18">
        <v>2.0</v>
      </c>
      <c r="N28" s="18">
        <v>0.0</v>
      </c>
      <c r="O28" s="18">
        <v>6.0</v>
      </c>
      <c r="P28" s="18">
        <v>17.0</v>
      </c>
      <c r="Q28" s="18">
        <v>5.0</v>
      </c>
      <c r="R28" s="18">
        <v>0.0</v>
      </c>
      <c r="S28" s="18">
        <v>1.0</v>
      </c>
      <c r="T28" s="18">
        <v>35.0</v>
      </c>
      <c r="U28" s="18">
        <v>0.234</v>
      </c>
      <c r="V28" s="18">
        <v>0.272</v>
      </c>
      <c r="W28" s="18">
        <v>0.494</v>
      </c>
      <c r="X28" s="18">
        <v>0.765</v>
      </c>
      <c r="Y28" s="18">
        <v>110.0</v>
      </c>
      <c r="Z28" s="18">
        <v>38.0</v>
      </c>
      <c r="AA28" s="18">
        <v>0.0</v>
      </c>
      <c r="AB28" s="18">
        <v>3.0</v>
      </c>
      <c r="AC28" s="18">
        <v>0.0</v>
      </c>
      <c r="AD28" s="18">
        <v>0.0</v>
      </c>
      <c r="AE28" s="18">
        <v>0.0</v>
      </c>
      <c r="AF28" s="18" t="s">
        <v>176</v>
      </c>
      <c r="AG28" s="31">
        <f t="shared" si="1"/>
        <v>10</v>
      </c>
      <c r="AH28" s="31">
        <f t="shared" si="2"/>
        <v>4.96</v>
      </c>
      <c r="AI28" s="31">
        <f t="shared" si="3"/>
        <v>1.374</v>
      </c>
      <c r="AJ28" s="32">
        <f t="shared" si="4"/>
        <v>0</v>
      </c>
      <c r="AK28" s="32">
        <f t="shared" si="5"/>
        <v>8.91719514</v>
      </c>
      <c r="AL28" s="32">
        <f t="shared" si="6"/>
        <v>4.1</v>
      </c>
      <c r="AM28" s="32">
        <f t="shared" si="7"/>
        <v>0</v>
      </c>
      <c r="AN28" s="31">
        <f t="shared" si="8"/>
        <v>4</v>
      </c>
      <c r="AO28" s="32">
        <f t="shared" si="9"/>
        <v>1.413352964</v>
      </c>
      <c r="AP28" s="32">
        <f t="shared" si="10"/>
        <v>-1.694290745</v>
      </c>
      <c r="AQ28" s="32">
        <f t="shared" si="11"/>
        <v>0</v>
      </c>
      <c r="AR28" s="32">
        <f t="shared" si="12"/>
        <v>0.9535128679</v>
      </c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</row>
    <row r="29">
      <c r="A29" s="18">
        <v>28.0</v>
      </c>
      <c r="B29" s="18" t="s">
        <v>186</v>
      </c>
      <c r="C29" s="18" t="str">
        <f>VLOOKUP(B29, 'Unavailable Hitters'!A:B, 2, FALSE)</f>
        <v>#N/A</v>
      </c>
      <c r="D29" s="18" t="str">
        <f>VLOOKUP(B29, 'Hitter Pool'!B:D, 3, FALSE)</f>
        <v>#N/A</v>
      </c>
      <c r="E29" s="18">
        <v>30.0</v>
      </c>
      <c r="F29" s="18" t="s">
        <v>146</v>
      </c>
      <c r="G29" s="18" t="s">
        <v>125</v>
      </c>
      <c r="H29" s="18">
        <v>21.0</v>
      </c>
      <c r="I29" s="18">
        <v>94.0</v>
      </c>
      <c r="J29" s="18">
        <v>84.0</v>
      </c>
      <c r="K29" s="18">
        <v>10.0</v>
      </c>
      <c r="L29" s="18">
        <v>18.0</v>
      </c>
      <c r="M29" s="18">
        <v>0.0</v>
      </c>
      <c r="N29" s="18">
        <v>0.0</v>
      </c>
      <c r="O29" s="18">
        <v>5.0</v>
      </c>
      <c r="P29" s="18">
        <v>10.0</v>
      </c>
      <c r="Q29" s="18">
        <v>5.0</v>
      </c>
      <c r="R29" s="18">
        <v>0.0</v>
      </c>
      <c r="S29" s="18">
        <v>9.0</v>
      </c>
      <c r="T29" s="18">
        <v>24.0</v>
      </c>
      <c r="U29" s="18">
        <v>0.214</v>
      </c>
      <c r="V29" s="18">
        <v>0.287</v>
      </c>
      <c r="W29" s="18">
        <v>0.393</v>
      </c>
      <c r="X29" s="18">
        <v>0.68</v>
      </c>
      <c r="Y29" s="18">
        <v>93.0</v>
      </c>
      <c r="Z29" s="18">
        <v>33.0</v>
      </c>
      <c r="AA29" s="18">
        <v>0.0</v>
      </c>
      <c r="AB29" s="18">
        <v>0.0</v>
      </c>
      <c r="AC29" s="18">
        <v>0.0</v>
      </c>
      <c r="AD29" s="18">
        <v>1.0</v>
      </c>
      <c r="AE29" s="18">
        <v>0.0</v>
      </c>
      <c r="AF29" s="18" t="s">
        <v>187</v>
      </c>
      <c r="AG29" s="31">
        <f t="shared" si="1"/>
        <v>13</v>
      </c>
      <c r="AH29" s="31">
        <f t="shared" si="2"/>
        <v>6.448</v>
      </c>
      <c r="AI29" s="31">
        <f t="shared" si="3"/>
        <v>0</v>
      </c>
      <c r="AJ29" s="32">
        <f t="shared" si="4"/>
        <v>0</v>
      </c>
      <c r="AK29" s="32">
        <f t="shared" si="5"/>
        <v>7.43099595</v>
      </c>
      <c r="AL29" s="32">
        <f t="shared" si="6"/>
        <v>4.1</v>
      </c>
      <c r="AM29" s="32">
        <f t="shared" si="7"/>
        <v>0</v>
      </c>
      <c r="AN29" s="31">
        <f t="shared" si="8"/>
        <v>9</v>
      </c>
      <c r="AO29" s="32">
        <f t="shared" si="9"/>
        <v>3.180044168</v>
      </c>
      <c r="AP29" s="32">
        <f t="shared" si="10"/>
        <v>-1.161799368</v>
      </c>
      <c r="AQ29" s="32">
        <f t="shared" si="11"/>
        <v>0</v>
      </c>
      <c r="AR29" s="32">
        <f t="shared" si="12"/>
        <v>0.9522495595</v>
      </c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</row>
    <row r="30">
      <c r="A30" s="18">
        <v>29.0</v>
      </c>
      <c r="B30" s="18" t="s">
        <v>188</v>
      </c>
      <c r="C30" s="18" t="str">
        <f>VLOOKUP(B30, 'Unavailable Hitters'!A:B, 2, FALSE)</f>
        <v>#N/A</v>
      </c>
      <c r="D30" s="18" t="str">
        <f>VLOOKUP(B30, 'Hitter Pool'!B:D, 3, FALSE)</f>
        <v>#N/A</v>
      </c>
      <c r="E30" s="18">
        <v>31.0</v>
      </c>
      <c r="F30" s="18" t="s">
        <v>120</v>
      </c>
      <c r="G30" s="18" t="s">
        <v>121</v>
      </c>
      <c r="H30" s="18">
        <v>22.0</v>
      </c>
      <c r="I30" s="18">
        <v>95.0</v>
      </c>
      <c r="J30" s="18">
        <v>77.0</v>
      </c>
      <c r="K30" s="18">
        <v>12.0</v>
      </c>
      <c r="L30" s="18">
        <v>16.0</v>
      </c>
      <c r="M30" s="18">
        <v>2.0</v>
      </c>
      <c r="N30" s="18">
        <v>0.0</v>
      </c>
      <c r="O30" s="18">
        <v>6.0</v>
      </c>
      <c r="P30" s="18">
        <v>13.0</v>
      </c>
      <c r="Q30" s="18">
        <v>1.0</v>
      </c>
      <c r="R30" s="18">
        <v>0.0</v>
      </c>
      <c r="S30" s="18">
        <v>17.0</v>
      </c>
      <c r="T30" s="18">
        <v>12.0</v>
      </c>
      <c r="U30" s="18">
        <v>0.208</v>
      </c>
      <c r="V30" s="18">
        <v>0.358</v>
      </c>
      <c r="W30" s="18">
        <v>0.468</v>
      </c>
      <c r="X30" s="18">
        <v>0.825</v>
      </c>
      <c r="Y30" s="18">
        <v>118.0</v>
      </c>
      <c r="Z30" s="18">
        <v>36.0</v>
      </c>
      <c r="AA30" s="18">
        <v>0.0</v>
      </c>
      <c r="AB30" s="18">
        <v>1.0</v>
      </c>
      <c r="AC30" s="18">
        <v>0.0</v>
      </c>
      <c r="AD30" s="18">
        <v>0.0</v>
      </c>
      <c r="AE30" s="18">
        <v>3.0</v>
      </c>
      <c r="AF30" s="18" t="s">
        <v>156</v>
      </c>
      <c r="AG30" s="31">
        <f t="shared" si="1"/>
        <v>8</v>
      </c>
      <c r="AH30" s="31">
        <f t="shared" si="2"/>
        <v>3.968</v>
      </c>
      <c r="AI30" s="31">
        <f t="shared" si="3"/>
        <v>1.374</v>
      </c>
      <c r="AJ30" s="32">
        <f t="shared" si="4"/>
        <v>0</v>
      </c>
      <c r="AK30" s="32">
        <f t="shared" si="5"/>
        <v>8.91719514</v>
      </c>
      <c r="AL30" s="32">
        <f t="shared" si="6"/>
        <v>0.82</v>
      </c>
      <c r="AM30" s="32">
        <f t="shared" si="7"/>
        <v>0</v>
      </c>
      <c r="AN30" s="31">
        <f t="shared" si="8"/>
        <v>18</v>
      </c>
      <c r="AO30" s="32">
        <f t="shared" si="9"/>
        <v>6.360088336</v>
      </c>
      <c r="AP30" s="32">
        <f t="shared" si="10"/>
        <v>-0.580899684</v>
      </c>
      <c r="AQ30" s="32">
        <f t="shared" si="11"/>
        <v>0</v>
      </c>
      <c r="AR30" s="32">
        <f t="shared" si="12"/>
        <v>0.9481083542</v>
      </c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</row>
    <row r="31">
      <c r="A31" s="18">
        <v>30.0</v>
      </c>
      <c r="B31" s="18" t="s">
        <v>189</v>
      </c>
      <c r="C31" s="18" t="str">
        <f>VLOOKUP(B31, 'Unavailable Hitters'!A:B, 2, FALSE)</f>
        <v>#N/A</v>
      </c>
      <c r="D31" s="18" t="str">
        <f>VLOOKUP(B31, 'Hitter Pool'!B:D, 3, FALSE)</f>
        <v>#N/A</v>
      </c>
      <c r="E31" s="18">
        <v>29.0</v>
      </c>
      <c r="F31" s="18" t="s">
        <v>185</v>
      </c>
      <c r="G31" s="18" t="s">
        <v>121</v>
      </c>
      <c r="H31" s="18">
        <v>21.0</v>
      </c>
      <c r="I31" s="18">
        <v>88.0</v>
      </c>
      <c r="J31" s="18">
        <v>76.0</v>
      </c>
      <c r="K31" s="18">
        <v>16.0</v>
      </c>
      <c r="L31" s="18">
        <v>22.0</v>
      </c>
      <c r="M31" s="18">
        <v>7.0</v>
      </c>
      <c r="N31" s="18">
        <v>0.0</v>
      </c>
      <c r="O31" s="18">
        <v>6.0</v>
      </c>
      <c r="P31" s="18">
        <v>16.0</v>
      </c>
      <c r="Q31" s="18">
        <v>0.0</v>
      </c>
      <c r="R31" s="18">
        <v>1.0</v>
      </c>
      <c r="S31" s="18">
        <v>10.0</v>
      </c>
      <c r="T31" s="18">
        <v>19.0</v>
      </c>
      <c r="U31" s="18">
        <v>0.289</v>
      </c>
      <c r="V31" s="18">
        <v>0.375</v>
      </c>
      <c r="W31" s="18">
        <v>0.618</v>
      </c>
      <c r="X31" s="18">
        <v>0.993</v>
      </c>
      <c r="Y31" s="18">
        <v>175.0</v>
      </c>
      <c r="Z31" s="18">
        <v>47.0</v>
      </c>
      <c r="AA31" s="18">
        <v>2.0</v>
      </c>
      <c r="AB31" s="18">
        <v>1.0</v>
      </c>
      <c r="AC31" s="18">
        <v>0.0</v>
      </c>
      <c r="AD31" s="18">
        <v>1.0</v>
      </c>
      <c r="AE31" s="18">
        <v>0.0</v>
      </c>
      <c r="AF31" s="18" t="s">
        <v>190</v>
      </c>
      <c r="AG31" s="31">
        <f t="shared" si="1"/>
        <v>9</v>
      </c>
      <c r="AH31" s="31">
        <f t="shared" si="2"/>
        <v>4.464</v>
      </c>
      <c r="AI31" s="31">
        <f t="shared" si="3"/>
        <v>4.809</v>
      </c>
      <c r="AJ31" s="32">
        <f t="shared" si="4"/>
        <v>0</v>
      </c>
      <c r="AK31" s="32">
        <f t="shared" si="5"/>
        <v>8.91719514</v>
      </c>
      <c r="AL31" s="32">
        <f t="shared" si="6"/>
        <v>0</v>
      </c>
      <c r="AM31" s="32">
        <f t="shared" si="7"/>
        <v>-0.67</v>
      </c>
      <c r="AN31" s="31">
        <f t="shared" si="8"/>
        <v>11</v>
      </c>
      <c r="AO31" s="32">
        <f t="shared" si="9"/>
        <v>3.88672065</v>
      </c>
      <c r="AP31" s="32">
        <f t="shared" si="10"/>
        <v>-0.919757833</v>
      </c>
      <c r="AQ31" s="32">
        <f t="shared" si="11"/>
        <v>-0.668699932</v>
      </c>
      <c r="AR31" s="32">
        <f t="shared" si="12"/>
        <v>0.9437360964</v>
      </c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</row>
    <row r="32">
      <c r="A32" s="18">
        <v>31.0</v>
      </c>
      <c r="B32" s="18" t="s">
        <v>191</v>
      </c>
      <c r="C32" s="18" t="str">
        <f>VLOOKUP(B32, 'Unavailable Hitters'!A:B, 2, FALSE)</f>
        <v>#N/A</v>
      </c>
      <c r="D32" s="18" t="str">
        <f>VLOOKUP(B32, 'Hitter Pool'!B:D, 3, FALSE)</f>
        <v>#N/A</v>
      </c>
      <c r="E32" s="18">
        <v>30.0</v>
      </c>
      <c r="F32" s="18" t="s">
        <v>152</v>
      </c>
      <c r="G32" s="18" t="s">
        <v>121</v>
      </c>
      <c r="H32" s="18">
        <v>22.0</v>
      </c>
      <c r="I32" s="18">
        <v>94.0</v>
      </c>
      <c r="J32" s="18">
        <v>68.0</v>
      </c>
      <c r="K32" s="18">
        <v>14.0</v>
      </c>
      <c r="L32" s="18">
        <v>17.0</v>
      </c>
      <c r="M32" s="18">
        <v>2.0</v>
      </c>
      <c r="N32" s="18">
        <v>1.0</v>
      </c>
      <c r="O32" s="18">
        <v>3.0</v>
      </c>
      <c r="P32" s="18">
        <v>11.0</v>
      </c>
      <c r="Q32" s="18">
        <v>0.0</v>
      </c>
      <c r="R32" s="18">
        <v>0.0</v>
      </c>
      <c r="S32" s="18">
        <v>23.0</v>
      </c>
      <c r="T32" s="18">
        <v>18.0</v>
      </c>
      <c r="U32" s="18">
        <v>0.25</v>
      </c>
      <c r="V32" s="18">
        <v>0.457</v>
      </c>
      <c r="W32" s="18">
        <v>0.441</v>
      </c>
      <c r="X32" s="18">
        <v>0.899</v>
      </c>
      <c r="Y32" s="18">
        <v>156.0</v>
      </c>
      <c r="Z32" s="18">
        <v>30.0</v>
      </c>
      <c r="AA32" s="18">
        <v>0.0</v>
      </c>
      <c r="AB32" s="18">
        <v>3.0</v>
      </c>
      <c r="AC32" s="18">
        <v>0.0</v>
      </c>
      <c r="AD32" s="18">
        <v>0.0</v>
      </c>
      <c r="AE32" s="18">
        <v>3.0</v>
      </c>
      <c r="AF32" s="18" t="s">
        <v>192</v>
      </c>
      <c r="AG32" s="31">
        <f t="shared" si="1"/>
        <v>11</v>
      </c>
      <c r="AH32" s="31">
        <f t="shared" si="2"/>
        <v>5.456</v>
      </c>
      <c r="AI32" s="31">
        <f t="shared" si="3"/>
        <v>1.374</v>
      </c>
      <c r="AJ32" s="32">
        <f t="shared" si="4"/>
        <v>1.092703168</v>
      </c>
      <c r="AK32" s="32">
        <f t="shared" si="5"/>
        <v>4.45859757</v>
      </c>
      <c r="AL32" s="32">
        <f t="shared" si="6"/>
        <v>0</v>
      </c>
      <c r="AM32" s="32">
        <f t="shared" si="7"/>
        <v>0</v>
      </c>
      <c r="AN32" s="31">
        <f t="shared" si="8"/>
        <v>26</v>
      </c>
      <c r="AO32" s="32">
        <f t="shared" si="9"/>
        <v>9.186794263</v>
      </c>
      <c r="AP32" s="32">
        <f t="shared" si="10"/>
        <v>-0.871349526</v>
      </c>
      <c r="AQ32" s="32">
        <f t="shared" si="11"/>
        <v>0</v>
      </c>
      <c r="AR32" s="32">
        <f t="shared" si="12"/>
        <v>0.940761158</v>
      </c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</row>
    <row r="33">
      <c r="A33" s="18">
        <v>32.0</v>
      </c>
      <c r="B33" s="18" t="s">
        <v>193</v>
      </c>
      <c r="C33" s="18" t="str">
        <f>VLOOKUP(B33, 'Unavailable Hitters'!A:B, 2, FALSE)</f>
        <v>#N/A</v>
      </c>
      <c r="D33" s="18" t="str">
        <f>VLOOKUP(B33, 'Hitter Pool'!B:D, 3, FALSE)</f>
        <v>#N/A</v>
      </c>
      <c r="E33" s="18">
        <v>34.0</v>
      </c>
      <c r="F33" s="18" t="s">
        <v>155</v>
      </c>
      <c r="G33" s="18" t="s">
        <v>125</v>
      </c>
      <c r="H33" s="18">
        <v>19.0</v>
      </c>
      <c r="I33" s="18">
        <v>77.0</v>
      </c>
      <c r="J33" s="18">
        <v>73.0</v>
      </c>
      <c r="K33" s="18">
        <v>13.0</v>
      </c>
      <c r="L33" s="18">
        <v>25.0</v>
      </c>
      <c r="M33" s="18">
        <v>10.0</v>
      </c>
      <c r="N33" s="18">
        <v>1.0</v>
      </c>
      <c r="O33" s="18">
        <v>2.0</v>
      </c>
      <c r="P33" s="18">
        <v>4.0</v>
      </c>
      <c r="Q33" s="18">
        <v>0.0</v>
      </c>
      <c r="R33" s="18">
        <v>0.0</v>
      </c>
      <c r="S33" s="18">
        <v>3.0</v>
      </c>
      <c r="T33" s="18">
        <v>11.0</v>
      </c>
      <c r="U33" s="18">
        <v>0.342</v>
      </c>
      <c r="V33" s="18">
        <v>0.377</v>
      </c>
      <c r="W33" s="18">
        <v>0.589</v>
      </c>
      <c r="X33" s="18">
        <v>0.966</v>
      </c>
      <c r="Y33" s="18">
        <v>171.0</v>
      </c>
      <c r="Z33" s="18">
        <v>43.0</v>
      </c>
      <c r="AA33" s="18">
        <v>0.0</v>
      </c>
      <c r="AB33" s="18">
        <v>1.0</v>
      </c>
      <c r="AC33" s="18">
        <v>0.0</v>
      </c>
      <c r="AD33" s="18">
        <v>0.0</v>
      </c>
      <c r="AE33" s="18">
        <v>0.0</v>
      </c>
      <c r="AF33" s="18" t="s">
        <v>194</v>
      </c>
      <c r="AG33" s="31">
        <f t="shared" si="1"/>
        <v>12</v>
      </c>
      <c r="AH33" s="31">
        <f t="shared" si="2"/>
        <v>5.952</v>
      </c>
      <c r="AI33" s="31">
        <f t="shared" si="3"/>
        <v>6.87</v>
      </c>
      <c r="AJ33" s="32">
        <f t="shared" si="4"/>
        <v>1.092703168</v>
      </c>
      <c r="AK33" s="32">
        <f t="shared" si="5"/>
        <v>2.97239838</v>
      </c>
      <c r="AL33" s="32">
        <f t="shared" si="6"/>
        <v>0</v>
      </c>
      <c r="AM33" s="32">
        <f t="shared" si="7"/>
        <v>0</v>
      </c>
      <c r="AN33" s="31">
        <f t="shared" si="8"/>
        <v>4</v>
      </c>
      <c r="AO33" s="32">
        <f t="shared" si="9"/>
        <v>1.413352964</v>
      </c>
      <c r="AP33" s="32">
        <f t="shared" si="10"/>
        <v>-0.532491377</v>
      </c>
      <c r="AQ33" s="32">
        <f t="shared" si="11"/>
        <v>0</v>
      </c>
      <c r="AR33" s="32">
        <f t="shared" si="12"/>
        <v>0.9351559545</v>
      </c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</row>
    <row r="34">
      <c r="A34" s="18">
        <v>33.0</v>
      </c>
      <c r="B34" s="18" t="s">
        <v>195</v>
      </c>
      <c r="C34" s="18" t="str">
        <f>VLOOKUP(B34, 'Unavailable Hitters'!A:B, 2, FALSE)</f>
        <v>#N/A</v>
      </c>
      <c r="D34" s="18" t="str">
        <f>VLOOKUP(B34, 'Hitter Pool'!B:D, 3, FALSE)</f>
        <v>#N/A</v>
      </c>
      <c r="E34" s="18">
        <v>35.0</v>
      </c>
      <c r="F34" s="18" t="s">
        <v>139</v>
      </c>
      <c r="G34" s="18" t="s">
        <v>125</v>
      </c>
      <c r="H34" s="18">
        <v>21.0</v>
      </c>
      <c r="I34" s="18">
        <v>90.0</v>
      </c>
      <c r="J34" s="18">
        <v>74.0</v>
      </c>
      <c r="K34" s="18">
        <v>10.0</v>
      </c>
      <c r="L34" s="18">
        <v>17.0</v>
      </c>
      <c r="M34" s="18">
        <v>4.0</v>
      </c>
      <c r="N34" s="18">
        <v>0.0</v>
      </c>
      <c r="O34" s="18">
        <v>5.0</v>
      </c>
      <c r="P34" s="18">
        <v>18.0</v>
      </c>
      <c r="Q34" s="18">
        <v>1.0</v>
      </c>
      <c r="R34" s="18">
        <v>0.0</v>
      </c>
      <c r="S34" s="18">
        <v>15.0</v>
      </c>
      <c r="T34" s="18">
        <v>15.0</v>
      </c>
      <c r="U34" s="18">
        <v>0.23</v>
      </c>
      <c r="V34" s="18">
        <v>0.356</v>
      </c>
      <c r="W34" s="18">
        <v>0.486</v>
      </c>
      <c r="X34" s="18">
        <v>0.842</v>
      </c>
      <c r="Y34" s="18">
        <v>134.0</v>
      </c>
      <c r="Z34" s="18">
        <v>36.0</v>
      </c>
      <c r="AA34" s="18">
        <v>0.0</v>
      </c>
      <c r="AB34" s="18">
        <v>0.0</v>
      </c>
      <c r="AC34" s="18">
        <v>0.0</v>
      </c>
      <c r="AD34" s="18">
        <v>1.0</v>
      </c>
      <c r="AE34" s="18">
        <v>1.0</v>
      </c>
      <c r="AF34" s="18" t="s">
        <v>196</v>
      </c>
      <c r="AG34" s="31">
        <f t="shared" si="1"/>
        <v>8</v>
      </c>
      <c r="AH34" s="31">
        <f t="shared" si="2"/>
        <v>3.968</v>
      </c>
      <c r="AI34" s="31">
        <f t="shared" si="3"/>
        <v>2.748</v>
      </c>
      <c r="AJ34" s="32">
        <f t="shared" si="4"/>
        <v>0</v>
      </c>
      <c r="AK34" s="32">
        <f t="shared" si="5"/>
        <v>7.43099595</v>
      </c>
      <c r="AL34" s="32">
        <f t="shared" si="6"/>
        <v>0.82</v>
      </c>
      <c r="AM34" s="32">
        <f t="shared" si="7"/>
        <v>0</v>
      </c>
      <c r="AN34" s="31">
        <f t="shared" si="8"/>
        <v>15</v>
      </c>
      <c r="AO34" s="32">
        <f t="shared" si="9"/>
        <v>5.300073614</v>
      </c>
      <c r="AP34" s="32">
        <f t="shared" si="10"/>
        <v>-0.726124605</v>
      </c>
      <c r="AQ34" s="32">
        <f t="shared" si="11"/>
        <v>0</v>
      </c>
      <c r="AR34" s="32">
        <f t="shared" si="12"/>
        <v>0.9305211885</v>
      </c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</row>
    <row r="35">
      <c r="A35" s="18">
        <v>34.0</v>
      </c>
      <c r="B35" s="18" t="s">
        <v>197</v>
      </c>
      <c r="C35" s="18" t="str">
        <f>VLOOKUP(B35, 'Unavailable Hitters'!A:B, 2, FALSE)</f>
        <v>#N/A</v>
      </c>
      <c r="D35" s="18" t="str">
        <f>VLOOKUP(B35, 'Hitter Pool'!B:D, 3, FALSE)</f>
        <v>#N/A</v>
      </c>
      <c r="E35" s="18">
        <v>27.0</v>
      </c>
      <c r="F35" s="18" t="s">
        <v>124</v>
      </c>
      <c r="G35" s="18" t="s">
        <v>125</v>
      </c>
      <c r="H35" s="18">
        <v>20.0</v>
      </c>
      <c r="I35" s="18">
        <v>81.0</v>
      </c>
      <c r="J35" s="18">
        <v>72.0</v>
      </c>
      <c r="K35" s="18">
        <v>10.0</v>
      </c>
      <c r="L35" s="18">
        <v>23.0</v>
      </c>
      <c r="M35" s="18">
        <v>3.0</v>
      </c>
      <c r="N35" s="18">
        <v>1.0</v>
      </c>
      <c r="O35" s="18">
        <v>4.0</v>
      </c>
      <c r="P35" s="18">
        <v>16.0</v>
      </c>
      <c r="Q35" s="18">
        <v>0.0</v>
      </c>
      <c r="R35" s="18">
        <v>0.0</v>
      </c>
      <c r="S35" s="18">
        <v>6.0</v>
      </c>
      <c r="T35" s="18">
        <v>16.0</v>
      </c>
      <c r="U35" s="18">
        <v>0.319</v>
      </c>
      <c r="V35" s="18">
        <v>0.395</v>
      </c>
      <c r="W35" s="18">
        <v>0.556</v>
      </c>
      <c r="X35" s="18">
        <v>0.951</v>
      </c>
      <c r="Y35" s="18">
        <v>167.0</v>
      </c>
      <c r="Z35" s="18">
        <v>40.0</v>
      </c>
      <c r="AA35" s="18">
        <v>1.0</v>
      </c>
      <c r="AB35" s="18">
        <v>3.0</v>
      </c>
      <c r="AC35" s="18">
        <v>0.0</v>
      </c>
      <c r="AD35" s="18">
        <v>0.0</v>
      </c>
      <c r="AE35" s="18">
        <v>1.0</v>
      </c>
      <c r="AF35" s="18" t="s">
        <v>198</v>
      </c>
      <c r="AG35" s="31">
        <f t="shared" si="1"/>
        <v>15</v>
      </c>
      <c r="AH35" s="31">
        <f t="shared" si="2"/>
        <v>7.44</v>
      </c>
      <c r="AI35" s="31">
        <f t="shared" si="3"/>
        <v>2.061</v>
      </c>
      <c r="AJ35" s="32">
        <f t="shared" si="4"/>
        <v>1.092703168</v>
      </c>
      <c r="AK35" s="32">
        <f t="shared" si="5"/>
        <v>5.94479676</v>
      </c>
      <c r="AL35" s="32">
        <f t="shared" si="6"/>
        <v>0</v>
      </c>
      <c r="AM35" s="32">
        <f t="shared" si="7"/>
        <v>0</v>
      </c>
      <c r="AN35" s="31">
        <f t="shared" si="8"/>
        <v>9</v>
      </c>
      <c r="AO35" s="32">
        <f t="shared" si="9"/>
        <v>3.180044168</v>
      </c>
      <c r="AP35" s="32">
        <f t="shared" si="10"/>
        <v>-0.774532912</v>
      </c>
      <c r="AQ35" s="32">
        <f t="shared" si="11"/>
        <v>-0.334349966</v>
      </c>
      <c r="AR35" s="32">
        <f t="shared" si="12"/>
        <v>0.9304830609</v>
      </c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</row>
    <row r="36">
      <c r="A36" s="18">
        <v>35.0</v>
      </c>
      <c r="B36" s="18" t="s">
        <v>199</v>
      </c>
      <c r="C36" s="18" t="str">
        <f>VLOOKUP(B36, 'Unavailable Hitters'!A:B, 2, FALSE)</f>
        <v>#N/A</v>
      </c>
      <c r="D36" s="18" t="str">
        <f>VLOOKUP(B36, 'Hitter Pool'!B:D, 3, FALSE)</f>
        <v>#N/A</v>
      </c>
      <c r="E36" s="18">
        <v>24.0</v>
      </c>
      <c r="F36" s="18" t="s">
        <v>131</v>
      </c>
      <c r="G36" s="18" t="s">
        <v>125</v>
      </c>
      <c r="H36" s="18">
        <v>21.0</v>
      </c>
      <c r="I36" s="18">
        <v>90.0</v>
      </c>
      <c r="J36" s="18">
        <v>78.0</v>
      </c>
      <c r="K36" s="18">
        <v>14.0</v>
      </c>
      <c r="L36" s="18">
        <v>21.0</v>
      </c>
      <c r="M36" s="18">
        <v>4.0</v>
      </c>
      <c r="N36" s="18">
        <v>0.0</v>
      </c>
      <c r="O36" s="18">
        <v>6.0</v>
      </c>
      <c r="P36" s="18">
        <v>18.0</v>
      </c>
      <c r="Q36" s="18">
        <v>1.0</v>
      </c>
      <c r="R36" s="18">
        <v>1.0</v>
      </c>
      <c r="S36" s="18">
        <v>10.0</v>
      </c>
      <c r="T36" s="18">
        <v>20.0</v>
      </c>
      <c r="U36" s="18">
        <v>0.269</v>
      </c>
      <c r="V36" s="18">
        <v>0.356</v>
      </c>
      <c r="W36" s="18">
        <v>0.551</v>
      </c>
      <c r="X36" s="18">
        <v>0.907</v>
      </c>
      <c r="Y36" s="18">
        <v>153.0</v>
      </c>
      <c r="Z36" s="18">
        <v>43.0</v>
      </c>
      <c r="AA36" s="18">
        <v>2.0</v>
      </c>
      <c r="AB36" s="18">
        <v>1.0</v>
      </c>
      <c r="AC36" s="18">
        <v>0.0</v>
      </c>
      <c r="AD36" s="18">
        <v>1.0</v>
      </c>
      <c r="AE36" s="18">
        <v>1.0</v>
      </c>
      <c r="AF36" s="18" t="s">
        <v>174</v>
      </c>
      <c r="AG36" s="31">
        <f t="shared" si="1"/>
        <v>11</v>
      </c>
      <c r="AH36" s="31">
        <f t="shared" si="2"/>
        <v>5.456</v>
      </c>
      <c r="AI36" s="31">
        <f t="shared" si="3"/>
        <v>2.748</v>
      </c>
      <c r="AJ36" s="32">
        <f t="shared" si="4"/>
        <v>0</v>
      </c>
      <c r="AK36" s="32">
        <f t="shared" si="5"/>
        <v>8.91719514</v>
      </c>
      <c r="AL36" s="32">
        <f t="shared" si="6"/>
        <v>0.82</v>
      </c>
      <c r="AM36" s="32">
        <f t="shared" si="7"/>
        <v>-0.67</v>
      </c>
      <c r="AN36" s="31">
        <f t="shared" si="8"/>
        <v>11</v>
      </c>
      <c r="AO36" s="32">
        <f t="shared" si="9"/>
        <v>3.88672065</v>
      </c>
      <c r="AP36" s="32">
        <f t="shared" si="10"/>
        <v>-0.96816614</v>
      </c>
      <c r="AQ36" s="32">
        <f t="shared" si="11"/>
        <v>-0.668699932</v>
      </c>
      <c r="AR36" s="32">
        <f t="shared" si="12"/>
        <v>0.9295737961</v>
      </c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</row>
    <row r="37">
      <c r="A37" s="18">
        <v>36.0</v>
      </c>
      <c r="B37" s="18" t="s">
        <v>200</v>
      </c>
      <c r="C37" s="18" t="str">
        <f>VLOOKUP(B37, 'Unavailable Hitters'!A:B, 2, FALSE)</f>
        <v>#N/A</v>
      </c>
      <c r="D37" s="18" t="str">
        <f>VLOOKUP(B37, 'Hitter Pool'!B:D, 3, FALSE)</f>
        <v>#N/A</v>
      </c>
      <c r="E37" s="18">
        <v>27.0</v>
      </c>
      <c r="F37" s="18" t="s">
        <v>160</v>
      </c>
      <c r="G37" s="18" t="s">
        <v>125</v>
      </c>
      <c r="H37" s="18">
        <v>20.0</v>
      </c>
      <c r="I37" s="18">
        <v>83.0</v>
      </c>
      <c r="J37" s="18">
        <v>73.0</v>
      </c>
      <c r="K37" s="18">
        <v>11.0</v>
      </c>
      <c r="L37" s="18">
        <v>22.0</v>
      </c>
      <c r="M37" s="18">
        <v>4.0</v>
      </c>
      <c r="N37" s="18">
        <v>0.0</v>
      </c>
      <c r="O37" s="18">
        <v>6.0</v>
      </c>
      <c r="P37" s="18">
        <v>17.0</v>
      </c>
      <c r="Q37" s="18">
        <v>0.0</v>
      </c>
      <c r="R37" s="18">
        <v>1.0</v>
      </c>
      <c r="S37" s="18">
        <v>7.0</v>
      </c>
      <c r="T37" s="18">
        <v>15.0</v>
      </c>
      <c r="U37" s="18">
        <v>0.301</v>
      </c>
      <c r="V37" s="18">
        <v>0.373</v>
      </c>
      <c r="W37" s="18">
        <v>0.603</v>
      </c>
      <c r="X37" s="18">
        <v>0.976</v>
      </c>
      <c r="Y37" s="18">
        <v>184.0</v>
      </c>
      <c r="Z37" s="18">
        <v>44.0</v>
      </c>
      <c r="AA37" s="18">
        <v>3.0</v>
      </c>
      <c r="AB37" s="18">
        <v>2.0</v>
      </c>
      <c r="AC37" s="18">
        <v>0.0</v>
      </c>
      <c r="AD37" s="18">
        <v>1.0</v>
      </c>
      <c r="AE37" s="18">
        <v>0.0</v>
      </c>
      <c r="AF37" s="18" t="s">
        <v>196</v>
      </c>
      <c r="AG37" s="31">
        <f t="shared" si="1"/>
        <v>12</v>
      </c>
      <c r="AH37" s="31">
        <f t="shared" si="2"/>
        <v>5.952</v>
      </c>
      <c r="AI37" s="31">
        <f t="shared" si="3"/>
        <v>2.748</v>
      </c>
      <c r="AJ37" s="32">
        <f t="shared" si="4"/>
        <v>0</v>
      </c>
      <c r="AK37" s="32">
        <f t="shared" si="5"/>
        <v>8.91719514</v>
      </c>
      <c r="AL37" s="32">
        <f t="shared" si="6"/>
        <v>0</v>
      </c>
      <c r="AM37" s="32">
        <f t="shared" si="7"/>
        <v>-0.67</v>
      </c>
      <c r="AN37" s="31">
        <f t="shared" si="8"/>
        <v>9</v>
      </c>
      <c r="AO37" s="32">
        <f t="shared" si="9"/>
        <v>3.180044168</v>
      </c>
      <c r="AP37" s="32">
        <f t="shared" si="10"/>
        <v>-0.726124605</v>
      </c>
      <c r="AQ37" s="32">
        <f t="shared" si="11"/>
        <v>-1.003049898</v>
      </c>
      <c r="AR37" s="32">
        <f t="shared" si="12"/>
        <v>0.9199032403</v>
      </c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</row>
    <row r="38">
      <c r="A38" s="18">
        <v>37.0</v>
      </c>
      <c r="B38" s="18" t="s">
        <v>201</v>
      </c>
      <c r="C38" s="18" t="str">
        <f>VLOOKUP(B38, 'Unavailable Hitters'!A:B, 2, FALSE)</f>
        <v>#N/A</v>
      </c>
      <c r="D38" s="18" t="str">
        <f>VLOOKUP(B38, 'Hitter Pool'!B:D, 3, FALSE)</f>
        <v>#N/A</v>
      </c>
      <c r="E38" s="18">
        <v>31.0</v>
      </c>
      <c r="F38" s="18" t="s">
        <v>185</v>
      </c>
      <c r="G38" s="18" t="s">
        <v>121</v>
      </c>
      <c r="H38" s="18">
        <v>22.0</v>
      </c>
      <c r="I38" s="18">
        <v>91.0</v>
      </c>
      <c r="J38" s="18">
        <v>74.0</v>
      </c>
      <c r="K38" s="18">
        <v>13.0</v>
      </c>
      <c r="L38" s="18">
        <v>17.0</v>
      </c>
      <c r="M38" s="18">
        <v>4.0</v>
      </c>
      <c r="N38" s="18">
        <v>1.0</v>
      </c>
      <c r="O38" s="18">
        <v>4.0</v>
      </c>
      <c r="P38" s="18">
        <v>8.0</v>
      </c>
      <c r="Q38" s="18">
        <v>3.0</v>
      </c>
      <c r="R38" s="18">
        <v>0.0</v>
      </c>
      <c r="S38" s="18">
        <v>15.0</v>
      </c>
      <c r="T38" s="18">
        <v>14.0</v>
      </c>
      <c r="U38" s="18">
        <v>0.23</v>
      </c>
      <c r="V38" s="18">
        <v>0.352</v>
      </c>
      <c r="W38" s="18">
        <v>0.473</v>
      </c>
      <c r="X38" s="18">
        <v>0.825</v>
      </c>
      <c r="Y38" s="18">
        <v>131.0</v>
      </c>
      <c r="Z38" s="18">
        <v>35.0</v>
      </c>
      <c r="AA38" s="18">
        <v>2.0</v>
      </c>
      <c r="AB38" s="18">
        <v>0.0</v>
      </c>
      <c r="AC38" s="18">
        <v>0.0</v>
      </c>
      <c r="AD38" s="18">
        <v>2.0</v>
      </c>
      <c r="AE38" s="18">
        <v>0.0</v>
      </c>
      <c r="AF38" s="18" t="s">
        <v>156</v>
      </c>
      <c r="AG38" s="31">
        <f t="shared" si="1"/>
        <v>8</v>
      </c>
      <c r="AH38" s="31">
        <f t="shared" si="2"/>
        <v>3.968</v>
      </c>
      <c r="AI38" s="31">
        <f t="shared" si="3"/>
        <v>2.748</v>
      </c>
      <c r="AJ38" s="32">
        <f t="shared" si="4"/>
        <v>1.092703168</v>
      </c>
      <c r="AK38" s="32">
        <f t="shared" si="5"/>
        <v>5.94479676</v>
      </c>
      <c r="AL38" s="32">
        <f t="shared" si="6"/>
        <v>2.46</v>
      </c>
      <c r="AM38" s="32">
        <f t="shared" si="7"/>
        <v>0</v>
      </c>
      <c r="AN38" s="31">
        <f t="shared" si="8"/>
        <v>15</v>
      </c>
      <c r="AO38" s="32">
        <f t="shared" si="9"/>
        <v>5.300073614</v>
      </c>
      <c r="AP38" s="32">
        <f t="shared" si="10"/>
        <v>-0.677716298</v>
      </c>
      <c r="AQ38" s="32">
        <f t="shared" si="11"/>
        <v>-0.668699932</v>
      </c>
      <c r="AR38" s="32">
        <f t="shared" si="12"/>
        <v>0.9166889687</v>
      </c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</row>
    <row r="39">
      <c r="A39" s="18">
        <v>38.0</v>
      </c>
      <c r="B39" s="18" t="s">
        <v>202</v>
      </c>
      <c r="C39" s="18" t="str">
        <f>VLOOKUP(B39, 'Unavailable Hitters'!A:B, 2, FALSE)</f>
        <v>#N/A</v>
      </c>
      <c r="D39" s="18" t="str">
        <f>VLOOKUP(B39, 'Hitter Pool'!B:D, 3, FALSE)</f>
        <v>#N/A</v>
      </c>
      <c r="E39" s="18">
        <v>28.0</v>
      </c>
      <c r="F39" s="18" t="s">
        <v>203</v>
      </c>
      <c r="G39" s="18" t="s">
        <v>121</v>
      </c>
      <c r="H39" s="18">
        <v>23.0</v>
      </c>
      <c r="I39" s="18">
        <v>103.0</v>
      </c>
      <c r="J39" s="18">
        <v>87.0</v>
      </c>
      <c r="K39" s="18">
        <v>13.0</v>
      </c>
      <c r="L39" s="18">
        <v>22.0</v>
      </c>
      <c r="M39" s="18">
        <v>2.0</v>
      </c>
      <c r="N39" s="18">
        <v>0.0</v>
      </c>
      <c r="O39" s="18">
        <v>3.0</v>
      </c>
      <c r="P39" s="18">
        <v>10.0</v>
      </c>
      <c r="Q39" s="18">
        <v>5.0</v>
      </c>
      <c r="R39" s="18">
        <v>1.0</v>
      </c>
      <c r="S39" s="18">
        <v>15.0</v>
      </c>
      <c r="T39" s="18">
        <v>19.0</v>
      </c>
      <c r="U39" s="18">
        <v>0.253</v>
      </c>
      <c r="V39" s="18">
        <v>0.359</v>
      </c>
      <c r="W39" s="18">
        <v>0.379</v>
      </c>
      <c r="X39" s="18">
        <v>0.739</v>
      </c>
      <c r="Y39" s="18">
        <v>113.0</v>
      </c>
      <c r="Z39" s="18">
        <v>33.0</v>
      </c>
      <c r="AA39" s="18">
        <v>3.0</v>
      </c>
      <c r="AB39" s="18">
        <v>0.0</v>
      </c>
      <c r="AC39" s="18">
        <v>0.0</v>
      </c>
      <c r="AD39" s="18">
        <v>1.0</v>
      </c>
      <c r="AE39" s="18">
        <v>1.0</v>
      </c>
      <c r="AF39" s="18" t="s">
        <v>204</v>
      </c>
      <c r="AG39" s="31">
        <f t="shared" si="1"/>
        <v>17</v>
      </c>
      <c r="AH39" s="31">
        <f t="shared" si="2"/>
        <v>8.432</v>
      </c>
      <c r="AI39" s="31">
        <f t="shared" si="3"/>
        <v>1.374</v>
      </c>
      <c r="AJ39" s="32">
        <f t="shared" si="4"/>
        <v>0</v>
      </c>
      <c r="AK39" s="32">
        <f t="shared" si="5"/>
        <v>4.45859757</v>
      </c>
      <c r="AL39" s="32">
        <f t="shared" si="6"/>
        <v>4.1</v>
      </c>
      <c r="AM39" s="32">
        <f t="shared" si="7"/>
        <v>-0.67</v>
      </c>
      <c r="AN39" s="31">
        <f t="shared" si="8"/>
        <v>15</v>
      </c>
      <c r="AO39" s="32">
        <f t="shared" si="9"/>
        <v>5.300073614</v>
      </c>
      <c r="AP39" s="32">
        <f t="shared" si="10"/>
        <v>-0.919757833</v>
      </c>
      <c r="AQ39" s="32">
        <f t="shared" si="11"/>
        <v>-1.003049898</v>
      </c>
      <c r="AR39" s="32">
        <f t="shared" si="12"/>
        <v>0.9161679762</v>
      </c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</row>
    <row r="40">
      <c r="A40" s="18">
        <v>39.0</v>
      </c>
      <c r="B40" s="18" t="s">
        <v>205</v>
      </c>
      <c r="C40" s="18" t="str">
        <f>VLOOKUP(B40, 'Unavailable Hitters'!A:B, 2, FALSE)</f>
        <v>Anthony</v>
      </c>
      <c r="D40" s="18" t="str">
        <f>VLOOKUP(B40, 'Hitter Pool'!B:D, 3, FALSE)</f>
        <v>#N/A</v>
      </c>
      <c r="E40" s="18">
        <v>38.0</v>
      </c>
      <c r="F40" s="18" t="s">
        <v>206</v>
      </c>
      <c r="G40" s="18" t="s">
        <v>121</v>
      </c>
      <c r="H40" s="18">
        <v>19.0</v>
      </c>
      <c r="I40" s="18">
        <v>71.0</v>
      </c>
      <c r="J40" s="18">
        <v>65.0</v>
      </c>
      <c r="K40" s="18">
        <v>13.0</v>
      </c>
      <c r="L40" s="18">
        <v>21.0</v>
      </c>
      <c r="M40" s="18">
        <v>5.0</v>
      </c>
      <c r="N40" s="18">
        <v>0.0</v>
      </c>
      <c r="O40" s="18">
        <v>5.0</v>
      </c>
      <c r="P40" s="18">
        <v>14.0</v>
      </c>
      <c r="Q40" s="18">
        <v>0.0</v>
      </c>
      <c r="R40" s="18">
        <v>0.0</v>
      </c>
      <c r="S40" s="18">
        <v>5.0</v>
      </c>
      <c r="T40" s="18">
        <v>15.0</v>
      </c>
      <c r="U40" s="18">
        <v>0.323</v>
      </c>
      <c r="V40" s="18">
        <v>0.366</v>
      </c>
      <c r="W40" s="18">
        <v>0.631</v>
      </c>
      <c r="X40" s="18">
        <v>0.997</v>
      </c>
      <c r="Y40" s="18">
        <v>177.0</v>
      </c>
      <c r="Z40" s="18">
        <v>41.0</v>
      </c>
      <c r="AA40" s="18">
        <v>0.0</v>
      </c>
      <c r="AB40" s="18">
        <v>0.0</v>
      </c>
      <c r="AC40" s="18">
        <v>0.0</v>
      </c>
      <c r="AD40" s="18">
        <v>1.0</v>
      </c>
      <c r="AE40" s="18">
        <v>0.0</v>
      </c>
      <c r="AF40" s="18" t="s">
        <v>207</v>
      </c>
      <c r="AG40" s="31">
        <f t="shared" si="1"/>
        <v>11</v>
      </c>
      <c r="AH40" s="31">
        <f t="shared" si="2"/>
        <v>5.456</v>
      </c>
      <c r="AI40" s="31">
        <f t="shared" si="3"/>
        <v>3.435</v>
      </c>
      <c r="AJ40" s="32">
        <f t="shared" si="4"/>
        <v>0</v>
      </c>
      <c r="AK40" s="32">
        <f t="shared" si="5"/>
        <v>7.43099595</v>
      </c>
      <c r="AL40" s="32">
        <f t="shared" si="6"/>
        <v>0</v>
      </c>
      <c r="AM40" s="32">
        <f t="shared" si="7"/>
        <v>0</v>
      </c>
      <c r="AN40" s="31">
        <f t="shared" si="8"/>
        <v>5</v>
      </c>
      <c r="AO40" s="32">
        <f t="shared" si="9"/>
        <v>1.766691205</v>
      </c>
      <c r="AP40" s="32">
        <f t="shared" si="10"/>
        <v>-0.726124605</v>
      </c>
      <c r="AQ40" s="32">
        <f t="shared" si="11"/>
        <v>0</v>
      </c>
      <c r="AR40" s="32">
        <f t="shared" si="12"/>
        <v>0.9138190816</v>
      </c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</row>
    <row r="41">
      <c r="A41" s="18">
        <v>40.0</v>
      </c>
      <c r="B41" s="18" t="s">
        <v>208</v>
      </c>
      <c r="C41" s="18" t="str">
        <f>VLOOKUP(B41, 'Unavailable Hitters'!A:B, 2, FALSE)</f>
        <v>#N/A</v>
      </c>
      <c r="D41" s="18" t="str">
        <f>VLOOKUP(B41, 'Hitter Pool'!B:D, 3, FALSE)</f>
        <v>#N/A</v>
      </c>
      <c r="E41" s="18">
        <v>40.0</v>
      </c>
      <c r="F41" s="18" t="s">
        <v>209</v>
      </c>
      <c r="G41" s="18" t="s">
        <v>125</v>
      </c>
      <c r="H41" s="18">
        <v>20.0</v>
      </c>
      <c r="I41" s="18">
        <v>73.0</v>
      </c>
      <c r="J41" s="18">
        <v>66.0</v>
      </c>
      <c r="K41" s="18">
        <v>13.0</v>
      </c>
      <c r="L41" s="18">
        <v>21.0</v>
      </c>
      <c r="M41" s="18">
        <v>2.0</v>
      </c>
      <c r="N41" s="18">
        <v>0.0</v>
      </c>
      <c r="O41" s="18">
        <v>7.0</v>
      </c>
      <c r="P41" s="18">
        <v>15.0</v>
      </c>
      <c r="Q41" s="18">
        <v>0.0</v>
      </c>
      <c r="R41" s="18">
        <v>0.0</v>
      </c>
      <c r="S41" s="18">
        <v>3.0</v>
      </c>
      <c r="T41" s="18">
        <v>14.0</v>
      </c>
      <c r="U41" s="18">
        <v>0.318</v>
      </c>
      <c r="V41" s="18">
        <v>0.356</v>
      </c>
      <c r="W41" s="18">
        <v>0.667</v>
      </c>
      <c r="X41" s="18">
        <v>1.023</v>
      </c>
      <c r="Y41" s="18">
        <v>192.0</v>
      </c>
      <c r="Z41" s="18">
        <v>44.0</v>
      </c>
      <c r="AA41" s="18">
        <v>2.0</v>
      </c>
      <c r="AB41" s="18">
        <v>2.0</v>
      </c>
      <c r="AC41" s="18">
        <v>0.0</v>
      </c>
      <c r="AD41" s="18">
        <v>2.0</v>
      </c>
      <c r="AE41" s="18">
        <v>0.0</v>
      </c>
      <c r="AF41" s="18" t="s">
        <v>210</v>
      </c>
      <c r="AG41" s="31">
        <f t="shared" si="1"/>
        <v>12</v>
      </c>
      <c r="AH41" s="31">
        <f t="shared" si="2"/>
        <v>5.952</v>
      </c>
      <c r="AI41" s="31">
        <f t="shared" si="3"/>
        <v>1.374</v>
      </c>
      <c r="AJ41" s="32">
        <f t="shared" si="4"/>
        <v>0</v>
      </c>
      <c r="AK41" s="32">
        <f t="shared" si="5"/>
        <v>10.40339433</v>
      </c>
      <c r="AL41" s="32">
        <f t="shared" si="6"/>
        <v>0</v>
      </c>
      <c r="AM41" s="32">
        <f t="shared" si="7"/>
        <v>0</v>
      </c>
      <c r="AN41" s="31">
        <f t="shared" si="8"/>
        <v>5</v>
      </c>
      <c r="AO41" s="32">
        <f t="shared" si="9"/>
        <v>1.766691205</v>
      </c>
      <c r="AP41" s="32">
        <f t="shared" si="10"/>
        <v>-0.677716298</v>
      </c>
      <c r="AQ41" s="32">
        <f t="shared" si="11"/>
        <v>-0.668699932</v>
      </c>
      <c r="AR41" s="32">
        <f t="shared" si="12"/>
        <v>0.9074834652</v>
      </c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</row>
    <row r="42">
      <c r="A42" s="18">
        <v>41.0</v>
      </c>
      <c r="B42" s="18" t="s">
        <v>211</v>
      </c>
      <c r="C42" s="18" t="str">
        <f>VLOOKUP(B42, 'Unavailable Hitters'!A:B, 2, FALSE)</f>
        <v>#N/A</v>
      </c>
      <c r="D42" s="18" t="str">
        <f>VLOOKUP(B42, 'Hitter Pool'!B:D, 3, FALSE)</f>
        <v>#N/A</v>
      </c>
      <c r="E42" s="18">
        <v>25.0</v>
      </c>
      <c r="F42" s="18" t="s">
        <v>212</v>
      </c>
      <c r="G42" s="18" t="s">
        <v>125</v>
      </c>
      <c r="H42" s="18">
        <v>23.0</v>
      </c>
      <c r="I42" s="18">
        <v>98.0</v>
      </c>
      <c r="J42" s="18">
        <v>86.0</v>
      </c>
      <c r="K42" s="18">
        <v>11.0</v>
      </c>
      <c r="L42" s="18">
        <v>23.0</v>
      </c>
      <c r="M42" s="18">
        <v>3.0</v>
      </c>
      <c r="N42" s="18">
        <v>0.0</v>
      </c>
      <c r="O42" s="18">
        <v>6.0</v>
      </c>
      <c r="P42" s="18">
        <v>21.0</v>
      </c>
      <c r="Q42" s="18">
        <v>2.0</v>
      </c>
      <c r="R42" s="18">
        <v>0.0</v>
      </c>
      <c r="S42" s="18">
        <v>11.0</v>
      </c>
      <c r="T42" s="18">
        <v>27.0</v>
      </c>
      <c r="U42" s="18">
        <v>0.267</v>
      </c>
      <c r="V42" s="18">
        <v>0.357</v>
      </c>
      <c r="W42" s="18">
        <v>0.512</v>
      </c>
      <c r="X42" s="18">
        <v>0.869</v>
      </c>
      <c r="Y42" s="18">
        <v>145.0</v>
      </c>
      <c r="Z42" s="18">
        <v>44.0</v>
      </c>
      <c r="AA42" s="18">
        <v>5.0</v>
      </c>
      <c r="AB42" s="18">
        <v>1.0</v>
      </c>
      <c r="AC42" s="18">
        <v>0.0</v>
      </c>
      <c r="AD42" s="18">
        <v>0.0</v>
      </c>
      <c r="AE42" s="18">
        <v>0.0</v>
      </c>
      <c r="AF42" s="18" t="s">
        <v>147</v>
      </c>
      <c r="AG42" s="31">
        <f t="shared" si="1"/>
        <v>14</v>
      </c>
      <c r="AH42" s="31">
        <f t="shared" si="2"/>
        <v>6.944</v>
      </c>
      <c r="AI42" s="31">
        <f t="shared" si="3"/>
        <v>2.061</v>
      </c>
      <c r="AJ42" s="32">
        <f t="shared" si="4"/>
        <v>0</v>
      </c>
      <c r="AK42" s="32">
        <f t="shared" si="5"/>
        <v>8.91719514</v>
      </c>
      <c r="AL42" s="32">
        <f t="shared" si="6"/>
        <v>1.64</v>
      </c>
      <c r="AM42" s="32">
        <f t="shared" si="7"/>
        <v>0</v>
      </c>
      <c r="AN42" s="31">
        <f t="shared" si="8"/>
        <v>12</v>
      </c>
      <c r="AO42" s="32">
        <f t="shared" si="9"/>
        <v>4.240058891</v>
      </c>
      <c r="AP42" s="32">
        <f t="shared" si="10"/>
        <v>-1.307024289</v>
      </c>
      <c r="AQ42" s="32">
        <f t="shared" si="11"/>
        <v>-1.67174983</v>
      </c>
      <c r="AR42" s="32">
        <f t="shared" si="12"/>
        <v>0.9053686918</v>
      </c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</row>
    <row r="43">
      <c r="A43" s="18">
        <v>42.0</v>
      </c>
      <c r="B43" s="18" t="s">
        <v>213</v>
      </c>
      <c r="C43" s="18" t="str">
        <f>VLOOKUP(B43, 'Unavailable Hitters'!A:B, 2, FALSE)</f>
        <v>#N/A</v>
      </c>
      <c r="D43" s="18" t="str">
        <f>VLOOKUP(B43, 'Hitter Pool'!B:D, 3, FALSE)</f>
        <v>#N/A</v>
      </c>
      <c r="E43" s="18">
        <v>29.0</v>
      </c>
      <c r="F43" s="18" t="s">
        <v>214</v>
      </c>
      <c r="G43" s="18" t="s">
        <v>121</v>
      </c>
      <c r="H43" s="18">
        <v>21.0</v>
      </c>
      <c r="I43" s="18">
        <v>96.0</v>
      </c>
      <c r="J43" s="18">
        <v>84.0</v>
      </c>
      <c r="K43" s="18">
        <v>12.0</v>
      </c>
      <c r="L43" s="18">
        <v>26.0</v>
      </c>
      <c r="M43" s="18">
        <v>6.0</v>
      </c>
      <c r="N43" s="18">
        <v>2.0</v>
      </c>
      <c r="O43" s="18">
        <v>0.0</v>
      </c>
      <c r="P43" s="18">
        <v>10.0</v>
      </c>
      <c r="Q43" s="18">
        <v>2.0</v>
      </c>
      <c r="R43" s="18">
        <v>1.0</v>
      </c>
      <c r="S43" s="18">
        <v>9.0</v>
      </c>
      <c r="T43" s="18">
        <v>10.0</v>
      </c>
      <c r="U43" s="18">
        <v>0.31</v>
      </c>
      <c r="V43" s="18">
        <v>0.385</v>
      </c>
      <c r="W43" s="18">
        <v>0.429</v>
      </c>
      <c r="X43" s="18">
        <v>0.814</v>
      </c>
      <c r="Y43" s="18">
        <v>127.0</v>
      </c>
      <c r="Z43" s="18">
        <v>36.0</v>
      </c>
      <c r="AA43" s="18">
        <v>2.0</v>
      </c>
      <c r="AB43" s="18">
        <v>2.0</v>
      </c>
      <c r="AC43" s="18">
        <v>0.0</v>
      </c>
      <c r="AD43" s="18">
        <v>1.0</v>
      </c>
      <c r="AE43" s="18">
        <v>0.0</v>
      </c>
      <c r="AF43" s="18" t="s">
        <v>140</v>
      </c>
      <c r="AG43" s="31">
        <f t="shared" si="1"/>
        <v>18</v>
      </c>
      <c r="AH43" s="31">
        <f t="shared" si="2"/>
        <v>8.928</v>
      </c>
      <c r="AI43" s="31">
        <f t="shared" si="3"/>
        <v>4.122</v>
      </c>
      <c r="AJ43" s="32">
        <f t="shared" si="4"/>
        <v>2.185406336</v>
      </c>
      <c r="AK43" s="32">
        <f t="shared" si="5"/>
        <v>0</v>
      </c>
      <c r="AL43" s="32">
        <f t="shared" si="6"/>
        <v>1.64</v>
      </c>
      <c r="AM43" s="32">
        <f t="shared" si="7"/>
        <v>-0.67</v>
      </c>
      <c r="AN43" s="31">
        <f t="shared" si="8"/>
        <v>11</v>
      </c>
      <c r="AO43" s="32">
        <f t="shared" si="9"/>
        <v>3.88672065</v>
      </c>
      <c r="AP43" s="32">
        <f t="shared" si="10"/>
        <v>-0.48408307</v>
      </c>
      <c r="AQ43" s="32">
        <f t="shared" si="11"/>
        <v>-0.668699932</v>
      </c>
      <c r="AR43" s="32">
        <f t="shared" si="12"/>
        <v>0.901873523</v>
      </c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</row>
    <row r="44">
      <c r="A44" s="18">
        <v>43.0</v>
      </c>
      <c r="B44" s="18" t="s">
        <v>215</v>
      </c>
      <c r="C44" s="18" t="str">
        <f>VLOOKUP(B44, 'Unavailable Hitters'!A:B, 2, FALSE)</f>
        <v>#N/A</v>
      </c>
      <c r="D44" s="18" t="str">
        <f>VLOOKUP(B44, 'Hitter Pool'!B:D, 3, FALSE)</f>
        <v>#N/A</v>
      </c>
      <c r="E44" s="18">
        <v>26.0</v>
      </c>
      <c r="F44" s="18" t="s">
        <v>206</v>
      </c>
      <c r="G44" s="18" t="s">
        <v>121</v>
      </c>
      <c r="H44" s="18">
        <v>22.0</v>
      </c>
      <c r="I44" s="18">
        <v>98.0</v>
      </c>
      <c r="J44" s="18">
        <v>90.0</v>
      </c>
      <c r="K44" s="18">
        <v>11.0</v>
      </c>
      <c r="L44" s="18">
        <v>24.0</v>
      </c>
      <c r="M44" s="18">
        <v>2.0</v>
      </c>
      <c r="N44" s="18">
        <v>1.0</v>
      </c>
      <c r="O44" s="18">
        <v>2.0</v>
      </c>
      <c r="P44" s="18">
        <v>4.0</v>
      </c>
      <c r="Q44" s="18">
        <v>4.0</v>
      </c>
      <c r="R44" s="18">
        <v>1.0</v>
      </c>
      <c r="S44" s="18">
        <v>7.0</v>
      </c>
      <c r="T44" s="18">
        <v>10.0</v>
      </c>
      <c r="U44" s="18">
        <v>0.267</v>
      </c>
      <c r="V44" s="18">
        <v>0.327</v>
      </c>
      <c r="W44" s="18">
        <v>0.378</v>
      </c>
      <c r="X44" s="18">
        <v>0.704</v>
      </c>
      <c r="Y44" s="18">
        <v>100.0</v>
      </c>
      <c r="Z44" s="18">
        <v>34.0</v>
      </c>
      <c r="AA44" s="18">
        <v>0.0</v>
      </c>
      <c r="AB44" s="18">
        <v>1.0</v>
      </c>
      <c r="AC44" s="18">
        <v>0.0</v>
      </c>
      <c r="AD44" s="18">
        <v>0.0</v>
      </c>
      <c r="AE44" s="18">
        <v>0.0</v>
      </c>
      <c r="AF44" s="18" t="s">
        <v>216</v>
      </c>
      <c r="AG44" s="31">
        <f t="shared" si="1"/>
        <v>19</v>
      </c>
      <c r="AH44" s="31">
        <f t="shared" si="2"/>
        <v>9.424</v>
      </c>
      <c r="AI44" s="31">
        <f t="shared" si="3"/>
        <v>1.374</v>
      </c>
      <c r="AJ44" s="32">
        <f t="shared" si="4"/>
        <v>1.092703168</v>
      </c>
      <c r="AK44" s="32">
        <f t="shared" si="5"/>
        <v>2.97239838</v>
      </c>
      <c r="AL44" s="32">
        <f t="shared" si="6"/>
        <v>3.28</v>
      </c>
      <c r="AM44" s="32">
        <f t="shared" si="7"/>
        <v>-0.67</v>
      </c>
      <c r="AN44" s="31">
        <f t="shared" si="8"/>
        <v>8</v>
      </c>
      <c r="AO44" s="32">
        <f t="shared" si="9"/>
        <v>2.826705927</v>
      </c>
      <c r="AP44" s="32">
        <f t="shared" si="10"/>
        <v>-0.48408307</v>
      </c>
      <c r="AQ44" s="32">
        <f t="shared" si="11"/>
        <v>0</v>
      </c>
      <c r="AR44" s="32">
        <f t="shared" si="12"/>
        <v>0.9007147457</v>
      </c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</row>
    <row r="45">
      <c r="A45" s="18">
        <v>44.0</v>
      </c>
      <c r="B45" s="18" t="s">
        <v>217</v>
      </c>
      <c r="C45" s="18" t="str">
        <f>VLOOKUP(B45, 'Unavailable Hitters'!A:B, 2, FALSE)</f>
        <v>#N/A</v>
      </c>
      <c r="D45" s="18" t="str">
        <f>VLOOKUP(B45, 'Hitter Pool'!B:D, 3, FALSE)</f>
        <v>#N/A</v>
      </c>
      <c r="E45" s="18">
        <v>31.0</v>
      </c>
      <c r="F45" s="18" t="s">
        <v>203</v>
      </c>
      <c r="G45" s="18" t="s">
        <v>121</v>
      </c>
      <c r="H45" s="18">
        <v>23.0</v>
      </c>
      <c r="I45" s="18">
        <v>99.0</v>
      </c>
      <c r="J45" s="18">
        <v>89.0</v>
      </c>
      <c r="K45" s="18">
        <v>8.0</v>
      </c>
      <c r="L45" s="18">
        <v>28.0</v>
      </c>
      <c r="M45" s="18">
        <v>5.0</v>
      </c>
      <c r="N45" s="18">
        <v>0.0</v>
      </c>
      <c r="O45" s="18">
        <v>3.0</v>
      </c>
      <c r="P45" s="18">
        <v>16.0</v>
      </c>
      <c r="Q45" s="18">
        <v>2.0</v>
      </c>
      <c r="R45" s="18">
        <v>1.0</v>
      </c>
      <c r="S45" s="18">
        <v>8.0</v>
      </c>
      <c r="T45" s="18">
        <v>15.0</v>
      </c>
      <c r="U45" s="18">
        <v>0.315</v>
      </c>
      <c r="V45" s="18">
        <v>0.374</v>
      </c>
      <c r="W45" s="18">
        <v>0.472</v>
      </c>
      <c r="X45" s="18">
        <v>0.846</v>
      </c>
      <c r="Y45" s="18">
        <v>142.0</v>
      </c>
      <c r="Z45" s="18">
        <v>42.0</v>
      </c>
      <c r="AA45" s="18">
        <v>2.0</v>
      </c>
      <c r="AB45" s="18">
        <v>1.0</v>
      </c>
      <c r="AC45" s="18">
        <v>0.0</v>
      </c>
      <c r="AD45" s="18">
        <v>1.0</v>
      </c>
      <c r="AE45" s="18">
        <v>0.0</v>
      </c>
      <c r="AF45" s="18" t="s">
        <v>218</v>
      </c>
      <c r="AG45" s="31">
        <f t="shared" si="1"/>
        <v>20</v>
      </c>
      <c r="AH45" s="31">
        <f t="shared" si="2"/>
        <v>9.92</v>
      </c>
      <c r="AI45" s="31">
        <f t="shared" si="3"/>
        <v>3.435</v>
      </c>
      <c r="AJ45" s="32">
        <f t="shared" si="4"/>
        <v>0</v>
      </c>
      <c r="AK45" s="32">
        <f t="shared" si="5"/>
        <v>4.45859757</v>
      </c>
      <c r="AL45" s="32">
        <f t="shared" si="6"/>
        <v>1.64</v>
      </c>
      <c r="AM45" s="32">
        <f t="shared" si="7"/>
        <v>-0.67</v>
      </c>
      <c r="AN45" s="31">
        <f t="shared" si="8"/>
        <v>9</v>
      </c>
      <c r="AO45" s="32">
        <f t="shared" si="9"/>
        <v>3.180044168</v>
      </c>
      <c r="AP45" s="32">
        <f t="shared" si="10"/>
        <v>-0.726124605</v>
      </c>
      <c r="AQ45" s="32">
        <f t="shared" si="11"/>
        <v>-0.668699932</v>
      </c>
      <c r="AR45" s="32">
        <f t="shared" si="12"/>
        <v>0.8942964</v>
      </c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</row>
    <row r="46">
      <c r="A46" s="18">
        <v>45.0</v>
      </c>
      <c r="B46" s="18" t="s">
        <v>219</v>
      </c>
      <c r="C46" s="18" t="str">
        <f>VLOOKUP(B46, 'Unavailable Hitters'!A:B, 2, FALSE)</f>
        <v>#N/A</v>
      </c>
      <c r="D46" s="18" t="str">
        <f>VLOOKUP(B46, 'Hitter Pool'!B:D, 3, FALSE)</f>
        <v>#N/A</v>
      </c>
      <c r="E46" s="18">
        <v>26.0</v>
      </c>
      <c r="F46" s="18" t="s">
        <v>220</v>
      </c>
      <c r="G46" s="18" t="s">
        <v>121</v>
      </c>
      <c r="H46" s="18">
        <v>17.0</v>
      </c>
      <c r="I46" s="18">
        <v>70.0</v>
      </c>
      <c r="J46" s="18">
        <v>60.0</v>
      </c>
      <c r="K46" s="18">
        <v>9.0</v>
      </c>
      <c r="L46" s="18">
        <v>16.0</v>
      </c>
      <c r="M46" s="18">
        <v>2.0</v>
      </c>
      <c r="N46" s="18">
        <v>0.0</v>
      </c>
      <c r="O46" s="18">
        <v>5.0</v>
      </c>
      <c r="P46" s="18">
        <v>12.0</v>
      </c>
      <c r="Q46" s="18">
        <v>0.0</v>
      </c>
      <c r="R46" s="18">
        <v>0.0</v>
      </c>
      <c r="S46" s="18">
        <v>8.0</v>
      </c>
      <c r="T46" s="18">
        <v>19.0</v>
      </c>
      <c r="U46" s="18">
        <v>0.267</v>
      </c>
      <c r="V46" s="18">
        <v>0.357</v>
      </c>
      <c r="W46" s="18">
        <v>0.55</v>
      </c>
      <c r="X46" s="18">
        <v>0.907</v>
      </c>
      <c r="Y46" s="18">
        <v>153.0</v>
      </c>
      <c r="Z46" s="18">
        <v>33.0</v>
      </c>
      <c r="AA46" s="18">
        <v>1.0</v>
      </c>
      <c r="AB46" s="18">
        <v>1.0</v>
      </c>
      <c r="AC46" s="18">
        <v>0.0</v>
      </c>
      <c r="AD46" s="18">
        <v>1.0</v>
      </c>
      <c r="AE46" s="18">
        <v>0.0</v>
      </c>
      <c r="AF46" s="18" t="s">
        <v>156</v>
      </c>
      <c r="AG46" s="31">
        <f t="shared" si="1"/>
        <v>9</v>
      </c>
      <c r="AH46" s="31">
        <f t="shared" si="2"/>
        <v>4.464</v>
      </c>
      <c r="AI46" s="31">
        <f t="shared" si="3"/>
        <v>1.374</v>
      </c>
      <c r="AJ46" s="32">
        <f t="shared" si="4"/>
        <v>0</v>
      </c>
      <c r="AK46" s="32">
        <f t="shared" si="5"/>
        <v>7.43099595</v>
      </c>
      <c r="AL46" s="32">
        <f t="shared" si="6"/>
        <v>0</v>
      </c>
      <c r="AM46" s="32">
        <f t="shared" si="7"/>
        <v>0</v>
      </c>
      <c r="AN46" s="31">
        <f t="shared" si="8"/>
        <v>9</v>
      </c>
      <c r="AO46" s="32">
        <f t="shared" si="9"/>
        <v>3.180044168</v>
      </c>
      <c r="AP46" s="32">
        <f t="shared" si="10"/>
        <v>-0.919757833</v>
      </c>
      <c r="AQ46" s="32">
        <f t="shared" si="11"/>
        <v>-0.334349966</v>
      </c>
      <c r="AR46" s="32">
        <f t="shared" si="12"/>
        <v>0.8938195482</v>
      </c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</row>
    <row r="47">
      <c r="A47" s="18">
        <v>46.0</v>
      </c>
      <c r="B47" s="18" t="s">
        <v>221</v>
      </c>
      <c r="C47" s="18" t="str">
        <f>VLOOKUP(B47, 'Unavailable Hitters'!A:B, 2, FALSE)</f>
        <v>#N/A</v>
      </c>
      <c r="D47" s="18" t="str">
        <f>VLOOKUP(B47, 'Hitter Pool'!B:D, 3, FALSE)</f>
        <v>#N/A</v>
      </c>
      <c r="E47" s="18">
        <v>26.0</v>
      </c>
      <c r="F47" s="18" t="s">
        <v>212</v>
      </c>
      <c r="G47" s="18" t="s">
        <v>125</v>
      </c>
      <c r="H47" s="18">
        <v>23.0</v>
      </c>
      <c r="I47" s="18">
        <v>96.0</v>
      </c>
      <c r="J47" s="18">
        <v>84.0</v>
      </c>
      <c r="K47" s="18">
        <v>14.0</v>
      </c>
      <c r="L47" s="18">
        <v>24.0</v>
      </c>
      <c r="M47" s="18">
        <v>2.0</v>
      </c>
      <c r="N47" s="18">
        <v>0.0</v>
      </c>
      <c r="O47" s="18">
        <v>5.0</v>
      </c>
      <c r="P47" s="18">
        <v>12.0</v>
      </c>
      <c r="Q47" s="18">
        <v>2.0</v>
      </c>
      <c r="R47" s="18">
        <v>1.0</v>
      </c>
      <c r="S47" s="18">
        <v>6.0</v>
      </c>
      <c r="T47" s="18">
        <v>27.0</v>
      </c>
      <c r="U47" s="18">
        <v>0.286</v>
      </c>
      <c r="V47" s="18">
        <v>0.375</v>
      </c>
      <c r="W47" s="18">
        <v>0.488</v>
      </c>
      <c r="X47" s="18">
        <v>0.863</v>
      </c>
      <c r="Y47" s="18">
        <v>145.0</v>
      </c>
      <c r="Z47" s="18">
        <v>41.0</v>
      </c>
      <c r="AA47" s="18">
        <v>2.0</v>
      </c>
      <c r="AB47" s="18">
        <v>6.0</v>
      </c>
      <c r="AC47" s="18">
        <v>0.0</v>
      </c>
      <c r="AD47" s="18">
        <v>0.0</v>
      </c>
      <c r="AE47" s="18">
        <v>0.0</v>
      </c>
      <c r="AF47" s="18" t="s">
        <v>222</v>
      </c>
      <c r="AG47" s="31">
        <f t="shared" si="1"/>
        <v>17</v>
      </c>
      <c r="AH47" s="31">
        <f t="shared" si="2"/>
        <v>8.432</v>
      </c>
      <c r="AI47" s="31">
        <f t="shared" si="3"/>
        <v>1.374</v>
      </c>
      <c r="AJ47" s="32">
        <f t="shared" si="4"/>
        <v>0</v>
      </c>
      <c r="AK47" s="32">
        <f t="shared" si="5"/>
        <v>7.43099595</v>
      </c>
      <c r="AL47" s="32">
        <f t="shared" si="6"/>
        <v>1.64</v>
      </c>
      <c r="AM47" s="32">
        <f t="shared" si="7"/>
        <v>-0.67</v>
      </c>
      <c r="AN47" s="31">
        <f t="shared" si="8"/>
        <v>12</v>
      </c>
      <c r="AO47" s="32">
        <f t="shared" si="9"/>
        <v>4.240058891</v>
      </c>
      <c r="AP47" s="32">
        <f t="shared" si="10"/>
        <v>-1.307024289</v>
      </c>
      <c r="AQ47" s="32">
        <f t="shared" si="11"/>
        <v>-0.668699932</v>
      </c>
      <c r="AR47" s="32">
        <f t="shared" si="12"/>
        <v>0.890057853</v>
      </c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</row>
    <row r="48">
      <c r="A48" s="18">
        <v>47.0</v>
      </c>
      <c r="B48" s="18" t="s">
        <v>223</v>
      </c>
      <c r="C48" s="18" t="str">
        <f>VLOOKUP(B48, 'Unavailable Hitters'!A:B, 2, FALSE)</f>
        <v>#N/A</v>
      </c>
      <c r="D48" s="18" t="str">
        <f>VLOOKUP(B48, 'Hitter Pool'!B:D, 3, FALSE)</f>
        <v>#N/A</v>
      </c>
      <c r="E48" s="18">
        <v>28.0</v>
      </c>
      <c r="F48" s="18" t="s">
        <v>137</v>
      </c>
      <c r="G48" s="18" t="s">
        <v>121</v>
      </c>
      <c r="H48" s="18">
        <v>22.0</v>
      </c>
      <c r="I48" s="18">
        <v>92.0</v>
      </c>
      <c r="J48" s="18">
        <v>88.0</v>
      </c>
      <c r="K48" s="18">
        <v>18.0</v>
      </c>
      <c r="L48" s="18">
        <v>23.0</v>
      </c>
      <c r="M48" s="18">
        <v>7.0</v>
      </c>
      <c r="N48" s="18">
        <v>0.0</v>
      </c>
      <c r="O48" s="18">
        <v>8.0</v>
      </c>
      <c r="P48" s="18">
        <v>14.0</v>
      </c>
      <c r="Q48" s="18">
        <v>0.0</v>
      </c>
      <c r="R48" s="18">
        <v>0.0</v>
      </c>
      <c r="S48" s="18">
        <v>4.0</v>
      </c>
      <c r="T48" s="18">
        <v>31.0</v>
      </c>
      <c r="U48" s="18">
        <v>0.261</v>
      </c>
      <c r="V48" s="18">
        <v>0.293</v>
      </c>
      <c r="W48" s="18">
        <v>0.614</v>
      </c>
      <c r="X48" s="18">
        <v>0.907</v>
      </c>
      <c r="Y48" s="18">
        <v>145.0</v>
      </c>
      <c r="Z48" s="18">
        <v>54.0</v>
      </c>
      <c r="AA48" s="18">
        <v>3.0</v>
      </c>
      <c r="AB48" s="18">
        <v>0.0</v>
      </c>
      <c r="AC48" s="18">
        <v>0.0</v>
      </c>
      <c r="AD48" s="18">
        <v>0.0</v>
      </c>
      <c r="AE48" s="18">
        <v>0.0</v>
      </c>
      <c r="AF48" s="18" t="s">
        <v>224</v>
      </c>
      <c r="AG48" s="31">
        <f t="shared" si="1"/>
        <v>8</v>
      </c>
      <c r="AH48" s="31">
        <f t="shared" si="2"/>
        <v>3.968</v>
      </c>
      <c r="AI48" s="31">
        <f t="shared" si="3"/>
        <v>4.809</v>
      </c>
      <c r="AJ48" s="32">
        <f t="shared" si="4"/>
        <v>0</v>
      </c>
      <c r="AK48" s="32">
        <f t="shared" si="5"/>
        <v>11.88959352</v>
      </c>
      <c r="AL48" s="32">
        <f t="shared" si="6"/>
        <v>0</v>
      </c>
      <c r="AM48" s="32">
        <f t="shared" si="7"/>
        <v>0</v>
      </c>
      <c r="AN48" s="31">
        <f t="shared" si="8"/>
        <v>4</v>
      </c>
      <c r="AO48" s="32">
        <f t="shared" si="9"/>
        <v>1.413352964</v>
      </c>
      <c r="AP48" s="32">
        <f t="shared" si="10"/>
        <v>-1.500657517</v>
      </c>
      <c r="AQ48" s="32">
        <f t="shared" si="11"/>
        <v>-1.003049898</v>
      </c>
      <c r="AR48" s="32">
        <f t="shared" si="12"/>
        <v>0.8898290486</v>
      </c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</row>
    <row r="49">
      <c r="A49" s="18">
        <v>48.0</v>
      </c>
      <c r="B49" s="18" t="s">
        <v>225</v>
      </c>
      <c r="C49" s="18" t="str">
        <f>VLOOKUP(B49, 'Unavailable Hitters'!A:B, 2, FALSE)</f>
        <v>#N/A</v>
      </c>
      <c r="D49" s="18" t="str">
        <f>VLOOKUP(B49, 'Hitter Pool'!B:D, 3, FALSE)</f>
        <v>#N/A</v>
      </c>
      <c r="E49" s="18">
        <v>30.0</v>
      </c>
      <c r="F49" s="18" t="s">
        <v>226</v>
      </c>
      <c r="G49" s="18" t="s">
        <v>125</v>
      </c>
      <c r="H49" s="18">
        <v>23.0</v>
      </c>
      <c r="I49" s="18">
        <v>101.0</v>
      </c>
      <c r="J49" s="18">
        <v>93.0</v>
      </c>
      <c r="K49" s="18">
        <v>17.0</v>
      </c>
      <c r="L49" s="18">
        <v>26.0</v>
      </c>
      <c r="M49" s="18">
        <v>7.0</v>
      </c>
      <c r="N49" s="18">
        <v>1.0</v>
      </c>
      <c r="O49" s="18">
        <v>5.0</v>
      </c>
      <c r="P49" s="18">
        <v>17.0</v>
      </c>
      <c r="Q49" s="18">
        <v>0.0</v>
      </c>
      <c r="R49" s="18">
        <v>0.0</v>
      </c>
      <c r="S49" s="18">
        <v>6.0</v>
      </c>
      <c r="T49" s="18">
        <v>23.0</v>
      </c>
      <c r="U49" s="18">
        <v>0.28</v>
      </c>
      <c r="V49" s="18">
        <v>0.317</v>
      </c>
      <c r="W49" s="18">
        <v>0.538</v>
      </c>
      <c r="X49" s="18">
        <v>0.854</v>
      </c>
      <c r="Y49" s="18">
        <v>148.0</v>
      </c>
      <c r="Z49" s="18">
        <v>50.0</v>
      </c>
      <c r="AA49" s="18">
        <v>1.0</v>
      </c>
      <c r="AB49" s="18">
        <v>0.0</v>
      </c>
      <c r="AC49" s="18">
        <v>0.0</v>
      </c>
      <c r="AD49" s="18">
        <v>2.0</v>
      </c>
      <c r="AE49" s="18">
        <v>0.0</v>
      </c>
      <c r="AF49" s="18" t="s">
        <v>227</v>
      </c>
      <c r="AG49" s="31">
        <f t="shared" si="1"/>
        <v>13</v>
      </c>
      <c r="AH49" s="31">
        <f t="shared" si="2"/>
        <v>6.448</v>
      </c>
      <c r="AI49" s="31">
        <f t="shared" si="3"/>
        <v>4.809</v>
      </c>
      <c r="AJ49" s="32">
        <f t="shared" si="4"/>
        <v>1.092703168</v>
      </c>
      <c r="AK49" s="32">
        <f t="shared" si="5"/>
        <v>7.43099595</v>
      </c>
      <c r="AL49" s="32">
        <f t="shared" si="6"/>
        <v>0</v>
      </c>
      <c r="AM49" s="32">
        <f t="shared" si="7"/>
        <v>0</v>
      </c>
      <c r="AN49" s="31">
        <f t="shared" si="8"/>
        <v>6</v>
      </c>
      <c r="AO49" s="32">
        <f t="shared" si="9"/>
        <v>2.120029445</v>
      </c>
      <c r="AP49" s="32">
        <f t="shared" si="10"/>
        <v>-1.113391061</v>
      </c>
      <c r="AQ49" s="32">
        <f t="shared" si="11"/>
        <v>-0.334349966</v>
      </c>
      <c r="AR49" s="32">
        <f t="shared" si="12"/>
        <v>0.8892603277</v>
      </c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</row>
    <row r="50">
      <c r="A50" s="18">
        <v>49.0</v>
      </c>
      <c r="B50" s="18" t="s">
        <v>228</v>
      </c>
      <c r="C50" s="18" t="str">
        <f>VLOOKUP(B50, 'Unavailable Hitters'!A:B, 2, FALSE)</f>
        <v>#N/A</v>
      </c>
      <c r="D50" s="18" t="str">
        <f>VLOOKUP(B50, 'Hitter Pool'!B:D, 3, FALSE)</f>
        <v>#N/A</v>
      </c>
      <c r="E50" s="18">
        <v>26.0</v>
      </c>
      <c r="F50" s="18" t="s">
        <v>226</v>
      </c>
      <c r="G50" s="18" t="s">
        <v>125</v>
      </c>
      <c r="H50" s="18">
        <v>23.0</v>
      </c>
      <c r="I50" s="18">
        <v>97.0</v>
      </c>
      <c r="J50" s="18">
        <v>83.0</v>
      </c>
      <c r="K50" s="18">
        <v>17.0</v>
      </c>
      <c r="L50" s="18">
        <v>27.0</v>
      </c>
      <c r="M50" s="18">
        <v>8.0</v>
      </c>
      <c r="N50" s="18">
        <v>0.0</v>
      </c>
      <c r="O50" s="18">
        <v>3.0</v>
      </c>
      <c r="P50" s="18">
        <v>13.0</v>
      </c>
      <c r="Q50" s="18">
        <v>0.0</v>
      </c>
      <c r="R50" s="18">
        <v>0.0</v>
      </c>
      <c r="S50" s="18">
        <v>9.0</v>
      </c>
      <c r="T50" s="18">
        <v>22.0</v>
      </c>
      <c r="U50" s="18">
        <v>0.325</v>
      </c>
      <c r="V50" s="18">
        <v>0.412</v>
      </c>
      <c r="W50" s="18">
        <v>0.53</v>
      </c>
      <c r="X50" s="18">
        <v>0.942</v>
      </c>
      <c r="Y50" s="18">
        <v>177.0</v>
      </c>
      <c r="Z50" s="18">
        <v>44.0</v>
      </c>
      <c r="AA50" s="18">
        <v>3.0</v>
      </c>
      <c r="AB50" s="18">
        <v>4.0</v>
      </c>
      <c r="AC50" s="18">
        <v>0.0</v>
      </c>
      <c r="AD50" s="18">
        <v>1.0</v>
      </c>
      <c r="AE50" s="18">
        <v>0.0</v>
      </c>
      <c r="AF50" s="18" t="s">
        <v>229</v>
      </c>
      <c r="AG50" s="31">
        <f t="shared" si="1"/>
        <v>16</v>
      </c>
      <c r="AH50" s="31">
        <f t="shared" si="2"/>
        <v>7.936</v>
      </c>
      <c r="AI50" s="31">
        <f t="shared" si="3"/>
        <v>5.496</v>
      </c>
      <c r="AJ50" s="32">
        <f t="shared" si="4"/>
        <v>0</v>
      </c>
      <c r="AK50" s="32">
        <f t="shared" si="5"/>
        <v>4.45859757</v>
      </c>
      <c r="AL50" s="32">
        <f t="shared" si="6"/>
        <v>0</v>
      </c>
      <c r="AM50" s="32">
        <f t="shared" si="7"/>
        <v>0</v>
      </c>
      <c r="AN50" s="31">
        <f t="shared" si="8"/>
        <v>13</v>
      </c>
      <c r="AO50" s="32">
        <f t="shared" si="9"/>
        <v>4.593397132</v>
      </c>
      <c r="AP50" s="32">
        <f t="shared" si="10"/>
        <v>-1.064982754</v>
      </c>
      <c r="AQ50" s="32">
        <f t="shared" si="11"/>
        <v>-1.003049898</v>
      </c>
      <c r="AR50" s="32">
        <f t="shared" si="12"/>
        <v>0.8876505239</v>
      </c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</row>
    <row r="51">
      <c r="A51" s="18">
        <v>50.0</v>
      </c>
      <c r="B51" s="18" t="s">
        <v>230</v>
      </c>
      <c r="C51" s="18" t="str">
        <f>VLOOKUP(B51, 'Unavailable Hitters'!A:B, 2, FALSE)</f>
        <v>TG</v>
      </c>
      <c r="D51" s="18" t="str">
        <f>VLOOKUP(B51, 'Hitter Pool'!B:D, 3, FALSE)</f>
        <v>#N/A</v>
      </c>
      <c r="E51" s="18">
        <v>30.0</v>
      </c>
      <c r="F51" s="18" t="s">
        <v>137</v>
      </c>
      <c r="G51" s="18" t="s">
        <v>121</v>
      </c>
      <c r="H51" s="18">
        <v>22.0</v>
      </c>
      <c r="I51" s="18">
        <v>78.0</v>
      </c>
      <c r="J51" s="18">
        <v>66.0</v>
      </c>
      <c r="K51" s="18">
        <v>8.0</v>
      </c>
      <c r="L51" s="18">
        <v>22.0</v>
      </c>
      <c r="M51" s="18">
        <v>4.0</v>
      </c>
      <c r="N51" s="18">
        <v>1.0</v>
      </c>
      <c r="O51" s="18">
        <v>2.0</v>
      </c>
      <c r="P51" s="18">
        <v>9.0</v>
      </c>
      <c r="Q51" s="18">
        <v>2.0</v>
      </c>
      <c r="R51" s="18">
        <v>0.0</v>
      </c>
      <c r="S51" s="18">
        <v>9.0</v>
      </c>
      <c r="T51" s="18">
        <v>16.0</v>
      </c>
      <c r="U51" s="18">
        <v>0.333</v>
      </c>
      <c r="V51" s="18">
        <v>0.436</v>
      </c>
      <c r="W51" s="18">
        <v>0.515</v>
      </c>
      <c r="X51" s="18">
        <v>0.951</v>
      </c>
      <c r="Y51" s="18">
        <v>165.0</v>
      </c>
      <c r="Z51" s="18">
        <v>34.0</v>
      </c>
      <c r="AA51" s="18">
        <v>0.0</v>
      </c>
      <c r="AB51" s="18">
        <v>3.0</v>
      </c>
      <c r="AC51" s="18">
        <v>0.0</v>
      </c>
      <c r="AD51" s="18">
        <v>0.0</v>
      </c>
      <c r="AE51" s="18">
        <v>1.0</v>
      </c>
      <c r="AF51" s="18" t="s">
        <v>231</v>
      </c>
      <c r="AG51" s="31">
        <f t="shared" si="1"/>
        <v>15</v>
      </c>
      <c r="AH51" s="31">
        <f t="shared" si="2"/>
        <v>7.44</v>
      </c>
      <c r="AI51" s="31">
        <f t="shared" si="3"/>
        <v>2.748</v>
      </c>
      <c r="AJ51" s="32">
        <f t="shared" si="4"/>
        <v>1.092703168</v>
      </c>
      <c r="AK51" s="32">
        <f t="shared" si="5"/>
        <v>2.97239838</v>
      </c>
      <c r="AL51" s="32">
        <f t="shared" si="6"/>
        <v>1.64</v>
      </c>
      <c r="AM51" s="32">
        <f t="shared" si="7"/>
        <v>0</v>
      </c>
      <c r="AN51" s="31">
        <f t="shared" si="8"/>
        <v>12</v>
      </c>
      <c r="AO51" s="32">
        <f t="shared" si="9"/>
        <v>4.240058891</v>
      </c>
      <c r="AP51" s="32">
        <f t="shared" si="10"/>
        <v>-0.774532912</v>
      </c>
      <c r="AQ51" s="32">
        <f t="shared" si="11"/>
        <v>0</v>
      </c>
      <c r="AR51" s="32">
        <f t="shared" si="12"/>
        <v>0.8799376149</v>
      </c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</row>
    <row r="52">
      <c r="A52" s="18">
        <v>51.0</v>
      </c>
      <c r="B52" s="18" t="s">
        <v>232</v>
      </c>
      <c r="C52" s="18" t="str">
        <f>VLOOKUP(B52, 'Unavailable Hitters'!A:B, 2, FALSE)</f>
        <v>#N/A</v>
      </c>
      <c r="D52" s="18" t="str">
        <f>VLOOKUP(B52, 'Hitter Pool'!B:D, 3, FALSE)</f>
        <v>#N/A</v>
      </c>
      <c r="E52" s="18">
        <v>23.0</v>
      </c>
      <c r="F52" s="18" t="s">
        <v>146</v>
      </c>
      <c r="G52" s="18" t="s">
        <v>125</v>
      </c>
      <c r="H52" s="18">
        <v>21.0</v>
      </c>
      <c r="I52" s="18">
        <v>91.0</v>
      </c>
      <c r="J52" s="18">
        <v>84.0</v>
      </c>
      <c r="K52" s="18">
        <v>14.0</v>
      </c>
      <c r="L52" s="18">
        <v>21.0</v>
      </c>
      <c r="M52" s="18">
        <v>4.0</v>
      </c>
      <c r="N52" s="18">
        <v>0.0</v>
      </c>
      <c r="O52" s="18">
        <v>5.0</v>
      </c>
      <c r="P52" s="18">
        <v>12.0</v>
      </c>
      <c r="Q52" s="18">
        <v>3.0</v>
      </c>
      <c r="R52" s="18">
        <v>0.0</v>
      </c>
      <c r="S52" s="18">
        <v>4.0</v>
      </c>
      <c r="T52" s="18">
        <v>26.0</v>
      </c>
      <c r="U52" s="18">
        <v>0.25</v>
      </c>
      <c r="V52" s="18">
        <v>0.297</v>
      </c>
      <c r="W52" s="18">
        <v>0.476</v>
      </c>
      <c r="X52" s="18">
        <v>0.773</v>
      </c>
      <c r="Y52" s="18">
        <v>117.0</v>
      </c>
      <c r="Z52" s="18">
        <v>40.0</v>
      </c>
      <c r="AA52" s="18">
        <v>3.0</v>
      </c>
      <c r="AB52" s="18">
        <v>2.0</v>
      </c>
      <c r="AC52" s="18">
        <v>0.0</v>
      </c>
      <c r="AD52" s="18">
        <v>1.0</v>
      </c>
      <c r="AE52" s="18">
        <v>0.0</v>
      </c>
      <c r="AF52" s="18" t="s">
        <v>178</v>
      </c>
      <c r="AG52" s="31">
        <f t="shared" si="1"/>
        <v>12</v>
      </c>
      <c r="AH52" s="31">
        <f t="shared" si="2"/>
        <v>5.952</v>
      </c>
      <c r="AI52" s="31">
        <f t="shared" si="3"/>
        <v>2.748</v>
      </c>
      <c r="AJ52" s="32">
        <f t="shared" si="4"/>
        <v>0</v>
      </c>
      <c r="AK52" s="32">
        <f t="shared" si="5"/>
        <v>7.43099595</v>
      </c>
      <c r="AL52" s="32">
        <f t="shared" si="6"/>
        <v>2.46</v>
      </c>
      <c r="AM52" s="32">
        <f t="shared" si="7"/>
        <v>0</v>
      </c>
      <c r="AN52" s="31">
        <f t="shared" si="8"/>
        <v>6</v>
      </c>
      <c r="AO52" s="32">
        <f t="shared" si="9"/>
        <v>2.120029445</v>
      </c>
      <c r="AP52" s="32">
        <f t="shared" si="10"/>
        <v>-1.258615982</v>
      </c>
      <c r="AQ52" s="32">
        <f t="shared" si="11"/>
        <v>-1.003049898</v>
      </c>
      <c r="AR52" s="32">
        <f t="shared" si="12"/>
        <v>0.8785409293</v>
      </c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</row>
    <row r="53">
      <c r="A53" s="18">
        <v>52.0</v>
      </c>
      <c r="B53" s="18" t="s">
        <v>233</v>
      </c>
      <c r="C53" s="18" t="str">
        <f>VLOOKUP(B53, 'Unavailable Hitters'!A:B, 2, FALSE)</f>
        <v>#N/A</v>
      </c>
      <c r="D53" s="18" t="str">
        <f>VLOOKUP(B53, 'Hitter Pool'!B:D, 3, FALSE)</f>
        <v>#N/A</v>
      </c>
      <c r="E53" s="18">
        <v>32.0</v>
      </c>
      <c r="F53" s="18" t="s">
        <v>149</v>
      </c>
      <c r="G53" s="18" t="s">
        <v>125</v>
      </c>
      <c r="H53" s="18">
        <v>19.0</v>
      </c>
      <c r="I53" s="18">
        <v>85.0</v>
      </c>
      <c r="J53" s="18">
        <v>74.0</v>
      </c>
      <c r="K53" s="18">
        <v>15.0</v>
      </c>
      <c r="L53" s="18">
        <v>18.0</v>
      </c>
      <c r="M53" s="18">
        <v>4.0</v>
      </c>
      <c r="N53" s="18">
        <v>1.0</v>
      </c>
      <c r="O53" s="18">
        <v>3.0</v>
      </c>
      <c r="P53" s="18">
        <v>18.0</v>
      </c>
      <c r="Q53" s="18">
        <v>1.0</v>
      </c>
      <c r="R53" s="18">
        <v>0.0</v>
      </c>
      <c r="S53" s="18">
        <v>7.0</v>
      </c>
      <c r="T53" s="18">
        <v>16.0</v>
      </c>
      <c r="U53" s="18">
        <v>0.243</v>
      </c>
      <c r="V53" s="18">
        <v>0.333</v>
      </c>
      <c r="W53" s="18">
        <v>0.446</v>
      </c>
      <c r="X53" s="18">
        <v>0.779</v>
      </c>
      <c r="Y53" s="18">
        <v>123.0</v>
      </c>
      <c r="Z53" s="18">
        <v>33.0</v>
      </c>
      <c r="AA53" s="18">
        <v>1.0</v>
      </c>
      <c r="AB53" s="18">
        <v>3.0</v>
      </c>
      <c r="AC53" s="18">
        <v>1.0</v>
      </c>
      <c r="AD53" s="18">
        <v>0.0</v>
      </c>
      <c r="AE53" s="18">
        <v>0.0</v>
      </c>
      <c r="AF53" s="18" t="s">
        <v>234</v>
      </c>
      <c r="AG53" s="31">
        <f t="shared" si="1"/>
        <v>10</v>
      </c>
      <c r="AH53" s="31">
        <f t="shared" si="2"/>
        <v>4.96</v>
      </c>
      <c r="AI53" s="31">
        <f t="shared" si="3"/>
        <v>2.748</v>
      </c>
      <c r="AJ53" s="32">
        <f t="shared" si="4"/>
        <v>1.092703168</v>
      </c>
      <c r="AK53" s="32">
        <f t="shared" si="5"/>
        <v>4.45859757</v>
      </c>
      <c r="AL53" s="32">
        <f t="shared" si="6"/>
        <v>0.82</v>
      </c>
      <c r="AM53" s="32">
        <f t="shared" si="7"/>
        <v>0</v>
      </c>
      <c r="AN53" s="31">
        <f t="shared" si="8"/>
        <v>10</v>
      </c>
      <c r="AO53" s="32">
        <f t="shared" si="9"/>
        <v>3.533382409</v>
      </c>
      <c r="AP53" s="32">
        <f t="shared" si="10"/>
        <v>-0.774532912</v>
      </c>
      <c r="AQ53" s="32">
        <f t="shared" si="11"/>
        <v>-0.334349966</v>
      </c>
      <c r="AR53" s="32">
        <f t="shared" si="12"/>
        <v>0.8686210668</v>
      </c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</row>
    <row r="54">
      <c r="A54" s="18">
        <v>53.0</v>
      </c>
      <c r="B54" s="18" t="s">
        <v>235</v>
      </c>
      <c r="C54" s="18" t="str">
        <f>VLOOKUP(B54, 'Unavailable Hitters'!A:B, 2, FALSE)</f>
        <v>#N/A</v>
      </c>
      <c r="D54" s="18" t="str">
        <f>VLOOKUP(B54, 'Hitter Pool'!B:D, 3, FALSE)</f>
        <v>#N/A</v>
      </c>
      <c r="E54" s="18">
        <v>26.0</v>
      </c>
      <c r="F54" s="18" t="s">
        <v>236</v>
      </c>
      <c r="G54" s="18" t="s">
        <v>121</v>
      </c>
      <c r="H54" s="18">
        <v>22.0</v>
      </c>
      <c r="I54" s="18">
        <v>87.0</v>
      </c>
      <c r="J54" s="18">
        <v>84.0</v>
      </c>
      <c r="K54" s="18">
        <v>15.0</v>
      </c>
      <c r="L54" s="18">
        <v>23.0</v>
      </c>
      <c r="M54" s="18">
        <v>4.0</v>
      </c>
      <c r="N54" s="18">
        <v>0.0</v>
      </c>
      <c r="O54" s="18">
        <v>7.0</v>
      </c>
      <c r="P54" s="18">
        <v>13.0</v>
      </c>
      <c r="Q54" s="18">
        <v>1.0</v>
      </c>
      <c r="R54" s="18">
        <v>0.0</v>
      </c>
      <c r="S54" s="18">
        <v>3.0</v>
      </c>
      <c r="T54" s="18">
        <v>20.0</v>
      </c>
      <c r="U54" s="18">
        <v>0.274</v>
      </c>
      <c r="V54" s="18">
        <v>0.299</v>
      </c>
      <c r="W54" s="18">
        <v>0.571</v>
      </c>
      <c r="X54" s="18">
        <v>0.87</v>
      </c>
      <c r="Y54" s="18">
        <v>123.0</v>
      </c>
      <c r="Z54" s="18">
        <v>48.0</v>
      </c>
      <c r="AA54" s="18">
        <v>3.0</v>
      </c>
      <c r="AB54" s="18">
        <v>0.0</v>
      </c>
      <c r="AC54" s="18">
        <v>0.0</v>
      </c>
      <c r="AD54" s="18">
        <v>0.0</v>
      </c>
      <c r="AE54" s="18">
        <v>0.0</v>
      </c>
      <c r="AF54" s="18" t="s">
        <v>237</v>
      </c>
      <c r="AG54" s="31">
        <f t="shared" si="1"/>
        <v>12</v>
      </c>
      <c r="AH54" s="31">
        <f t="shared" si="2"/>
        <v>5.952</v>
      </c>
      <c r="AI54" s="31">
        <f t="shared" si="3"/>
        <v>2.748</v>
      </c>
      <c r="AJ54" s="32">
        <f t="shared" si="4"/>
        <v>0</v>
      </c>
      <c r="AK54" s="32">
        <f t="shared" si="5"/>
        <v>10.40339433</v>
      </c>
      <c r="AL54" s="32">
        <f t="shared" si="6"/>
        <v>0.82</v>
      </c>
      <c r="AM54" s="32">
        <f t="shared" si="7"/>
        <v>0</v>
      </c>
      <c r="AN54" s="31">
        <f t="shared" si="8"/>
        <v>3</v>
      </c>
      <c r="AO54" s="32">
        <f t="shared" si="9"/>
        <v>1.060014723</v>
      </c>
      <c r="AP54" s="32">
        <f t="shared" si="10"/>
        <v>-0.96816614</v>
      </c>
      <c r="AQ54" s="32">
        <f t="shared" si="11"/>
        <v>-1.003049898</v>
      </c>
      <c r="AR54" s="32">
        <f t="shared" si="12"/>
        <v>0.8641905916</v>
      </c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</row>
    <row r="55">
      <c r="A55" s="18">
        <v>54.0</v>
      </c>
      <c r="B55" s="18" t="s">
        <v>238</v>
      </c>
      <c r="C55" s="18" t="str">
        <f>VLOOKUP(B55, 'Unavailable Hitters'!A:B, 2, FALSE)</f>
        <v>#N/A</v>
      </c>
      <c r="D55" s="18" t="str">
        <f>VLOOKUP(B55, 'Hitter Pool'!B:D, 3, FALSE)</f>
        <v>#N/A</v>
      </c>
      <c r="E55" s="18">
        <v>25.0</v>
      </c>
      <c r="F55" s="18" t="s">
        <v>173</v>
      </c>
      <c r="G55" s="18" t="s">
        <v>125</v>
      </c>
      <c r="H55" s="18">
        <v>20.0</v>
      </c>
      <c r="I55" s="18">
        <v>79.0</v>
      </c>
      <c r="J55" s="18">
        <v>74.0</v>
      </c>
      <c r="K55" s="18">
        <v>11.0</v>
      </c>
      <c r="L55" s="18">
        <v>21.0</v>
      </c>
      <c r="M55" s="18">
        <v>4.0</v>
      </c>
      <c r="N55" s="18">
        <v>2.0</v>
      </c>
      <c r="O55" s="18">
        <v>5.0</v>
      </c>
      <c r="P55" s="18">
        <v>15.0</v>
      </c>
      <c r="Q55" s="18">
        <v>1.0</v>
      </c>
      <c r="R55" s="18">
        <v>0.0</v>
      </c>
      <c r="S55" s="18">
        <v>3.0</v>
      </c>
      <c r="T55" s="18">
        <v>25.0</v>
      </c>
      <c r="U55" s="18">
        <v>0.284</v>
      </c>
      <c r="V55" s="18">
        <v>0.316</v>
      </c>
      <c r="W55" s="18">
        <v>0.595</v>
      </c>
      <c r="X55" s="18">
        <v>0.911</v>
      </c>
      <c r="Y55" s="18">
        <v>151.0</v>
      </c>
      <c r="Z55" s="18">
        <v>44.0</v>
      </c>
      <c r="AA55" s="18">
        <v>4.0</v>
      </c>
      <c r="AB55" s="18">
        <v>1.0</v>
      </c>
      <c r="AC55" s="18">
        <v>0.0</v>
      </c>
      <c r="AD55" s="18">
        <v>1.0</v>
      </c>
      <c r="AE55" s="18">
        <v>0.0</v>
      </c>
      <c r="AF55" s="18" t="s">
        <v>239</v>
      </c>
      <c r="AG55" s="31">
        <f t="shared" si="1"/>
        <v>10</v>
      </c>
      <c r="AH55" s="31">
        <f t="shared" si="2"/>
        <v>4.96</v>
      </c>
      <c r="AI55" s="31">
        <f t="shared" si="3"/>
        <v>2.748</v>
      </c>
      <c r="AJ55" s="32">
        <f t="shared" si="4"/>
        <v>2.185406336</v>
      </c>
      <c r="AK55" s="32">
        <f t="shared" si="5"/>
        <v>7.43099595</v>
      </c>
      <c r="AL55" s="32">
        <f t="shared" si="6"/>
        <v>0.82</v>
      </c>
      <c r="AM55" s="32">
        <f t="shared" si="7"/>
        <v>0</v>
      </c>
      <c r="AN55" s="31">
        <f t="shared" si="8"/>
        <v>4</v>
      </c>
      <c r="AO55" s="32">
        <f t="shared" si="9"/>
        <v>1.413352964</v>
      </c>
      <c r="AP55" s="32">
        <f t="shared" si="10"/>
        <v>-1.210207675</v>
      </c>
      <c r="AQ55" s="32">
        <f t="shared" si="11"/>
        <v>-1.337399864</v>
      </c>
      <c r="AR55" s="32">
        <f t="shared" si="12"/>
        <v>0.8505073855</v>
      </c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</row>
    <row r="56">
      <c r="A56" s="18">
        <v>55.0</v>
      </c>
      <c r="B56" s="18" t="s">
        <v>240</v>
      </c>
      <c r="C56" s="18" t="str">
        <f>VLOOKUP(B56, 'Unavailable Hitters'!A:B, 2, FALSE)</f>
        <v>Ryan P.</v>
      </c>
      <c r="D56" s="18" t="str">
        <f>VLOOKUP(B56, 'Hitter Pool'!B:D, 3, FALSE)</f>
        <v>#N/A</v>
      </c>
      <c r="E56" s="18">
        <v>29.0</v>
      </c>
      <c r="F56" s="18" t="s">
        <v>185</v>
      </c>
      <c r="G56" s="18" t="s">
        <v>121</v>
      </c>
      <c r="H56" s="18">
        <v>21.0</v>
      </c>
      <c r="I56" s="18">
        <v>84.0</v>
      </c>
      <c r="J56" s="18">
        <v>71.0</v>
      </c>
      <c r="K56" s="18">
        <v>15.0</v>
      </c>
      <c r="L56" s="18">
        <v>17.0</v>
      </c>
      <c r="M56" s="18">
        <v>1.0</v>
      </c>
      <c r="N56" s="18">
        <v>0.0</v>
      </c>
      <c r="O56" s="18">
        <v>7.0</v>
      </c>
      <c r="P56" s="18">
        <v>15.0</v>
      </c>
      <c r="Q56" s="18">
        <v>1.0</v>
      </c>
      <c r="R56" s="18">
        <v>1.0</v>
      </c>
      <c r="S56" s="18">
        <v>7.0</v>
      </c>
      <c r="T56" s="18">
        <v>26.0</v>
      </c>
      <c r="U56" s="18">
        <v>0.239</v>
      </c>
      <c r="V56" s="18">
        <v>0.345</v>
      </c>
      <c r="W56" s="18">
        <v>0.549</v>
      </c>
      <c r="X56" s="18">
        <v>0.895</v>
      </c>
      <c r="Y56" s="18">
        <v>148.0</v>
      </c>
      <c r="Z56" s="18">
        <v>39.0</v>
      </c>
      <c r="AA56" s="18">
        <v>3.0</v>
      </c>
      <c r="AB56" s="18">
        <v>5.0</v>
      </c>
      <c r="AC56" s="18">
        <v>0.0</v>
      </c>
      <c r="AD56" s="18">
        <v>1.0</v>
      </c>
      <c r="AE56" s="18">
        <v>0.0</v>
      </c>
      <c r="AF56" s="18" t="s">
        <v>207</v>
      </c>
      <c r="AG56" s="31">
        <f t="shared" si="1"/>
        <v>9</v>
      </c>
      <c r="AH56" s="31">
        <f t="shared" si="2"/>
        <v>4.464</v>
      </c>
      <c r="AI56" s="31">
        <f t="shared" si="3"/>
        <v>0.687</v>
      </c>
      <c r="AJ56" s="32">
        <f t="shared" si="4"/>
        <v>0</v>
      </c>
      <c r="AK56" s="32">
        <f t="shared" si="5"/>
        <v>10.40339433</v>
      </c>
      <c r="AL56" s="32">
        <f t="shared" si="6"/>
        <v>0.82</v>
      </c>
      <c r="AM56" s="32">
        <f t="shared" si="7"/>
        <v>-0.67</v>
      </c>
      <c r="AN56" s="31">
        <f t="shared" si="8"/>
        <v>12</v>
      </c>
      <c r="AO56" s="32">
        <f t="shared" si="9"/>
        <v>4.240058891</v>
      </c>
      <c r="AP56" s="32">
        <f t="shared" si="10"/>
        <v>-1.258615982</v>
      </c>
      <c r="AQ56" s="32">
        <f t="shared" si="11"/>
        <v>-1.003049898</v>
      </c>
      <c r="AR56" s="32">
        <f t="shared" si="12"/>
        <v>0.8420374924</v>
      </c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</row>
    <row r="57">
      <c r="A57" s="18">
        <v>56.0</v>
      </c>
      <c r="B57" s="18" t="s">
        <v>241</v>
      </c>
      <c r="C57" s="18" t="str">
        <f>VLOOKUP(B57, 'Unavailable Hitters'!A:B, 2, FALSE)</f>
        <v>#N/A</v>
      </c>
      <c r="D57" s="18" t="str">
        <f>VLOOKUP(B57, 'Hitter Pool'!B:D, 3, FALSE)</f>
        <v>#N/A</v>
      </c>
      <c r="E57" s="18">
        <v>26.0</v>
      </c>
      <c r="F57" s="18" t="s">
        <v>236</v>
      </c>
      <c r="G57" s="18" t="s">
        <v>121</v>
      </c>
      <c r="H57" s="18">
        <v>20.0</v>
      </c>
      <c r="I57" s="18">
        <v>84.0</v>
      </c>
      <c r="J57" s="18">
        <v>75.0</v>
      </c>
      <c r="K57" s="18">
        <v>16.0</v>
      </c>
      <c r="L57" s="18">
        <v>18.0</v>
      </c>
      <c r="M57" s="18">
        <v>4.0</v>
      </c>
      <c r="N57" s="18">
        <v>1.0</v>
      </c>
      <c r="O57" s="18">
        <v>2.0</v>
      </c>
      <c r="P57" s="18">
        <v>8.0</v>
      </c>
      <c r="Q57" s="18">
        <v>5.0</v>
      </c>
      <c r="R57" s="18">
        <v>1.0</v>
      </c>
      <c r="S57" s="18">
        <v>7.0</v>
      </c>
      <c r="T57" s="18">
        <v>22.0</v>
      </c>
      <c r="U57" s="18">
        <v>0.24</v>
      </c>
      <c r="V57" s="18">
        <v>0.298</v>
      </c>
      <c r="W57" s="18">
        <v>0.4</v>
      </c>
      <c r="X57" s="18">
        <v>0.698</v>
      </c>
      <c r="Y57" s="18">
        <v>82.0</v>
      </c>
      <c r="Z57" s="18">
        <v>30.0</v>
      </c>
      <c r="AA57" s="18">
        <v>1.0</v>
      </c>
      <c r="AB57" s="18">
        <v>0.0</v>
      </c>
      <c r="AC57" s="18">
        <v>0.0</v>
      </c>
      <c r="AD57" s="18">
        <v>2.0</v>
      </c>
      <c r="AE57" s="18">
        <v>0.0</v>
      </c>
      <c r="AF57" s="18" t="s">
        <v>242</v>
      </c>
      <c r="AG57" s="31">
        <f t="shared" si="1"/>
        <v>11</v>
      </c>
      <c r="AH57" s="31">
        <f t="shared" si="2"/>
        <v>5.456</v>
      </c>
      <c r="AI57" s="31">
        <f t="shared" si="3"/>
        <v>2.748</v>
      </c>
      <c r="AJ57" s="32">
        <f t="shared" si="4"/>
        <v>1.092703168</v>
      </c>
      <c r="AK57" s="32">
        <f t="shared" si="5"/>
        <v>2.97239838</v>
      </c>
      <c r="AL57" s="32">
        <f t="shared" si="6"/>
        <v>4.1</v>
      </c>
      <c r="AM57" s="32">
        <f t="shared" si="7"/>
        <v>-0.67</v>
      </c>
      <c r="AN57" s="31">
        <f t="shared" si="8"/>
        <v>7</v>
      </c>
      <c r="AO57" s="32">
        <f t="shared" si="9"/>
        <v>2.473367686</v>
      </c>
      <c r="AP57" s="32">
        <f t="shared" si="10"/>
        <v>-1.064982754</v>
      </c>
      <c r="AQ57" s="32">
        <f t="shared" si="11"/>
        <v>-0.334349966</v>
      </c>
      <c r="AR57" s="32">
        <f t="shared" si="12"/>
        <v>0.8386568257</v>
      </c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</row>
    <row r="58">
      <c r="A58" s="18">
        <v>57.0</v>
      </c>
      <c r="B58" s="31" t="s">
        <v>243</v>
      </c>
      <c r="C58" s="18" t="str">
        <f>VLOOKUP(B58, 'Unavailable Hitters'!A:B, 2, FALSE)</f>
        <v>#N/A</v>
      </c>
      <c r="D58" s="18" t="str">
        <f>VLOOKUP(B58, 'Hitter Pool'!B:D, 3, FALSE)</f>
        <v>#N/A</v>
      </c>
      <c r="E58" s="18">
        <v>24.0</v>
      </c>
      <c r="F58" s="18" t="s">
        <v>155</v>
      </c>
      <c r="G58" s="18" t="s">
        <v>125</v>
      </c>
      <c r="H58" s="18">
        <v>17.0</v>
      </c>
      <c r="I58" s="18">
        <v>72.0</v>
      </c>
      <c r="J58" s="18">
        <v>65.0</v>
      </c>
      <c r="K58" s="18">
        <v>10.0</v>
      </c>
      <c r="L58" s="18">
        <v>20.0</v>
      </c>
      <c r="M58" s="18">
        <v>6.0</v>
      </c>
      <c r="N58" s="18">
        <v>1.0</v>
      </c>
      <c r="O58" s="18">
        <v>2.0</v>
      </c>
      <c r="P58" s="18">
        <v>13.0</v>
      </c>
      <c r="Q58" s="18">
        <v>0.0</v>
      </c>
      <c r="R58" s="18">
        <v>0.0</v>
      </c>
      <c r="S58" s="18">
        <v>3.0</v>
      </c>
      <c r="T58" s="18">
        <v>18.0</v>
      </c>
      <c r="U58" s="18">
        <v>0.308</v>
      </c>
      <c r="V58" s="18">
        <v>0.361</v>
      </c>
      <c r="W58" s="18">
        <v>0.523</v>
      </c>
      <c r="X58" s="18">
        <v>0.884</v>
      </c>
      <c r="Y58" s="18">
        <v>149.0</v>
      </c>
      <c r="Z58" s="18">
        <v>34.0</v>
      </c>
      <c r="AA58" s="18">
        <v>2.0</v>
      </c>
      <c r="AB58" s="18">
        <v>3.0</v>
      </c>
      <c r="AC58" s="18">
        <v>0.0</v>
      </c>
      <c r="AD58" s="18">
        <v>1.0</v>
      </c>
      <c r="AE58" s="18">
        <v>1.0</v>
      </c>
      <c r="AF58" s="18" t="s">
        <v>210</v>
      </c>
      <c r="AG58" s="31">
        <f t="shared" si="1"/>
        <v>11</v>
      </c>
      <c r="AH58" s="31">
        <f t="shared" si="2"/>
        <v>5.456</v>
      </c>
      <c r="AI58" s="31">
        <f t="shared" si="3"/>
        <v>4.122</v>
      </c>
      <c r="AJ58" s="32">
        <f t="shared" si="4"/>
        <v>1.092703168</v>
      </c>
      <c r="AK58" s="32">
        <f t="shared" si="5"/>
        <v>2.97239838</v>
      </c>
      <c r="AL58" s="32">
        <f t="shared" si="6"/>
        <v>0</v>
      </c>
      <c r="AM58" s="32">
        <f t="shared" si="7"/>
        <v>0</v>
      </c>
      <c r="AN58" s="31">
        <f t="shared" si="8"/>
        <v>6</v>
      </c>
      <c r="AO58" s="32">
        <f t="shared" si="9"/>
        <v>2.120029445</v>
      </c>
      <c r="AP58" s="32">
        <f t="shared" si="10"/>
        <v>-0.871349526</v>
      </c>
      <c r="AQ58" s="32">
        <f t="shared" si="11"/>
        <v>-0.668699932</v>
      </c>
      <c r="AR58" s="32">
        <f t="shared" si="12"/>
        <v>0.836651855</v>
      </c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</row>
    <row r="59">
      <c r="A59" s="18">
        <v>58.0</v>
      </c>
      <c r="B59" s="18" t="s">
        <v>244</v>
      </c>
      <c r="C59" s="18" t="str">
        <f>VLOOKUP(B59, 'Unavailable Hitters'!A:B, 2, FALSE)</f>
        <v>#N/A</v>
      </c>
      <c r="D59" s="18" t="str">
        <f>VLOOKUP(B59, 'Hitter Pool'!B:D, 3, FALSE)</f>
        <v>#N/A</v>
      </c>
      <c r="E59" s="18">
        <v>26.0</v>
      </c>
      <c r="F59" s="18" t="s">
        <v>245</v>
      </c>
      <c r="G59" s="18" t="s">
        <v>125</v>
      </c>
      <c r="H59" s="18">
        <v>21.0</v>
      </c>
      <c r="I59" s="18">
        <v>90.0</v>
      </c>
      <c r="J59" s="18">
        <v>83.0</v>
      </c>
      <c r="K59" s="18">
        <v>12.0</v>
      </c>
      <c r="L59" s="18">
        <v>25.0</v>
      </c>
      <c r="M59" s="18">
        <v>3.0</v>
      </c>
      <c r="N59" s="18">
        <v>0.0</v>
      </c>
      <c r="O59" s="18">
        <v>3.0</v>
      </c>
      <c r="P59" s="18">
        <v>10.0</v>
      </c>
      <c r="Q59" s="18">
        <v>2.0</v>
      </c>
      <c r="R59" s="18">
        <v>0.0</v>
      </c>
      <c r="S59" s="18">
        <v>5.0</v>
      </c>
      <c r="T59" s="18">
        <v>31.0</v>
      </c>
      <c r="U59" s="18">
        <v>0.301</v>
      </c>
      <c r="V59" s="18">
        <v>0.356</v>
      </c>
      <c r="W59" s="18">
        <v>0.446</v>
      </c>
      <c r="X59" s="18">
        <v>0.801</v>
      </c>
      <c r="Y59" s="18">
        <v>137.0</v>
      </c>
      <c r="Z59" s="18">
        <v>37.0</v>
      </c>
      <c r="AA59" s="18">
        <v>3.0</v>
      </c>
      <c r="AB59" s="18">
        <v>2.0</v>
      </c>
      <c r="AC59" s="18">
        <v>0.0</v>
      </c>
      <c r="AD59" s="18">
        <v>0.0</v>
      </c>
      <c r="AE59" s="18">
        <v>0.0</v>
      </c>
      <c r="AF59" s="18" t="s">
        <v>246</v>
      </c>
      <c r="AG59" s="31">
        <f t="shared" si="1"/>
        <v>19</v>
      </c>
      <c r="AH59" s="31">
        <f t="shared" si="2"/>
        <v>9.424</v>
      </c>
      <c r="AI59" s="31">
        <f t="shared" si="3"/>
        <v>2.061</v>
      </c>
      <c r="AJ59" s="32">
        <f t="shared" si="4"/>
        <v>0</v>
      </c>
      <c r="AK59" s="32">
        <f t="shared" si="5"/>
        <v>4.45859757</v>
      </c>
      <c r="AL59" s="32">
        <f t="shared" si="6"/>
        <v>1.64</v>
      </c>
      <c r="AM59" s="32">
        <f t="shared" si="7"/>
        <v>0</v>
      </c>
      <c r="AN59" s="31">
        <f t="shared" si="8"/>
        <v>7</v>
      </c>
      <c r="AO59" s="32">
        <f t="shared" si="9"/>
        <v>2.473367686</v>
      </c>
      <c r="AP59" s="32">
        <f t="shared" si="10"/>
        <v>-1.500657517</v>
      </c>
      <c r="AQ59" s="32">
        <f t="shared" si="11"/>
        <v>-1.003049898</v>
      </c>
      <c r="AR59" s="32">
        <f t="shared" si="12"/>
        <v>0.835869421</v>
      </c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</row>
    <row r="60">
      <c r="A60" s="18">
        <v>59.0</v>
      </c>
      <c r="B60" s="18" t="s">
        <v>247</v>
      </c>
      <c r="C60" s="18" t="str">
        <f>VLOOKUP(B60, 'Unavailable Hitters'!A:B, 2, FALSE)</f>
        <v>#N/A</v>
      </c>
      <c r="D60" s="18" t="str">
        <f>VLOOKUP(B60, 'Hitter Pool'!B:D, 3, FALSE)</f>
        <v>#N/A</v>
      </c>
      <c r="E60" s="18">
        <v>22.0</v>
      </c>
      <c r="F60" s="18" t="s">
        <v>206</v>
      </c>
      <c r="G60" s="18" t="s">
        <v>121</v>
      </c>
      <c r="H60" s="18">
        <v>22.0</v>
      </c>
      <c r="I60" s="18">
        <v>85.0</v>
      </c>
      <c r="J60" s="18">
        <v>72.0</v>
      </c>
      <c r="K60" s="18">
        <v>14.0</v>
      </c>
      <c r="L60" s="18">
        <v>21.0</v>
      </c>
      <c r="M60" s="18">
        <v>4.0</v>
      </c>
      <c r="N60" s="18">
        <v>2.0</v>
      </c>
      <c r="O60" s="18">
        <v>3.0</v>
      </c>
      <c r="P60" s="18">
        <v>13.0</v>
      </c>
      <c r="Q60" s="18">
        <v>0.0</v>
      </c>
      <c r="R60" s="18">
        <v>0.0</v>
      </c>
      <c r="S60" s="18">
        <v>10.0</v>
      </c>
      <c r="T60" s="18">
        <v>21.0</v>
      </c>
      <c r="U60" s="18">
        <v>0.292</v>
      </c>
      <c r="V60" s="18">
        <v>0.388</v>
      </c>
      <c r="W60" s="18">
        <v>0.528</v>
      </c>
      <c r="X60" s="18">
        <v>0.916</v>
      </c>
      <c r="Y60" s="18">
        <v>158.0</v>
      </c>
      <c r="Z60" s="18">
        <v>38.0</v>
      </c>
      <c r="AA60" s="18">
        <v>1.0</v>
      </c>
      <c r="AB60" s="18">
        <v>2.0</v>
      </c>
      <c r="AC60" s="18">
        <v>0.0</v>
      </c>
      <c r="AD60" s="18">
        <v>1.0</v>
      </c>
      <c r="AE60" s="18">
        <v>1.0</v>
      </c>
      <c r="AF60" s="18" t="s">
        <v>248</v>
      </c>
      <c r="AG60" s="31">
        <f t="shared" si="1"/>
        <v>12</v>
      </c>
      <c r="AH60" s="31">
        <f t="shared" si="2"/>
        <v>5.952</v>
      </c>
      <c r="AI60" s="31">
        <f t="shared" si="3"/>
        <v>2.748</v>
      </c>
      <c r="AJ60" s="32">
        <f t="shared" si="4"/>
        <v>2.185406336</v>
      </c>
      <c r="AK60" s="32">
        <f t="shared" si="5"/>
        <v>4.45859757</v>
      </c>
      <c r="AL60" s="32">
        <f t="shared" si="6"/>
        <v>0</v>
      </c>
      <c r="AM60" s="32">
        <f t="shared" si="7"/>
        <v>0</v>
      </c>
      <c r="AN60" s="31">
        <f t="shared" si="8"/>
        <v>12</v>
      </c>
      <c r="AO60" s="32">
        <f t="shared" si="9"/>
        <v>4.240058891</v>
      </c>
      <c r="AP60" s="32">
        <f t="shared" si="10"/>
        <v>-1.016574447</v>
      </c>
      <c r="AQ60" s="32">
        <f t="shared" si="11"/>
        <v>-0.334349966</v>
      </c>
      <c r="AR60" s="32">
        <f t="shared" si="12"/>
        <v>0.8287790174</v>
      </c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</row>
    <row r="61">
      <c r="A61" s="18">
        <v>60.0</v>
      </c>
      <c r="B61" s="18" t="s">
        <v>249</v>
      </c>
      <c r="C61" s="18" t="str">
        <f>VLOOKUP(B61, 'Unavailable Hitters'!A:B, 2, FALSE)</f>
        <v>#N/A</v>
      </c>
      <c r="D61" s="18" t="str">
        <f>VLOOKUP(B61, 'Hitter Pool'!B:D, 3, FALSE)</f>
        <v>#N/A</v>
      </c>
      <c r="E61" s="18">
        <v>26.0</v>
      </c>
      <c r="F61" s="18" t="s">
        <v>245</v>
      </c>
      <c r="G61" s="18" t="s">
        <v>125</v>
      </c>
      <c r="H61" s="18">
        <v>21.0</v>
      </c>
      <c r="I61" s="18">
        <v>94.0</v>
      </c>
      <c r="J61" s="18">
        <v>76.0</v>
      </c>
      <c r="K61" s="18">
        <v>11.0</v>
      </c>
      <c r="L61" s="18">
        <v>17.0</v>
      </c>
      <c r="M61" s="18">
        <v>5.0</v>
      </c>
      <c r="N61" s="18">
        <v>0.0</v>
      </c>
      <c r="O61" s="18">
        <v>4.0</v>
      </c>
      <c r="P61" s="18">
        <v>8.0</v>
      </c>
      <c r="Q61" s="18">
        <v>0.0</v>
      </c>
      <c r="R61" s="18">
        <v>0.0</v>
      </c>
      <c r="S61" s="18">
        <v>14.0</v>
      </c>
      <c r="T61" s="18">
        <v>22.0</v>
      </c>
      <c r="U61" s="18">
        <v>0.224</v>
      </c>
      <c r="V61" s="18">
        <v>0.351</v>
      </c>
      <c r="W61" s="18">
        <v>0.447</v>
      </c>
      <c r="X61" s="18">
        <v>0.798</v>
      </c>
      <c r="Y61" s="18">
        <v>136.0</v>
      </c>
      <c r="Z61" s="18">
        <v>34.0</v>
      </c>
      <c r="AA61" s="18">
        <v>2.0</v>
      </c>
      <c r="AB61" s="18">
        <v>2.0</v>
      </c>
      <c r="AC61" s="18">
        <v>0.0</v>
      </c>
      <c r="AD61" s="18">
        <v>2.0</v>
      </c>
      <c r="AE61" s="18">
        <v>0.0</v>
      </c>
      <c r="AF61" s="18" t="s">
        <v>250</v>
      </c>
      <c r="AG61" s="31">
        <f t="shared" si="1"/>
        <v>8</v>
      </c>
      <c r="AH61" s="31">
        <f t="shared" si="2"/>
        <v>3.968</v>
      </c>
      <c r="AI61" s="31">
        <f t="shared" si="3"/>
        <v>3.435</v>
      </c>
      <c r="AJ61" s="32">
        <f t="shared" si="4"/>
        <v>0</v>
      </c>
      <c r="AK61" s="32">
        <f t="shared" si="5"/>
        <v>5.94479676</v>
      </c>
      <c r="AL61" s="32">
        <f t="shared" si="6"/>
        <v>0</v>
      </c>
      <c r="AM61" s="32">
        <f t="shared" si="7"/>
        <v>0</v>
      </c>
      <c r="AN61" s="31">
        <f t="shared" si="8"/>
        <v>16</v>
      </c>
      <c r="AO61" s="32">
        <f t="shared" si="9"/>
        <v>5.653411854</v>
      </c>
      <c r="AP61" s="32">
        <f t="shared" si="10"/>
        <v>-1.064982754</v>
      </c>
      <c r="AQ61" s="32">
        <f t="shared" si="11"/>
        <v>-0.668699932</v>
      </c>
      <c r="AR61" s="32">
        <f t="shared" si="12"/>
        <v>0.8222631394</v>
      </c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</row>
    <row r="62">
      <c r="A62" s="18">
        <v>61.0</v>
      </c>
      <c r="B62" s="18" t="s">
        <v>251</v>
      </c>
      <c r="C62" s="18" t="str">
        <f>VLOOKUP(B62, 'Unavailable Hitters'!A:B, 2, FALSE)</f>
        <v>#N/A</v>
      </c>
      <c r="D62" s="18" t="str">
        <f>VLOOKUP(B62, 'Hitter Pool'!B:D, 3, FALSE)</f>
        <v>#N/A</v>
      </c>
      <c r="E62" s="18">
        <v>37.0</v>
      </c>
      <c r="F62" s="18" t="s">
        <v>160</v>
      </c>
      <c r="G62" s="18" t="s">
        <v>125</v>
      </c>
      <c r="H62" s="18">
        <v>21.0</v>
      </c>
      <c r="I62" s="18">
        <v>87.0</v>
      </c>
      <c r="J62" s="18">
        <v>79.0</v>
      </c>
      <c r="K62" s="18">
        <v>13.0</v>
      </c>
      <c r="L62" s="18">
        <v>22.0</v>
      </c>
      <c r="M62" s="18">
        <v>6.0</v>
      </c>
      <c r="N62" s="18">
        <v>0.0</v>
      </c>
      <c r="O62" s="18">
        <v>3.0</v>
      </c>
      <c r="P62" s="18">
        <v>17.0</v>
      </c>
      <c r="Q62" s="18">
        <v>0.0</v>
      </c>
      <c r="R62" s="18">
        <v>0.0</v>
      </c>
      <c r="S62" s="18">
        <v>8.0</v>
      </c>
      <c r="T62" s="18">
        <v>13.0</v>
      </c>
      <c r="U62" s="18">
        <v>0.278</v>
      </c>
      <c r="V62" s="18">
        <v>0.345</v>
      </c>
      <c r="W62" s="18">
        <v>0.468</v>
      </c>
      <c r="X62" s="18">
        <v>0.813</v>
      </c>
      <c r="Y62" s="18">
        <v>139.0</v>
      </c>
      <c r="Z62" s="18">
        <v>37.0</v>
      </c>
      <c r="AA62" s="18">
        <v>0.0</v>
      </c>
      <c r="AB62" s="18">
        <v>0.0</v>
      </c>
      <c r="AC62" s="18">
        <v>0.0</v>
      </c>
      <c r="AD62" s="18">
        <v>0.0</v>
      </c>
      <c r="AE62" s="18">
        <v>0.0</v>
      </c>
      <c r="AF62" s="18" t="s">
        <v>252</v>
      </c>
      <c r="AG62" s="31">
        <f t="shared" si="1"/>
        <v>13</v>
      </c>
      <c r="AH62" s="31">
        <f t="shared" si="2"/>
        <v>6.448</v>
      </c>
      <c r="AI62" s="31">
        <f t="shared" si="3"/>
        <v>4.122</v>
      </c>
      <c r="AJ62" s="32">
        <f t="shared" si="4"/>
        <v>0</v>
      </c>
      <c r="AK62" s="32">
        <f t="shared" si="5"/>
        <v>4.45859757</v>
      </c>
      <c r="AL62" s="32">
        <f t="shared" si="6"/>
        <v>0</v>
      </c>
      <c r="AM62" s="32">
        <f t="shared" si="7"/>
        <v>0</v>
      </c>
      <c r="AN62" s="31">
        <f t="shared" si="8"/>
        <v>8</v>
      </c>
      <c r="AO62" s="32">
        <f t="shared" si="9"/>
        <v>2.826705927</v>
      </c>
      <c r="AP62" s="32">
        <f t="shared" si="10"/>
        <v>-0.629307991</v>
      </c>
      <c r="AQ62" s="32">
        <f t="shared" si="11"/>
        <v>0</v>
      </c>
      <c r="AR62" s="32">
        <f t="shared" si="12"/>
        <v>0.8202855003</v>
      </c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</row>
    <row r="63">
      <c r="A63" s="18">
        <v>62.0</v>
      </c>
      <c r="B63" s="18" t="s">
        <v>253</v>
      </c>
      <c r="C63" s="18" t="str">
        <f>VLOOKUP(B63, 'Unavailable Hitters'!A:B, 2, FALSE)</f>
        <v>#N/A</v>
      </c>
      <c r="D63" s="18" t="str">
        <f>VLOOKUP(B63, 'Hitter Pool'!B:D, 3, FALSE)</f>
        <v>#N/A</v>
      </c>
      <c r="E63" s="18">
        <v>33.0</v>
      </c>
      <c r="F63" s="18" t="s">
        <v>226</v>
      </c>
      <c r="G63" s="18" t="s">
        <v>125</v>
      </c>
      <c r="H63" s="18">
        <v>23.0</v>
      </c>
      <c r="I63" s="18">
        <v>97.0</v>
      </c>
      <c r="J63" s="18">
        <v>89.0</v>
      </c>
      <c r="K63" s="18">
        <v>8.0</v>
      </c>
      <c r="L63" s="18">
        <v>22.0</v>
      </c>
      <c r="M63" s="18">
        <v>6.0</v>
      </c>
      <c r="N63" s="18">
        <v>1.0</v>
      </c>
      <c r="O63" s="18">
        <v>4.0</v>
      </c>
      <c r="P63" s="18">
        <v>20.0</v>
      </c>
      <c r="Q63" s="18">
        <v>1.0</v>
      </c>
      <c r="R63" s="18">
        <v>0.0</v>
      </c>
      <c r="S63" s="18">
        <v>5.0</v>
      </c>
      <c r="T63" s="18">
        <v>22.0</v>
      </c>
      <c r="U63" s="18">
        <v>0.247</v>
      </c>
      <c r="V63" s="18">
        <v>0.299</v>
      </c>
      <c r="W63" s="18">
        <v>0.472</v>
      </c>
      <c r="X63" s="18">
        <v>0.771</v>
      </c>
      <c r="Y63" s="18">
        <v>124.0</v>
      </c>
      <c r="Z63" s="18">
        <v>42.0</v>
      </c>
      <c r="AA63" s="18">
        <v>0.0</v>
      </c>
      <c r="AB63" s="18">
        <v>2.0</v>
      </c>
      <c r="AC63" s="18">
        <v>0.0</v>
      </c>
      <c r="AD63" s="18">
        <v>1.0</v>
      </c>
      <c r="AE63" s="18">
        <v>0.0</v>
      </c>
      <c r="AF63" s="18" t="s">
        <v>204</v>
      </c>
      <c r="AG63" s="31">
        <f t="shared" si="1"/>
        <v>11</v>
      </c>
      <c r="AH63" s="31">
        <f t="shared" si="2"/>
        <v>5.456</v>
      </c>
      <c r="AI63" s="31">
        <f t="shared" si="3"/>
        <v>4.122</v>
      </c>
      <c r="AJ63" s="32">
        <f t="shared" si="4"/>
        <v>1.092703168</v>
      </c>
      <c r="AK63" s="32">
        <f t="shared" si="5"/>
        <v>5.94479676</v>
      </c>
      <c r="AL63" s="32">
        <f t="shared" si="6"/>
        <v>0.82</v>
      </c>
      <c r="AM63" s="32">
        <f t="shared" si="7"/>
        <v>0</v>
      </c>
      <c r="AN63" s="31">
        <f t="shared" si="8"/>
        <v>7</v>
      </c>
      <c r="AO63" s="32">
        <f t="shared" si="9"/>
        <v>2.473367686</v>
      </c>
      <c r="AP63" s="32">
        <f t="shared" si="10"/>
        <v>-1.064982754</v>
      </c>
      <c r="AQ63" s="32">
        <f t="shared" si="11"/>
        <v>0</v>
      </c>
      <c r="AR63" s="32">
        <f t="shared" si="12"/>
        <v>0.8192993418</v>
      </c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</row>
    <row r="64">
      <c r="A64" s="18">
        <v>63.0</v>
      </c>
      <c r="B64" s="18" t="s">
        <v>254</v>
      </c>
      <c r="C64" s="18" t="str">
        <f>VLOOKUP(B64, 'Unavailable Hitters'!A:B, 2, FALSE)</f>
        <v>TG</v>
      </c>
      <c r="D64" s="18" t="str">
        <f>VLOOKUP(B64, 'Hitter Pool'!B:D, 3, FALSE)</f>
        <v>#N/A</v>
      </c>
      <c r="E64" s="18">
        <v>26.0</v>
      </c>
      <c r="F64" s="18" t="s">
        <v>212</v>
      </c>
      <c r="G64" s="18" t="s">
        <v>125</v>
      </c>
      <c r="H64" s="18">
        <v>23.0</v>
      </c>
      <c r="I64" s="18">
        <v>102.0</v>
      </c>
      <c r="J64" s="18">
        <v>97.0</v>
      </c>
      <c r="K64" s="18">
        <v>13.0</v>
      </c>
      <c r="L64" s="18">
        <v>25.0</v>
      </c>
      <c r="M64" s="18">
        <v>2.0</v>
      </c>
      <c r="N64" s="18">
        <v>1.0</v>
      </c>
      <c r="O64" s="18">
        <v>2.0</v>
      </c>
      <c r="P64" s="18">
        <v>8.0</v>
      </c>
      <c r="Q64" s="18">
        <v>4.0</v>
      </c>
      <c r="R64" s="18">
        <v>0.0</v>
      </c>
      <c r="S64" s="18">
        <v>2.0</v>
      </c>
      <c r="T64" s="18">
        <v>19.0</v>
      </c>
      <c r="U64" s="18">
        <v>0.258</v>
      </c>
      <c r="V64" s="18">
        <v>0.287</v>
      </c>
      <c r="W64" s="18">
        <v>0.361</v>
      </c>
      <c r="X64" s="18">
        <v>0.648</v>
      </c>
      <c r="Y64" s="18">
        <v>84.0</v>
      </c>
      <c r="Z64" s="18">
        <v>35.0</v>
      </c>
      <c r="AA64" s="18">
        <v>1.0</v>
      </c>
      <c r="AB64" s="18">
        <v>2.0</v>
      </c>
      <c r="AC64" s="18">
        <v>1.0</v>
      </c>
      <c r="AD64" s="18">
        <v>0.0</v>
      </c>
      <c r="AE64" s="18">
        <v>0.0</v>
      </c>
      <c r="AF64" s="18" t="s">
        <v>255</v>
      </c>
      <c r="AG64" s="31">
        <f t="shared" si="1"/>
        <v>20</v>
      </c>
      <c r="AH64" s="31">
        <f t="shared" si="2"/>
        <v>9.92</v>
      </c>
      <c r="AI64" s="31">
        <f t="shared" si="3"/>
        <v>1.374</v>
      </c>
      <c r="AJ64" s="32">
        <f t="shared" si="4"/>
        <v>1.092703168</v>
      </c>
      <c r="AK64" s="32">
        <f t="shared" si="5"/>
        <v>2.97239838</v>
      </c>
      <c r="AL64" s="32">
        <f t="shared" si="6"/>
        <v>3.28</v>
      </c>
      <c r="AM64" s="32">
        <f t="shared" si="7"/>
        <v>0</v>
      </c>
      <c r="AN64" s="31">
        <f t="shared" si="8"/>
        <v>4</v>
      </c>
      <c r="AO64" s="32">
        <f t="shared" si="9"/>
        <v>1.413352964</v>
      </c>
      <c r="AP64" s="32">
        <f t="shared" si="10"/>
        <v>-0.919757833</v>
      </c>
      <c r="AQ64" s="32">
        <f t="shared" si="11"/>
        <v>-0.334349966</v>
      </c>
      <c r="AR64" s="32">
        <f t="shared" si="12"/>
        <v>0.8173194223</v>
      </c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</row>
    <row r="65">
      <c r="A65" s="18">
        <v>64.0</v>
      </c>
      <c r="B65" s="18" t="s">
        <v>256</v>
      </c>
      <c r="C65" s="18" t="str">
        <f>VLOOKUP(B65, 'Unavailable Hitters'!A:B, 2, FALSE)</f>
        <v>#N/A</v>
      </c>
      <c r="D65" s="18" t="str">
        <f>VLOOKUP(B65, 'Hitter Pool'!B:D, 3, FALSE)</f>
        <v>#N/A</v>
      </c>
      <c r="E65" s="18">
        <v>29.0</v>
      </c>
      <c r="F65" s="18" t="s">
        <v>257</v>
      </c>
      <c r="G65" s="18" t="s">
        <v>125</v>
      </c>
      <c r="H65" s="18">
        <v>20.0</v>
      </c>
      <c r="I65" s="18">
        <v>86.0</v>
      </c>
      <c r="J65" s="18">
        <v>72.0</v>
      </c>
      <c r="K65" s="18">
        <v>7.0</v>
      </c>
      <c r="L65" s="18">
        <v>18.0</v>
      </c>
      <c r="M65" s="18">
        <v>3.0</v>
      </c>
      <c r="N65" s="18">
        <v>0.0</v>
      </c>
      <c r="O65" s="18">
        <v>4.0</v>
      </c>
      <c r="P65" s="18">
        <v>9.0</v>
      </c>
      <c r="Q65" s="18">
        <v>0.0</v>
      </c>
      <c r="R65" s="18">
        <v>0.0</v>
      </c>
      <c r="S65" s="18">
        <v>14.0</v>
      </c>
      <c r="T65" s="18">
        <v>21.0</v>
      </c>
      <c r="U65" s="18">
        <v>0.25</v>
      </c>
      <c r="V65" s="18">
        <v>0.372</v>
      </c>
      <c r="W65" s="18">
        <v>0.458</v>
      </c>
      <c r="X65" s="18">
        <v>0.83</v>
      </c>
      <c r="Y65" s="18">
        <v>142.0</v>
      </c>
      <c r="Z65" s="18">
        <v>33.0</v>
      </c>
      <c r="AA65" s="18">
        <v>4.0</v>
      </c>
      <c r="AB65" s="18">
        <v>0.0</v>
      </c>
      <c r="AC65" s="18">
        <v>0.0</v>
      </c>
      <c r="AD65" s="18">
        <v>0.0</v>
      </c>
      <c r="AE65" s="18">
        <v>0.0</v>
      </c>
      <c r="AF65" s="18" t="s">
        <v>227</v>
      </c>
      <c r="AG65" s="31">
        <f t="shared" si="1"/>
        <v>11</v>
      </c>
      <c r="AH65" s="31">
        <f t="shared" si="2"/>
        <v>5.456</v>
      </c>
      <c r="AI65" s="31">
        <f t="shared" si="3"/>
        <v>2.061</v>
      </c>
      <c r="AJ65" s="32">
        <f t="shared" si="4"/>
        <v>0</v>
      </c>
      <c r="AK65" s="32">
        <f t="shared" si="5"/>
        <v>5.94479676</v>
      </c>
      <c r="AL65" s="32">
        <f t="shared" si="6"/>
        <v>0</v>
      </c>
      <c r="AM65" s="32">
        <f t="shared" si="7"/>
        <v>0</v>
      </c>
      <c r="AN65" s="31">
        <f t="shared" si="8"/>
        <v>14</v>
      </c>
      <c r="AO65" s="32">
        <f t="shared" si="9"/>
        <v>4.946735373</v>
      </c>
      <c r="AP65" s="32">
        <f t="shared" si="10"/>
        <v>-1.016574447</v>
      </c>
      <c r="AQ65" s="32">
        <f t="shared" si="11"/>
        <v>-1.337399864</v>
      </c>
      <c r="AR65" s="32">
        <f t="shared" si="12"/>
        <v>0.8027278911</v>
      </c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</row>
    <row r="66">
      <c r="A66" s="18">
        <v>65.0</v>
      </c>
      <c r="B66" s="18" t="s">
        <v>258</v>
      </c>
      <c r="C66" s="18" t="str">
        <f>VLOOKUP(B66, 'Unavailable Hitters'!A:B, 2, FALSE)</f>
        <v>#N/A</v>
      </c>
      <c r="D66" s="18" t="str">
        <f>VLOOKUP(B66, 'Hitter Pool'!B:D, 3, FALSE)</f>
        <v>#N/A</v>
      </c>
      <c r="E66" s="18">
        <v>28.0</v>
      </c>
      <c r="F66" s="18" t="s">
        <v>214</v>
      </c>
      <c r="G66" s="18" t="s">
        <v>121</v>
      </c>
      <c r="H66" s="18">
        <v>20.0</v>
      </c>
      <c r="I66" s="18">
        <v>84.0</v>
      </c>
      <c r="J66" s="18">
        <v>74.0</v>
      </c>
      <c r="K66" s="18">
        <v>12.0</v>
      </c>
      <c r="L66" s="18">
        <v>18.0</v>
      </c>
      <c r="M66" s="18">
        <v>2.0</v>
      </c>
      <c r="N66" s="18">
        <v>0.0</v>
      </c>
      <c r="O66" s="18">
        <v>4.0</v>
      </c>
      <c r="P66" s="18">
        <v>6.0</v>
      </c>
      <c r="Q66" s="18">
        <v>1.0</v>
      </c>
      <c r="R66" s="18">
        <v>0.0</v>
      </c>
      <c r="S66" s="18">
        <v>6.0</v>
      </c>
      <c r="T66" s="18">
        <v>19.0</v>
      </c>
      <c r="U66" s="18">
        <v>0.243</v>
      </c>
      <c r="V66" s="18">
        <v>0.333</v>
      </c>
      <c r="W66" s="18">
        <v>0.432</v>
      </c>
      <c r="X66" s="18">
        <v>0.766</v>
      </c>
      <c r="Y66" s="18">
        <v>112.0</v>
      </c>
      <c r="Z66" s="18">
        <v>32.0</v>
      </c>
      <c r="AA66" s="18">
        <v>2.0</v>
      </c>
      <c r="AB66" s="18">
        <v>4.0</v>
      </c>
      <c r="AC66" s="18">
        <v>0.0</v>
      </c>
      <c r="AD66" s="18">
        <v>0.0</v>
      </c>
      <c r="AE66" s="18">
        <v>0.0</v>
      </c>
      <c r="AF66" s="18" t="s">
        <v>259</v>
      </c>
      <c r="AG66" s="31">
        <f t="shared" si="1"/>
        <v>12</v>
      </c>
      <c r="AH66" s="31">
        <f t="shared" si="2"/>
        <v>5.952</v>
      </c>
      <c r="AI66" s="31">
        <f t="shared" si="3"/>
        <v>1.374</v>
      </c>
      <c r="AJ66" s="32">
        <f t="shared" si="4"/>
        <v>0</v>
      </c>
      <c r="AK66" s="32">
        <f t="shared" si="5"/>
        <v>5.94479676</v>
      </c>
      <c r="AL66" s="32">
        <f t="shared" si="6"/>
        <v>0.82</v>
      </c>
      <c r="AM66" s="32">
        <f t="shared" si="7"/>
        <v>0</v>
      </c>
      <c r="AN66" s="31">
        <f t="shared" si="8"/>
        <v>10</v>
      </c>
      <c r="AO66" s="32">
        <f t="shared" si="9"/>
        <v>3.533382409</v>
      </c>
      <c r="AP66" s="32">
        <f t="shared" si="10"/>
        <v>-0.919757833</v>
      </c>
      <c r="AQ66" s="32">
        <f t="shared" si="11"/>
        <v>-0.668699932</v>
      </c>
      <c r="AR66" s="32">
        <f t="shared" si="12"/>
        <v>0.8017860702</v>
      </c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</row>
    <row r="67">
      <c r="A67" s="18">
        <v>66.0</v>
      </c>
      <c r="B67" s="18" t="s">
        <v>260</v>
      </c>
      <c r="C67" s="18" t="str">
        <f>VLOOKUP(B67, 'Unavailable Hitters'!A:B, 2, FALSE)</f>
        <v>#N/A</v>
      </c>
      <c r="D67" s="18" t="str">
        <f>VLOOKUP(B67, 'Hitter Pool'!B:D, 3, FALSE)</f>
        <v>#N/A</v>
      </c>
      <c r="E67" s="18">
        <v>32.0</v>
      </c>
      <c r="F67" s="18" t="s">
        <v>142</v>
      </c>
      <c r="G67" s="18" t="s">
        <v>121</v>
      </c>
      <c r="H67" s="18">
        <v>21.0</v>
      </c>
      <c r="I67" s="18">
        <v>83.0</v>
      </c>
      <c r="J67" s="18">
        <v>71.0</v>
      </c>
      <c r="K67" s="18">
        <v>12.0</v>
      </c>
      <c r="L67" s="18">
        <v>20.0</v>
      </c>
      <c r="M67" s="18">
        <v>5.0</v>
      </c>
      <c r="N67" s="18">
        <v>1.0</v>
      </c>
      <c r="O67" s="18">
        <v>0.0</v>
      </c>
      <c r="P67" s="18">
        <v>7.0</v>
      </c>
      <c r="Q67" s="18">
        <v>3.0</v>
      </c>
      <c r="R67" s="18">
        <v>1.0</v>
      </c>
      <c r="S67" s="18">
        <v>10.0</v>
      </c>
      <c r="T67" s="18">
        <v>7.0</v>
      </c>
      <c r="U67" s="18">
        <v>0.282</v>
      </c>
      <c r="V67" s="18">
        <v>0.386</v>
      </c>
      <c r="W67" s="18">
        <v>0.38</v>
      </c>
      <c r="X67" s="18">
        <v>0.766</v>
      </c>
      <c r="Y67" s="18">
        <v>115.0</v>
      </c>
      <c r="Z67" s="18">
        <v>27.0</v>
      </c>
      <c r="AA67" s="18">
        <v>1.0</v>
      </c>
      <c r="AB67" s="18">
        <v>2.0</v>
      </c>
      <c r="AC67" s="18">
        <v>0.0</v>
      </c>
      <c r="AD67" s="18">
        <v>0.0</v>
      </c>
      <c r="AE67" s="18">
        <v>0.0</v>
      </c>
      <c r="AF67" s="18" t="s">
        <v>255</v>
      </c>
      <c r="AG67" s="31">
        <f t="shared" si="1"/>
        <v>14</v>
      </c>
      <c r="AH67" s="31">
        <f t="shared" si="2"/>
        <v>6.944</v>
      </c>
      <c r="AI67" s="31">
        <f t="shared" si="3"/>
        <v>3.435</v>
      </c>
      <c r="AJ67" s="32">
        <f t="shared" si="4"/>
        <v>1.092703168</v>
      </c>
      <c r="AK67" s="32">
        <f t="shared" si="5"/>
        <v>0</v>
      </c>
      <c r="AL67" s="32">
        <f t="shared" si="6"/>
        <v>2.46</v>
      </c>
      <c r="AM67" s="32">
        <f t="shared" si="7"/>
        <v>-0.67</v>
      </c>
      <c r="AN67" s="31">
        <f t="shared" si="8"/>
        <v>12</v>
      </c>
      <c r="AO67" s="32">
        <f t="shared" si="9"/>
        <v>4.240058891</v>
      </c>
      <c r="AP67" s="32">
        <f t="shared" si="10"/>
        <v>-0.338858149</v>
      </c>
      <c r="AQ67" s="32">
        <f t="shared" si="11"/>
        <v>-0.334349966</v>
      </c>
      <c r="AR67" s="32">
        <f t="shared" si="12"/>
        <v>0.8013597116</v>
      </c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</row>
    <row r="68">
      <c r="A68" s="18">
        <v>67.0</v>
      </c>
      <c r="B68" s="18" t="s">
        <v>261</v>
      </c>
      <c r="C68" s="18" t="str">
        <f>VLOOKUP(B68, 'Unavailable Hitters'!A:B, 2, FALSE)</f>
        <v>#N/A</v>
      </c>
      <c r="D68" s="18" t="str">
        <f>VLOOKUP(B68, 'Hitter Pool'!B:D, 3, FALSE)</f>
        <v>#N/A</v>
      </c>
      <c r="E68" s="18">
        <v>31.0</v>
      </c>
      <c r="F68" s="18" t="s">
        <v>142</v>
      </c>
      <c r="G68" s="18" t="s">
        <v>121</v>
      </c>
      <c r="H68" s="18">
        <v>21.0</v>
      </c>
      <c r="I68" s="18">
        <v>85.0</v>
      </c>
      <c r="J68" s="18">
        <v>72.0</v>
      </c>
      <c r="K68" s="18">
        <v>10.0</v>
      </c>
      <c r="L68" s="18">
        <v>21.0</v>
      </c>
      <c r="M68" s="18">
        <v>4.0</v>
      </c>
      <c r="N68" s="18">
        <v>0.0</v>
      </c>
      <c r="O68" s="18">
        <v>3.0</v>
      </c>
      <c r="P68" s="18">
        <v>17.0</v>
      </c>
      <c r="Q68" s="18">
        <v>0.0</v>
      </c>
      <c r="R68" s="18">
        <v>0.0</v>
      </c>
      <c r="S68" s="18">
        <v>11.0</v>
      </c>
      <c r="T68" s="18">
        <v>12.0</v>
      </c>
      <c r="U68" s="18">
        <v>0.292</v>
      </c>
      <c r="V68" s="18">
        <v>0.376</v>
      </c>
      <c r="W68" s="18">
        <v>0.472</v>
      </c>
      <c r="X68" s="18">
        <v>0.849</v>
      </c>
      <c r="Y68" s="18">
        <v>135.0</v>
      </c>
      <c r="Z68" s="18">
        <v>34.0</v>
      </c>
      <c r="AA68" s="18">
        <v>2.0</v>
      </c>
      <c r="AB68" s="18">
        <v>0.0</v>
      </c>
      <c r="AC68" s="18">
        <v>0.0</v>
      </c>
      <c r="AD68" s="18">
        <v>2.0</v>
      </c>
      <c r="AE68" s="18">
        <v>0.0</v>
      </c>
      <c r="AF68" s="18" t="s">
        <v>224</v>
      </c>
      <c r="AG68" s="31">
        <f t="shared" si="1"/>
        <v>14</v>
      </c>
      <c r="AH68" s="31">
        <f t="shared" si="2"/>
        <v>6.944</v>
      </c>
      <c r="AI68" s="31">
        <f t="shared" si="3"/>
        <v>2.748</v>
      </c>
      <c r="AJ68" s="32">
        <f t="shared" si="4"/>
        <v>0</v>
      </c>
      <c r="AK68" s="32">
        <f t="shared" si="5"/>
        <v>4.45859757</v>
      </c>
      <c r="AL68" s="32">
        <f t="shared" si="6"/>
        <v>0</v>
      </c>
      <c r="AM68" s="32">
        <f t="shared" si="7"/>
        <v>0</v>
      </c>
      <c r="AN68" s="31">
        <f t="shared" si="8"/>
        <v>11</v>
      </c>
      <c r="AO68" s="32">
        <f t="shared" si="9"/>
        <v>3.88672065</v>
      </c>
      <c r="AP68" s="32">
        <f t="shared" si="10"/>
        <v>-0.580899684</v>
      </c>
      <c r="AQ68" s="32">
        <f t="shared" si="11"/>
        <v>-0.668699932</v>
      </c>
      <c r="AR68" s="32">
        <f t="shared" si="12"/>
        <v>0.7994151716</v>
      </c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</row>
    <row r="69">
      <c r="A69" s="18">
        <v>68.0</v>
      </c>
      <c r="B69" s="18" t="s">
        <v>262</v>
      </c>
      <c r="C69" s="18" t="str">
        <f>VLOOKUP(B69, 'Unavailable Hitters'!A:B, 2, FALSE)</f>
        <v>#N/A</v>
      </c>
      <c r="D69" s="18" t="str">
        <f>VLOOKUP(B69, 'Hitter Pool'!B:D, 3, FALSE)</f>
        <v>#N/A</v>
      </c>
      <c r="E69" s="18">
        <v>29.0</v>
      </c>
      <c r="F69" s="18" t="s">
        <v>173</v>
      </c>
      <c r="G69" s="18" t="s">
        <v>125</v>
      </c>
      <c r="H69" s="18">
        <v>21.0</v>
      </c>
      <c r="I69" s="18">
        <v>84.0</v>
      </c>
      <c r="J69" s="18">
        <v>78.0</v>
      </c>
      <c r="K69" s="18">
        <v>10.0</v>
      </c>
      <c r="L69" s="18">
        <v>18.0</v>
      </c>
      <c r="M69" s="18">
        <v>3.0</v>
      </c>
      <c r="N69" s="18">
        <v>1.0</v>
      </c>
      <c r="O69" s="18">
        <v>2.0</v>
      </c>
      <c r="P69" s="18">
        <v>13.0</v>
      </c>
      <c r="Q69" s="18">
        <v>5.0</v>
      </c>
      <c r="R69" s="18">
        <v>0.0</v>
      </c>
      <c r="S69" s="18">
        <v>5.0</v>
      </c>
      <c r="T69" s="18">
        <v>17.0</v>
      </c>
      <c r="U69" s="18">
        <v>0.231</v>
      </c>
      <c r="V69" s="18">
        <v>0.274</v>
      </c>
      <c r="W69" s="18">
        <v>0.372</v>
      </c>
      <c r="X69" s="18">
        <v>0.646</v>
      </c>
      <c r="Y69" s="18">
        <v>81.0</v>
      </c>
      <c r="Z69" s="18">
        <v>29.0</v>
      </c>
      <c r="AA69" s="18">
        <v>1.0</v>
      </c>
      <c r="AB69" s="18">
        <v>0.0</v>
      </c>
      <c r="AC69" s="18">
        <v>0.0</v>
      </c>
      <c r="AD69" s="18">
        <v>1.0</v>
      </c>
      <c r="AE69" s="18">
        <v>0.0</v>
      </c>
      <c r="AF69" s="18" t="s">
        <v>263</v>
      </c>
      <c r="AG69" s="31">
        <f t="shared" si="1"/>
        <v>12</v>
      </c>
      <c r="AH69" s="31">
        <f t="shared" si="2"/>
        <v>5.952</v>
      </c>
      <c r="AI69" s="31">
        <f t="shared" si="3"/>
        <v>2.061</v>
      </c>
      <c r="AJ69" s="32">
        <f t="shared" si="4"/>
        <v>1.092703168</v>
      </c>
      <c r="AK69" s="32">
        <f t="shared" si="5"/>
        <v>2.97239838</v>
      </c>
      <c r="AL69" s="32">
        <f t="shared" si="6"/>
        <v>4.1</v>
      </c>
      <c r="AM69" s="32">
        <f t="shared" si="7"/>
        <v>0</v>
      </c>
      <c r="AN69" s="31">
        <f t="shared" si="8"/>
        <v>5</v>
      </c>
      <c r="AO69" s="32">
        <f t="shared" si="9"/>
        <v>1.766691205</v>
      </c>
      <c r="AP69" s="32">
        <f t="shared" si="10"/>
        <v>-0.822941219</v>
      </c>
      <c r="AQ69" s="32">
        <f t="shared" si="11"/>
        <v>-0.334349966</v>
      </c>
      <c r="AR69" s="32">
        <f t="shared" si="12"/>
        <v>0.7994048365</v>
      </c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</row>
    <row r="70">
      <c r="A70" s="18">
        <v>69.0</v>
      </c>
      <c r="B70" s="18" t="s">
        <v>264</v>
      </c>
      <c r="C70" s="18" t="str">
        <f>VLOOKUP(B70, 'Unavailable Hitters'!A:B, 2, FALSE)</f>
        <v>#N/A</v>
      </c>
      <c r="D70" s="18" t="str">
        <f>VLOOKUP(B70, 'Hitter Pool'!B:D, 3, FALSE)</f>
        <v>#N/A</v>
      </c>
      <c r="E70" s="18">
        <v>30.0</v>
      </c>
      <c r="F70" s="18" t="s">
        <v>203</v>
      </c>
      <c r="G70" s="18" t="s">
        <v>121</v>
      </c>
      <c r="H70" s="18">
        <v>23.0</v>
      </c>
      <c r="I70" s="18">
        <v>81.0</v>
      </c>
      <c r="J70" s="18">
        <v>71.0</v>
      </c>
      <c r="K70" s="18">
        <v>12.0</v>
      </c>
      <c r="L70" s="18">
        <v>19.0</v>
      </c>
      <c r="M70" s="18">
        <v>4.0</v>
      </c>
      <c r="N70" s="18">
        <v>0.0</v>
      </c>
      <c r="O70" s="18">
        <v>4.0</v>
      </c>
      <c r="P70" s="18">
        <v>12.0</v>
      </c>
      <c r="Q70" s="18">
        <v>4.0</v>
      </c>
      <c r="R70" s="18">
        <v>1.0</v>
      </c>
      <c r="S70" s="18">
        <v>10.0</v>
      </c>
      <c r="T70" s="18">
        <v>19.0</v>
      </c>
      <c r="U70" s="18">
        <v>0.268</v>
      </c>
      <c r="V70" s="18">
        <v>0.358</v>
      </c>
      <c r="W70" s="18">
        <v>0.493</v>
      </c>
      <c r="X70" s="18">
        <v>0.851</v>
      </c>
      <c r="Y70" s="18">
        <v>142.0</v>
      </c>
      <c r="Z70" s="18">
        <v>35.0</v>
      </c>
      <c r="AA70" s="18">
        <v>3.0</v>
      </c>
      <c r="AB70" s="18">
        <v>0.0</v>
      </c>
      <c r="AC70" s="18">
        <v>0.0</v>
      </c>
      <c r="AD70" s="18">
        <v>0.0</v>
      </c>
      <c r="AE70" s="18">
        <v>0.0</v>
      </c>
      <c r="AF70" s="18" t="s">
        <v>265</v>
      </c>
      <c r="AG70" s="31">
        <f t="shared" si="1"/>
        <v>11</v>
      </c>
      <c r="AH70" s="31">
        <f t="shared" si="2"/>
        <v>5.456</v>
      </c>
      <c r="AI70" s="31">
        <f t="shared" si="3"/>
        <v>2.748</v>
      </c>
      <c r="AJ70" s="32">
        <f t="shared" si="4"/>
        <v>0</v>
      </c>
      <c r="AK70" s="32">
        <f t="shared" si="5"/>
        <v>5.94479676</v>
      </c>
      <c r="AL70" s="32">
        <f t="shared" si="6"/>
        <v>3.28</v>
      </c>
      <c r="AM70" s="32">
        <f t="shared" si="7"/>
        <v>-0.67</v>
      </c>
      <c r="AN70" s="31">
        <f t="shared" si="8"/>
        <v>10</v>
      </c>
      <c r="AO70" s="32">
        <f t="shared" si="9"/>
        <v>3.533382409</v>
      </c>
      <c r="AP70" s="32">
        <f t="shared" si="10"/>
        <v>-0.919757833</v>
      </c>
      <c r="AQ70" s="32">
        <f t="shared" si="11"/>
        <v>-1.003049898</v>
      </c>
      <c r="AR70" s="32">
        <f t="shared" si="12"/>
        <v>0.7986683234</v>
      </c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</row>
    <row r="71">
      <c r="A71" s="18">
        <v>70.0</v>
      </c>
      <c r="B71" s="18" t="s">
        <v>266</v>
      </c>
      <c r="C71" s="18" t="str">
        <f>VLOOKUP(B71, 'Unavailable Hitters'!A:B, 2, FALSE)</f>
        <v>#N/A</v>
      </c>
      <c r="D71" s="18" t="str">
        <f>VLOOKUP(B71, 'Hitter Pool'!B:D, 3, FALSE)</f>
        <v>#N/A</v>
      </c>
      <c r="E71" s="18">
        <v>26.0</v>
      </c>
      <c r="F71" s="18" t="s">
        <v>155</v>
      </c>
      <c r="G71" s="18" t="s">
        <v>125</v>
      </c>
      <c r="H71" s="18">
        <v>21.0</v>
      </c>
      <c r="I71" s="18">
        <v>92.0</v>
      </c>
      <c r="J71" s="18">
        <v>85.0</v>
      </c>
      <c r="K71" s="18">
        <v>14.0</v>
      </c>
      <c r="L71" s="18">
        <v>24.0</v>
      </c>
      <c r="M71" s="18">
        <v>4.0</v>
      </c>
      <c r="N71" s="18">
        <v>0.0</v>
      </c>
      <c r="O71" s="18">
        <v>4.0</v>
      </c>
      <c r="P71" s="18">
        <v>11.0</v>
      </c>
      <c r="Q71" s="18">
        <v>0.0</v>
      </c>
      <c r="R71" s="18">
        <v>0.0</v>
      </c>
      <c r="S71" s="18">
        <v>5.0</v>
      </c>
      <c r="T71" s="18">
        <v>14.0</v>
      </c>
      <c r="U71" s="18">
        <v>0.282</v>
      </c>
      <c r="V71" s="18">
        <v>0.326</v>
      </c>
      <c r="W71" s="18">
        <v>0.471</v>
      </c>
      <c r="X71" s="18">
        <v>0.797</v>
      </c>
      <c r="Y71" s="18">
        <v>125.0</v>
      </c>
      <c r="Z71" s="18">
        <v>40.0</v>
      </c>
      <c r="AA71" s="18">
        <v>4.0</v>
      </c>
      <c r="AB71" s="18">
        <v>1.0</v>
      </c>
      <c r="AC71" s="18">
        <v>0.0</v>
      </c>
      <c r="AD71" s="18">
        <v>1.0</v>
      </c>
      <c r="AE71" s="18">
        <v>0.0</v>
      </c>
      <c r="AF71" s="18" t="s">
        <v>176</v>
      </c>
      <c r="AG71" s="31">
        <f t="shared" si="1"/>
        <v>16</v>
      </c>
      <c r="AH71" s="31">
        <f t="shared" si="2"/>
        <v>7.936</v>
      </c>
      <c r="AI71" s="31">
        <f t="shared" si="3"/>
        <v>2.748</v>
      </c>
      <c r="AJ71" s="32">
        <f t="shared" si="4"/>
        <v>0</v>
      </c>
      <c r="AK71" s="32">
        <f t="shared" si="5"/>
        <v>5.94479676</v>
      </c>
      <c r="AL71" s="32">
        <f t="shared" si="6"/>
        <v>0</v>
      </c>
      <c r="AM71" s="32">
        <f t="shared" si="7"/>
        <v>0</v>
      </c>
      <c r="AN71" s="31">
        <f t="shared" si="8"/>
        <v>6</v>
      </c>
      <c r="AO71" s="32">
        <f t="shared" si="9"/>
        <v>2.120029445</v>
      </c>
      <c r="AP71" s="32">
        <f t="shared" si="10"/>
        <v>-0.677716298</v>
      </c>
      <c r="AQ71" s="32">
        <f t="shared" si="11"/>
        <v>-1.337399864</v>
      </c>
      <c r="AR71" s="32">
        <f t="shared" si="12"/>
        <v>0.7968433354</v>
      </c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</row>
    <row r="72">
      <c r="A72" s="18">
        <v>71.0</v>
      </c>
      <c r="B72" s="31" t="s">
        <v>267</v>
      </c>
      <c r="C72" s="18" t="str">
        <f>VLOOKUP(B72, 'Unavailable Hitters'!A:B, 2, FALSE)</f>
        <v>#N/A</v>
      </c>
      <c r="D72" s="18" t="str">
        <f>VLOOKUP(B72, 'Hitter Pool'!B:D, 3, FALSE)</f>
        <v>#N/A</v>
      </c>
      <c r="E72" s="18">
        <v>34.0</v>
      </c>
      <c r="F72" s="18" t="s">
        <v>149</v>
      </c>
      <c r="G72" s="18" t="s">
        <v>125</v>
      </c>
      <c r="H72" s="18">
        <v>21.0</v>
      </c>
      <c r="I72" s="18">
        <v>93.0</v>
      </c>
      <c r="J72" s="18">
        <v>80.0</v>
      </c>
      <c r="K72" s="18">
        <v>11.0</v>
      </c>
      <c r="L72" s="18">
        <v>18.0</v>
      </c>
      <c r="M72" s="18">
        <v>2.0</v>
      </c>
      <c r="N72" s="18">
        <v>0.0</v>
      </c>
      <c r="O72" s="18">
        <v>5.0</v>
      </c>
      <c r="P72" s="18">
        <v>17.0</v>
      </c>
      <c r="Q72" s="18">
        <v>1.0</v>
      </c>
      <c r="R72" s="18">
        <v>0.0</v>
      </c>
      <c r="S72" s="18">
        <v>11.0</v>
      </c>
      <c r="T72" s="18">
        <v>26.0</v>
      </c>
      <c r="U72" s="18">
        <v>0.225</v>
      </c>
      <c r="V72" s="18">
        <v>0.312</v>
      </c>
      <c r="W72" s="18">
        <v>0.438</v>
      </c>
      <c r="X72" s="18">
        <v>0.749</v>
      </c>
      <c r="Y72" s="18">
        <v>114.0</v>
      </c>
      <c r="Z72" s="18">
        <v>35.0</v>
      </c>
      <c r="AA72" s="18">
        <v>3.0</v>
      </c>
      <c r="AB72" s="18">
        <v>0.0</v>
      </c>
      <c r="AC72" s="18">
        <v>0.0</v>
      </c>
      <c r="AD72" s="18">
        <v>2.0</v>
      </c>
      <c r="AE72" s="18">
        <v>0.0</v>
      </c>
      <c r="AF72" s="18" t="s">
        <v>196</v>
      </c>
      <c r="AG72" s="31">
        <f t="shared" si="1"/>
        <v>11</v>
      </c>
      <c r="AH72" s="31">
        <f t="shared" si="2"/>
        <v>5.456</v>
      </c>
      <c r="AI72" s="31">
        <f t="shared" si="3"/>
        <v>1.374</v>
      </c>
      <c r="AJ72" s="32">
        <f t="shared" si="4"/>
        <v>0</v>
      </c>
      <c r="AK72" s="32">
        <f t="shared" si="5"/>
        <v>7.43099595</v>
      </c>
      <c r="AL72" s="32">
        <f t="shared" si="6"/>
        <v>0.82</v>
      </c>
      <c r="AM72" s="32">
        <f t="shared" si="7"/>
        <v>0</v>
      </c>
      <c r="AN72" s="31">
        <f t="shared" si="8"/>
        <v>11</v>
      </c>
      <c r="AO72" s="32">
        <f t="shared" si="9"/>
        <v>3.88672065</v>
      </c>
      <c r="AP72" s="32">
        <f t="shared" si="10"/>
        <v>-1.258615982</v>
      </c>
      <c r="AQ72" s="32">
        <f t="shared" si="11"/>
        <v>-1.003049898</v>
      </c>
      <c r="AR72" s="32">
        <f t="shared" si="12"/>
        <v>0.7955262248</v>
      </c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</row>
    <row r="73">
      <c r="A73" s="18">
        <v>72.0</v>
      </c>
      <c r="B73" s="18" t="s">
        <v>268</v>
      </c>
      <c r="C73" s="18" t="str">
        <f>VLOOKUP(B73, 'Unavailable Hitters'!A:B, 2, FALSE)</f>
        <v>#N/A</v>
      </c>
      <c r="D73" s="18" t="str">
        <f>VLOOKUP(B73, 'Hitter Pool'!B:D, 3, FALSE)</f>
        <v>#N/A</v>
      </c>
      <c r="E73" s="18">
        <v>27.0</v>
      </c>
      <c r="F73" s="18" t="s">
        <v>212</v>
      </c>
      <c r="G73" s="18" t="s">
        <v>125</v>
      </c>
      <c r="H73" s="18">
        <v>22.0</v>
      </c>
      <c r="I73" s="18">
        <v>94.0</v>
      </c>
      <c r="J73" s="18">
        <v>69.0</v>
      </c>
      <c r="K73" s="18">
        <v>11.0</v>
      </c>
      <c r="L73" s="18">
        <v>16.0</v>
      </c>
      <c r="M73" s="18">
        <v>0.0</v>
      </c>
      <c r="N73" s="18">
        <v>0.0</v>
      </c>
      <c r="O73" s="18">
        <v>1.0</v>
      </c>
      <c r="P73" s="18">
        <v>7.0</v>
      </c>
      <c r="Q73" s="18">
        <v>2.0</v>
      </c>
      <c r="R73" s="18">
        <v>0.0</v>
      </c>
      <c r="S73" s="18">
        <v>22.0</v>
      </c>
      <c r="T73" s="18">
        <v>33.0</v>
      </c>
      <c r="U73" s="18">
        <v>0.232</v>
      </c>
      <c r="V73" s="18">
        <v>0.436</v>
      </c>
      <c r="W73" s="18">
        <v>0.275</v>
      </c>
      <c r="X73" s="18">
        <v>0.712</v>
      </c>
      <c r="Y73" s="18">
        <v>111.0</v>
      </c>
      <c r="Z73" s="18">
        <v>19.0</v>
      </c>
      <c r="AA73" s="18">
        <v>1.0</v>
      </c>
      <c r="AB73" s="18">
        <v>3.0</v>
      </c>
      <c r="AC73" s="18">
        <v>0.0</v>
      </c>
      <c r="AD73" s="18">
        <v>0.0</v>
      </c>
      <c r="AE73" s="18">
        <v>1.0</v>
      </c>
      <c r="AF73" s="18" t="s">
        <v>227</v>
      </c>
      <c r="AG73" s="31">
        <f t="shared" si="1"/>
        <v>15</v>
      </c>
      <c r="AH73" s="31">
        <f t="shared" si="2"/>
        <v>7.44</v>
      </c>
      <c r="AI73" s="31">
        <f t="shared" si="3"/>
        <v>0</v>
      </c>
      <c r="AJ73" s="32">
        <f t="shared" si="4"/>
        <v>0</v>
      </c>
      <c r="AK73" s="32">
        <f t="shared" si="5"/>
        <v>1.48619919</v>
      </c>
      <c r="AL73" s="32">
        <f t="shared" si="6"/>
        <v>1.64</v>
      </c>
      <c r="AM73" s="32">
        <f t="shared" si="7"/>
        <v>0</v>
      </c>
      <c r="AN73" s="31">
        <f t="shared" si="8"/>
        <v>25</v>
      </c>
      <c r="AO73" s="32">
        <f t="shared" si="9"/>
        <v>8.833456023</v>
      </c>
      <c r="AP73" s="32">
        <f t="shared" si="10"/>
        <v>-1.597474131</v>
      </c>
      <c r="AQ73" s="32">
        <f t="shared" si="11"/>
        <v>-0.334349966</v>
      </c>
      <c r="AR73" s="32">
        <f t="shared" si="12"/>
        <v>0.7939923234</v>
      </c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</row>
    <row r="74">
      <c r="A74" s="18">
        <v>73.0</v>
      </c>
      <c r="B74" s="18" t="s">
        <v>269</v>
      </c>
      <c r="C74" s="18" t="str">
        <f>VLOOKUP(B74, 'Unavailable Hitters'!A:B, 2, FALSE)</f>
        <v>Ryan A.</v>
      </c>
      <c r="D74" s="18" t="str">
        <f>VLOOKUP(B74, 'Hitter Pool'!B:D, 3, FALSE)</f>
        <v>#N/A</v>
      </c>
      <c r="E74" s="18">
        <v>31.0</v>
      </c>
      <c r="F74" s="18" t="s">
        <v>139</v>
      </c>
      <c r="G74" s="18" t="s">
        <v>125</v>
      </c>
      <c r="H74" s="18">
        <v>21.0</v>
      </c>
      <c r="I74" s="18">
        <v>90.0</v>
      </c>
      <c r="J74" s="18">
        <v>85.0</v>
      </c>
      <c r="K74" s="18">
        <v>11.0</v>
      </c>
      <c r="L74" s="18">
        <v>21.0</v>
      </c>
      <c r="M74" s="18">
        <v>5.0</v>
      </c>
      <c r="N74" s="18">
        <v>0.0</v>
      </c>
      <c r="O74" s="18">
        <v>5.0</v>
      </c>
      <c r="P74" s="18">
        <v>12.0</v>
      </c>
      <c r="Q74" s="18">
        <v>0.0</v>
      </c>
      <c r="R74" s="18">
        <v>0.0</v>
      </c>
      <c r="S74" s="18">
        <v>4.0</v>
      </c>
      <c r="T74" s="18">
        <v>24.0</v>
      </c>
      <c r="U74" s="18">
        <v>0.247</v>
      </c>
      <c r="V74" s="18">
        <v>0.289</v>
      </c>
      <c r="W74" s="18">
        <v>0.482</v>
      </c>
      <c r="X74" s="18">
        <v>0.771</v>
      </c>
      <c r="Y74" s="18">
        <v>112.0</v>
      </c>
      <c r="Z74" s="18">
        <v>41.0</v>
      </c>
      <c r="AA74" s="18">
        <v>1.0</v>
      </c>
      <c r="AB74" s="18">
        <v>1.0</v>
      </c>
      <c r="AC74" s="18">
        <v>0.0</v>
      </c>
      <c r="AD74" s="18">
        <v>0.0</v>
      </c>
      <c r="AE74" s="18">
        <v>0.0</v>
      </c>
      <c r="AF74" s="18" t="s">
        <v>270</v>
      </c>
      <c r="AG74" s="31">
        <f t="shared" si="1"/>
        <v>11</v>
      </c>
      <c r="AH74" s="31">
        <f t="shared" si="2"/>
        <v>5.456</v>
      </c>
      <c r="AI74" s="31">
        <f t="shared" si="3"/>
        <v>3.435</v>
      </c>
      <c r="AJ74" s="32">
        <f t="shared" si="4"/>
        <v>0</v>
      </c>
      <c r="AK74" s="32">
        <f t="shared" si="5"/>
        <v>7.43099595</v>
      </c>
      <c r="AL74" s="32">
        <f t="shared" si="6"/>
        <v>0</v>
      </c>
      <c r="AM74" s="32">
        <f t="shared" si="7"/>
        <v>0</v>
      </c>
      <c r="AN74" s="31">
        <f t="shared" si="8"/>
        <v>5</v>
      </c>
      <c r="AO74" s="32">
        <f t="shared" si="9"/>
        <v>1.766691205</v>
      </c>
      <c r="AP74" s="32">
        <f t="shared" si="10"/>
        <v>-1.161799368</v>
      </c>
      <c r="AQ74" s="32">
        <f t="shared" si="11"/>
        <v>-0.334349966</v>
      </c>
      <c r="AR74" s="32">
        <f t="shared" si="12"/>
        <v>0.7901208486</v>
      </c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</row>
    <row r="75">
      <c r="A75" s="18">
        <v>74.0</v>
      </c>
      <c r="B75" s="18" t="s">
        <v>271</v>
      </c>
      <c r="C75" s="18" t="str">
        <f>VLOOKUP(B75, 'Unavailable Hitters'!A:B, 2, FALSE)</f>
        <v>#N/A</v>
      </c>
      <c r="D75" s="18" t="str">
        <f>VLOOKUP(B75, 'Hitter Pool'!B:D, 3, FALSE)</f>
        <v>#N/A</v>
      </c>
      <c r="E75" s="18">
        <v>26.0</v>
      </c>
      <c r="F75" s="18" t="s">
        <v>214</v>
      </c>
      <c r="G75" s="18" t="s">
        <v>121</v>
      </c>
      <c r="H75" s="18">
        <v>22.0</v>
      </c>
      <c r="I75" s="18">
        <v>92.0</v>
      </c>
      <c r="J75" s="18">
        <v>79.0</v>
      </c>
      <c r="K75" s="18">
        <v>15.0</v>
      </c>
      <c r="L75" s="18">
        <v>24.0</v>
      </c>
      <c r="M75" s="18">
        <v>6.0</v>
      </c>
      <c r="N75" s="18">
        <v>0.0</v>
      </c>
      <c r="O75" s="18">
        <v>2.0</v>
      </c>
      <c r="P75" s="18">
        <v>11.0</v>
      </c>
      <c r="Q75" s="18">
        <v>0.0</v>
      </c>
      <c r="R75" s="18">
        <v>1.0</v>
      </c>
      <c r="S75" s="18">
        <v>12.0</v>
      </c>
      <c r="T75" s="18">
        <v>19.0</v>
      </c>
      <c r="U75" s="18">
        <v>0.304</v>
      </c>
      <c r="V75" s="18">
        <v>0.402</v>
      </c>
      <c r="W75" s="18">
        <v>0.456</v>
      </c>
      <c r="X75" s="18">
        <v>0.858</v>
      </c>
      <c r="Y75" s="18">
        <v>139.0</v>
      </c>
      <c r="Z75" s="18">
        <v>36.0</v>
      </c>
      <c r="AA75" s="18">
        <v>2.0</v>
      </c>
      <c r="AB75" s="18">
        <v>1.0</v>
      </c>
      <c r="AC75" s="18">
        <v>0.0</v>
      </c>
      <c r="AD75" s="18">
        <v>0.0</v>
      </c>
      <c r="AE75" s="18">
        <v>0.0</v>
      </c>
      <c r="AF75" s="18" t="s">
        <v>272</v>
      </c>
      <c r="AG75" s="31">
        <f t="shared" si="1"/>
        <v>16</v>
      </c>
      <c r="AH75" s="31">
        <f t="shared" si="2"/>
        <v>7.936</v>
      </c>
      <c r="AI75" s="31">
        <f t="shared" si="3"/>
        <v>4.122</v>
      </c>
      <c r="AJ75" s="32">
        <f t="shared" si="4"/>
        <v>0</v>
      </c>
      <c r="AK75" s="32">
        <f t="shared" si="5"/>
        <v>2.97239838</v>
      </c>
      <c r="AL75" s="32">
        <f t="shared" si="6"/>
        <v>0</v>
      </c>
      <c r="AM75" s="32">
        <f t="shared" si="7"/>
        <v>-0.67</v>
      </c>
      <c r="AN75" s="31">
        <f t="shared" si="8"/>
        <v>13</v>
      </c>
      <c r="AO75" s="32">
        <f t="shared" si="9"/>
        <v>4.593397132</v>
      </c>
      <c r="AP75" s="32">
        <f t="shared" si="10"/>
        <v>-0.919757833</v>
      </c>
      <c r="AQ75" s="32">
        <f t="shared" si="11"/>
        <v>-0.668699932</v>
      </c>
      <c r="AR75" s="32">
        <f t="shared" si="12"/>
        <v>0.7893335339</v>
      </c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</row>
    <row r="76">
      <c r="A76" s="18">
        <v>75.0</v>
      </c>
      <c r="B76" s="18" t="s">
        <v>273</v>
      </c>
      <c r="C76" s="18" t="str">
        <f>VLOOKUP(B76, 'Unavailable Hitters'!A:B, 2, FALSE)</f>
        <v>#N/A</v>
      </c>
      <c r="D76" s="18" t="str">
        <f>VLOOKUP(B76, 'Hitter Pool'!B:D, 3, FALSE)</f>
        <v>#N/A</v>
      </c>
      <c r="E76" s="18">
        <v>31.0</v>
      </c>
      <c r="F76" s="18" t="s">
        <v>274</v>
      </c>
      <c r="G76" s="18" t="s">
        <v>125</v>
      </c>
      <c r="H76" s="18">
        <v>22.0</v>
      </c>
      <c r="I76" s="18">
        <v>92.0</v>
      </c>
      <c r="J76" s="18">
        <v>74.0</v>
      </c>
      <c r="K76" s="18">
        <v>7.0</v>
      </c>
      <c r="L76" s="18">
        <v>15.0</v>
      </c>
      <c r="M76" s="18">
        <v>3.0</v>
      </c>
      <c r="N76" s="18">
        <v>0.0</v>
      </c>
      <c r="O76" s="18">
        <v>2.0</v>
      </c>
      <c r="P76" s="18">
        <v>7.0</v>
      </c>
      <c r="Q76" s="18">
        <v>3.0</v>
      </c>
      <c r="R76" s="18">
        <v>0.0</v>
      </c>
      <c r="S76" s="18">
        <v>15.0</v>
      </c>
      <c r="T76" s="18">
        <v>25.0</v>
      </c>
      <c r="U76" s="18">
        <v>0.203</v>
      </c>
      <c r="V76" s="18">
        <v>0.348</v>
      </c>
      <c r="W76" s="18">
        <v>0.324</v>
      </c>
      <c r="X76" s="18">
        <v>0.672</v>
      </c>
      <c r="Y76" s="18">
        <v>96.0</v>
      </c>
      <c r="Z76" s="18">
        <v>24.0</v>
      </c>
      <c r="AA76" s="18">
        <v>0.0</v>
      </c>
      <c r="AB76" s="18">
        <v>2.0</v>
      </c>
      <c r="AC76" s="18">
        <v>0.0</v>
      </c>
      <c r="AD76" s="18">
        <v>1.0</v>
      </c>
      <c r="AE76" s="18">
        <v>1.0</v>
      </c>
      <c r="AF76" s="18" t="s">
        <v>275</v>
      </c>
      <c r="AG76" s="31">
        <f t="shared" si="1"/>
        <v>10</v>
      </c>
      <c r="AH76" s="31">
        <f t="shared" si="2"/>
        <v>4.96</v>
      </c>
      <c r="AI76" s="31">
        <f t="shared" si="3"/>
        <v>2.061</v>
      </c>
      <c r="AJ76" s="32">
        <f t="shared" si="4"/>
        <v>0</v>
      </c>
      <c r="AK76" s="32">
        <f t="shared" si="5"/>
        <v>2.97239838</v>
      </c>
      <c r="AL76" s="32">
        <f t="shared" si="6"/>
        <v>2.46</v>
      </c>
      <c r="AM76" s="32">
        <f t="shared" si="7"/>
        <v>0</v>
      </c>
      <c r="AN76" s="31">
        <f t="shared" si="8"/>
        <v>17</v>
      </c>
      <c r="AO76" s="32">
        <f t="shared" si="9"/>
        <v>6.006750095</v>
      </c>
      <c r="AP76" s="32">
        <f t="shared" si="10"/>
        <v>-1.210207675</v>
      </c>
      <c r="AQ76" s="32">
        <f t="shared" si="11"/>
        <v>0</v>
      </c>
      <c r="AR76" s="32">
        <f t="shared" si="12"/>
        <v>0.7840882182</v>
      </c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</row>
    <row r="77">
      <c r="A77" s="18">
        <v>76.0</v>
      </c>
      <c r="B77" s="18" t="s">
        <v>276</v>
      </c>
      <c r="C77" s="18" t="str">
        <f>VLOOKUP(B77, 'Unavailable Hitters'!A:B, 2, FALSE)</f>
        <v>#N/A</v>
      </c>
      <c r="D77" s="18" t="str">
        <f>VLOOKUP(B77, 'Hitter Pool'!B:D, 3, FALSE)</f>
        <v>#N/A</v>
      </c>
      <c r="E77" s="18">
        <v>27.0</v>
      </c>
      <c r="F77" s="18" t="s">
        <v>203</v>
      </c>
      <c r="G77" s="18" t="s">
        <v>121</v>
      </c>
      <c r="H77" s="18">
        <v>24.0</v>
      </c>
      <c r="I77" s="18">
        <v>106.0</v>
      </c>
      <c r="J77" s="18">
        <v>91.0</v>
      </c>
      <c r="K77" s="18">
        <v>13.0</v>
      </c>
      <c r="L77" s="18">
        <v>24.0</v>
      </c>
      <c r="M77" s="18">
        <v>5.0</v>
      </c>
      <c r="N77" s="18">
        <v>1.0</v>
      </c>
      <c r="O77" s="18">
        <v>1.0</v>
      </c>
      <c r="P77" s="18">
        <v>4.0</v>
      </c>
      <c r="Q77" s="18">
        <v>3.0</v>
      </c>
      <c r="R77" s="18">
        <v>1.0</v>
      </c>
      <c r="S77" s="18">
        <v>11.0</v>
      </c>
      <c r="T77" s="18">
        <v>16.0</v>
      </c>
      <c r="U77" s="18">
        <v>0.264</v>
      </c>
      <c r="V77" s="18">
        <v>0.352</v>
      </c>
      <c r="W77" s="18">
        <v>0.374</v>
      </c>
      <c r="X77" s="18">
        <v>0.726</v>
      </c>
      <c r="Y77" s="18">
        <v>109.0</v>
      </c>
      <c r="Z77" s="18">
        <v>34.0</v>
      </c>
      <c r="AA77" s="18">
        <v>4.0</v>
      </c>
      <c r="AB77" s="18">
        <v>2.0</v>
      </c>
      <c r="AC77" s="18">
        <v>0.0</v>
      </c>
      <c r="AD77" s="18">
        <v>1.0</v>
      </c>
      <c r="AE77" s="18">
        <v>2.0</v>
      </c>
      <c r="AF77" s="18" t="s">
        <v>277</v>
      </c>
      <c r="AG77" s="31">
        <f t="shared" si="1"/>
        <v>17</v>
      </c>
      <c r="AH77" s="31">
        <f t="shared" si="2"/>
        <v>8.432</v>
      </c>
      <c r="AI77" s="31">
        <f t="shared" si="3"/>
        <v>3.435</v>
      </c>
      <c r="AJ77" s="32">
        <f t="shared" si="4"/>
        <v>1.092703168</v>
      </c>
      <c r="AK77" s="32">
        <f t="shared" si="5"/>
        <v>1.48619919</v>
      </c>
      <c r="AL77" s="32">
        <f t="shared" si="6"/>
        <v>2.46</v>
      </c>
      <c r="AM77" s="32">
        <f t="shared" si="7"/>
        <v>-0.67</v>
      </c>
      <c r="AN77" s="31">
        <f t="shared" si="8"/>
        <v>13</v>
      </c>
      <c r="AO77" s="32">
        <f t="shared" si="9"/>
        <v>4.593397132</v>
      </c>
      <c r="AP77" s="32">
        <f t="shared" si="10"/>
        <v>-0.774532912</v>
      </c>
      <c r="AQ77" s="32">
        <f t="shared" si="11"/>
        <v>-1.337399864</v>
      </c>
      <c r="AR77" s="32">
        <f t="shared" si="12"/>
        <v>0.7798902797</v>
      </c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</row>
    <row r="78">
      <c r="A78" s="18">
        <v>77.0</v>
      </c>
      <c r="B78" s="18" t="s">
        <v>278</v>
      </c>
      <c r="C78" s="18" t="str">
        <f>VLOOKUP(B78, 'Unavailable Hitters'!A:B, 2, FALSE)</f>
        <v>#N/A</v>
      </c>
      <c r="D78" s="18" t="str">
        <f>VLOOKUP(B78, 'Hitter Pool'!B:D, 3, FALSE)</f>
        <v>#N/A</v>
      </c>
      <c r="E78" s="18">
        <v>27.0</v>
      </c>
      <c r="F78" s="18" t="s">
        <v>236</v>
      </c>
      <c r="G78" s="18" t="s">
        <v>121</v>
      </c>
      <c r="H78" s="18">
        <v>21.0</v>
      </c>
      <c r="I78" s="18">
        <v>84.0</v>
      </c>
      <c r="J78" s="18">
        <v>76.0</v>
      </c>
      <c r="K78" s="18">
        <v>8.0</v>
      </c>
      <c r="L78" s="18">
        <v>23.0</v>
      </c>
      <c r="M78" s="18">
        <v>2.0</v>
      </c>
      <c r="N78" s="18">
        <v>0.0</v>
      </c>
      <c r="O78" s="18">
        <v>3.0</v>
      </c>
      <c r="P78" s="18">
        <v>10.0</v>
      </c>
      <c r="Q78" s="18">
        <v>1.0</v>
      </c>
      <c r="R78" s="18">
        <v>2.0</v>
      </c>
      <c r="S78" s="18">
        <v>7.0</v>
      </c>
      <c r="T78" s="18">
        <v>8.0</v>
      </c>
      <c r="U78" s="18">
        <v>0.303</v>
      </c>
      <c r="V78" s="18">
        <v>0.357</v>
      </c>
      <c r="W78" s="18">
        <v>0.447</v>
      </c>
      <c r="X78" s="18">
        <v>0.805</v>
      </c>
      <c r="Y78" s="18">
        <v>111.0</v>
      </c>
      <c r="Z78" s="18">
        <v>34.0</v>
      </c>
      <c r="AA78" s="18">
        <v>0.0</v>
      </c>
      <c r="AB78" s="18">
        <v>0.0</v>
      </c>
      <c r="AC78" s="18">
        <v>0.0</v>
      </c>
      <c r="AD78" s="18">
        <v>1.0</v>
      </c>
      <c r="AE78" s="18">
        <v>0.0</v>
      </c>
      <c r="AF78" s="18" t="s">
        <v>279</v>
      </c>
      <c r="AG78" s="31">
        <f t="shared" si="1"/>
        <v>18</v>
      </c>
      <c r="AH78" s="31">
        <f t="shared" si="2"/>
        <v>8.928</v>
      </c>
      <c r="AI78" s="31">
        <f t="shared" si="3"/>
        <v>1.374</v>
      </c>
      <c r="AJ78" s="32">
        <f t="shared" si="4"/>
        <v>0</v>
      </c>
      <c r="AK78" s="32">
        <f t="shared" si="5"/>
        <v>4.45859757</v>
      </c>
      <c r="AL78" s="32">
        <f t="shared" si="6"/>
        <v>0.82</v>
      </c>
      <c r="AM78" s="32">
        <f t="shared" si="7"/>
        <v>-1.34</v>
      </c>
      <c r="AN78" s="31">
        <f t="shared" si="8"/>
        <v>7</v>
      </c>
      <c r="AO78" s="32">
        <f t="shared" si="9"/>
        <v>2.473367686</v>
      </c>
      <c r="AP78" s="32">
        <f t="shared" si="10"/>
        <v>-0.387266456</v>
      </c>
      <c r="AQ78" s="32">
        <f t="shared" si="11"/>
        <v>0</v>
      </c>
      <c r="AR78" s="32">
        <f t="shared" si="12"/>
        <v>0.7774618476</v>
      </c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</row>
    <row r="79">
      <c r="A79" s="18">
        <v>78.0</v>
      </c>
      <c r="B79" s="18" t="s">
        <v>280</v>
      </c>
      <c r="C79" s="18" t="str">
        <f>VLOOKUP(B79, 'Unavailable Hitters'!A:B, 2, FALSE)</f>
        <v>#N/A</v>
      </c>
      <c r="D79" s="18" t="str">
        <f>VLOOKUP(B79, 'Hitter Pool'!B:D, 3, FALSE)</f>
        <v>#N/A</v>
      </c>
      <c r="E79" s="18">
        <v>33.0</v>
      </c>
      <c r="F79" s="18" t="s">
        <v>170</v>
      </c>
      <c r="G79" s="18" t="s">
        <v>121</v>
      </c>
      <c r="H79" s="18">
        <v>21.0</v>
      </c>
      <c r="I79" s="18">
        <v>87.0</v>
      </c>
      <c r="J79" s="18">
        <v>79.0</v>
      </c>
      <c r="K79" s="18">
        <v>12.0</v>
      </c>
      <c r="L79" s="18">
        <v>20.0</v>
      </c>
      <c r="M79" s="18">
        <v>2.0</v>
      </c>
      <c r="N79" s="18">
        <v>3.0</v>
      </c>
      <c r="O79" s="18">
        <v>3.0</v>
      </c>
      <c r="P79" s="18">
        <v>18.0</v>
      </c>
      <c r="Q79" s="18">
        <v>0.0</v>
      </c>
      <c r="R79" s="18">
        <v>0.0</v>
      </c>
      <c r="S79" s="18">
        <v>8.0</v>
      </c>
      <c r="T79" s="18">
        <v>12.0</v>
      </c>
      <c r="U79" s="18">
        <v>0.253</v>
      </c>
      <c r="V79" s="18">
        <v>0.322</v>
      </c>
      <c r="W79" s="18">
        <v>0.468</v>
      </c>
      <c r="X79" s="18">
        <v>0.79</v>
      </c>
      <c r="Y79" s="18">
        <v>115.0</v>
      </c>
      <c r="Z79" s="18">
        <v>37.0</v>
      </c>
      <c r="AA79" s="18">
        <v>3.0</v>
      </c>
      <c r="AB79" s="18">
        <v>0.0</v>
      </c>
      <c r="AC79" s="18">
        <v>0.0</v>
      </c>
      <c r="AD79" s="18">
        <v>0.0</v>
      </c>
      <c r="AE79" s="18">
        <v>2.0</v>
      </c>
      <c r="AF79" s="18" t="s">
        <v>279</v>
      </c>
      <c r="AG79" s="31">
        <f t="shared" si="1"/>
        <v>12</v>
      </c>
      <c r="AH79" s="31">
        <f t="shared" si="2"/>
        <v>5.952</v>
      </c>
      <c r="AI79" s="31">
        <f t="shared" si="3"/>
        <v>1.374</v>
      </c>
      <c r="AJ79" s="32">
        <f t="shared" si="4"/>
        <v>3.278109504</v>
      </c>
      <c r="AK79" s="32">
        <f t="shared" si="5"/>
        <v>4.45859757</v>
      </c>
      <c r="AL79" s="32">
        <f t="shared" si="6"/>
        <v>0</v>
      </c>
      <c r="AM79" s="32">
        <f t="shared" si="7"/>
        <v>0</v>
      </c>
      <c r="AN79" s="31">
        <f t="shared" si="8"/>
        <v>8</v>
      </c>
      <c r="AO79" s="32">
        <f t="shared" si="9"/>
        <v>2.826705927</v>
      </c>
      <c r="AP79" s="32">
        <f t="shared" si="10"/>
        <v>-0.580899684</v>
      </c>
      <c r="AQ79" s="32">
        <f t="shared" si="11"/>
        <v>-1.003049898</v>
      </c>
      <c r="AR79" s="32">
        <f t="shared" si="12"/>
        <v>0.776450639</v>
      </c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</row>
    <row r="80">
      <c r="A80" s="18">
        <v>79.0</v>
      </c>
      <c r="B80" s="18" t="s">
        <v>281</v>
      </c>
      <c r="C80" s="18" t="str">
        <f>VLOOKUP(B80, 'Unavailable Hitters'!A:B, 2, FALSE)</f>
        <v>#N/A</v>
      </c>
      <c r="D80" s="18" t="str">
        <f>VLOOKUP(B80, 'Hitter Pool'!B:D, 3, FALSE)</f>
        <v>#N/A</v>
      </c>
      <c r="E80" s="18">
        <v>28.0</v>
      </c>
      <c r="F80" s="18" t="s">
        <v>214</v>
      </c>
      <c r="G80" s="18" t="s">
        <v>121</v>
      </c>
      <c r="H80" s="18">
        <v>22.0</v>
      </c>
      <c r="I80" s="18">
        <v>88.0</v>
      </c>
      <c r="J80" s="18">
        <v>79.0</v>
      </c>
      <c r="K80" s="18">
        <v>8.0</v>
      </c>
      <c r="L80" s="18">
        <v>21.0</v>
      </c>
      <c r="M80" s="18">
        <v>5.0</v>
      </c>
      <c r="N80" s="18">
        <v>0.0</v>
      </c>
      <c r="O80" s="18">
        <v>4.0</v>
      </c>
      <c r="P80" s="18">
        <v>16.0</v>
      </c>
      <c r="Q80" s="18">
        <v>0.0</v>
      </c>
      <c r="R80" s="18">
        <v>0.0</v>
      </c>
      <c r="S80" s="18">
        <v>8.0</v>
      </c>
      <c r="T80" s="18">
        <v>26.0</v>
      </c>
      <c r="U80" s="18">
        <v>0.266</v>
      </c>
      <c r="V80" s="18">
        <v>0.33</v>
      </c>
      <c r="W80" s="18">
        <v>0.481</v>
      </c>
      <c r="X80" s="18">
        <v>0.811</v>
      </c>
      <c r="Y80" s="18">
        <v>123.0</v>
      </c>
      <c r="Z80" s="18">
        <v>38.0</v>
      </c>
      <c r="AA80" s="18">
        <v>0.0</v>
      </c>
      <c r="AB80" s="18">
        <v>0.0</v>
      </c>
      <c r="AC80" s="18">
        <v>0.0</v>
      </c>
      <c r="AD80" s="18">
        <v>1.0</v>
      </c>
      <c r="AE80" s="18">
        <v>0.0</v>
      </c>
      <c r="AF80" s="18" t="s">
        <v>218</v>
      </c>
      <c r="AG80" s="31">
        <f t="shared" si="1"/>
        <v>12</v>
      </c>
      <c r="AH80" s="31">
        <f t="shared" si="2"/>
        <v>5.952</v>
      </c>
      <c r="AI80" s="31">
        <f t="shared" si="3"/>
        <v>3.435</v>
      </c>
      <c r="AJ80" s="32">
        <f t="shared" si="4"/>
        <v>0</v>
      </c>
      <c r="AK80" s="32">
        <f t="shared" si="5"/>
        <v>5.94479676</v>
      </c>
      <c r="AL80" s="32">
        <f t="shared" si="6"/>
        <v>0</v>
      </c>
      <c r="AM80" s="32">
        <f t="shared" si="7"/>
        <v>0</v>
      </c>
      <c r="AN80" s="31">
        <f t="shared" si="8"/>
        <v>8</v>
      </c>
      <c r="AO80" s="32">
        <f t="shared" si="9"/>
        <v>2.826705927</v>
      </c>
      <c r="AP80" s="32">
        <f t="shared" si="10"/>
        <v>-1.258615982</v>
      </c>
      <c r="AQ80" s="32">
        <f t="shared" si="11"/>
        <v>0</v>
      </c>
      <c r="AR80" s="32">
        <f t="shared" si="12"/>
        <v>0.7681766684</v>
      </c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</row>
    <row r="81">
      <c r="A81" s="18">
        <v>80.0</v>
      </c>
      <c r="B81" s="18" t="s">
        <v>282</v>
      </c>
      <c r="C81" s="18" t="str">
        <f>VLOOKUP(B81, 'Unavailable Hitters'!A:B, 2, FALSE)</f>
        <v>#N/A</v>
      </c>
      <c r="D81" s="18" t="str">
        <f>VLOOKUP(B81, 'Hitter Pool'!B:D, 3, FALSE)</f>
        <v>#N/A</v>
      </c>
      <c r="E81" s="18">
        <v>28.0</v>
      </c>
      <c r="F81" s="18" t="s">
        <v>165</v>
      </c>
      <c r="G81" s="18" t="s">
        <v>125</v>
      </c>
      <c r="H81" s="18">
        <v>22.0</v>
      </c>
      <c r="I81" s="18">
        <v>92.0</v>
      </c>
      <c r="J81" s="18">
        <v>83.0</v>
      </c>
      <c r="K81" s="18">
        <v>7.0</v>
      </c>
      <c r="L81" s="18">
        <v>21.0</v>
      </c>
      <c r="M81" s="18">
        <v>6.0</v>
      </c>
      <c r="N81" s="18">
        <v>0.0</v>
      </c>
      <c r="O81" s="18">
        <v>3.0</v>
      </c>
      <c r="P81" s="18">
        <v>16.0</v>
      </c>
      <c r="Q81" s="18">
        <v>0.0</v>
      </c>
      <c r="R81" s="18">
        <v>0.0</v>
      </c>
      <c r="S81" s="18">
        <v>9.0</v>
      </c>
      <c r="T81" s="18">
        <v>18.0</v>
      </c>
      <c r="U81" s="18">
        <v>0.253</v>
      </c>
      <c r="V81" s="18">
        <v>0.326</v>
      </c>
      <c r="W81" s="18">
        <v>0.434</v>
      </c>
      <c r="X81" s="18">
        <v>0.76</v>
      </c>
      <c r="Y81" s="18">
        <v>116.0</v>
      </c>
      <c r="Z81" s="18">
        <v>36.0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 t="s">
        <v>204</v>
      </c>
      <c r="AG81" s="31">
        <f t="shared" si="1"/>
        <v>12</v>
      </c>
      <c r="AH81" s="31">
        <f t="shared" si="2"/>
        <v>5.952</v>
      </c>
      <c r="AI81" s="31">
        <f t="shared" si="3"/>
        <v>4.122</v>
      </c>
      <c r="AJ81" s="32">
        <f t="shared" si="4"/>
        <v>0</v>
      </c>
      <c r="AK81" s="32">
        <f t="shared" si="5"/>
        <v>4.45859757</v>
      </c>
      <c r="AL81" s="32">
        <f t="shared" si="6"/>
        <v>0</v>
      </c>
      <c r="AM81" s="32">
        <f t="shared" si="7"/>
        <v>0</v>
      </c>
      <c r="AN81" s="31">
        <f t="shared" si="8"/>
        <v>9</v>
      </c>
      <c r="AO81" s="32">
        <f t="shared" si="9"/>
        <v>3.180044168</v>
      </c>
      <c r="AP81" s="32">
        <f t="shared" si="10"/>
        <v>-0.871349526</v>
      </c>
      <c r="AQ81" s="32">
        <f t="shared" si="11"/>
        <v>0</v>
      </c>
      <c r="AR81" s="32">
        <f t="shared" si="12"/>
        <v>0.7655132824</v>
      </c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</row>
    <row r="82">
      <c r="A82" s="18">
        <v>81.0</v>
      </c>
      <c r="B82" s="18" t="s">
        <v>283</v>
      </c>
      <c r="C82" s="18" t="str">
        <f>VLOOKUP(B82, 'Unavailable Hitters'!A:B, 2, FALSE)</f>
        <v>#N/A</v>
      </c>
      <c r="D82" s="18" t="str">
        <f>VLOOKUP(B82, 'Hitter Pool'!B:D, 3, FALSE)</f>
        <v>#N/A</v>
      </c>
      <c r="E82" s="18">
        <v>29.0</v>
      </c>
      <c r="F82" s="18" t="s">
        <v>146</v>
      </c>
      <c r="G82" s="18" t="s">
        <v>125</v>
      </c>
      <c r="H82" s="18">
        <v>21.0</v>
      </c>
      <c r="I82" s="18">
        <v>80.0</v>
      </c>
      <c r="J82" s="18">
        <v>72.0</v>
      </c>
      <c r="K82" s="18">
        <v>10.0</v>
      </c>
      <c r="L82" s="18">
        <v>21.0</v>
      </c>
      <c r="M82" s="18">
        <v>4.0</v>
      </c>
      <c r="N82" s="18">
        <v>0.0</v>
      </c>
      <c r="O82" s="18">
        <v>4.0</v>
      </c>
      <c r="P82" s="18">
        <v>16.0</v>
      </c>
      <c r="Q82" s="18">
        <v>0.0</v>
      </c>
      <c r="R82" s="18">
        <v>1.0</v>
      </c>
      <c r="S82" s="18">
        <v>7.0</v>
      </c>
      <c r="T82" s="18">
        <v>18.0</v>
      </c>
      <c r="U82" s="18">
        <v>0.292</v>
      </c>
      <c r="V82" s="18">
        <v>0.35</v>
      </c>
      <c r="W82" s="18">
        <v>0.514</v>
      </c>
      <c r="X82" s="18">
        <v>0.864</v>
      </c>
      <c r="Y82" s="18">
        <v>144.0</v>
      </c>
      <c r="Z82" s="18">
        <v>37.0</v>
      </c>
      <c r="AA82" s="18">
        <v>0.0</v>
      </c>
      <c r="AB82" s="18">
        <v>0.0</v>
      </c>
      <c r="AC82" s="18">
        <v>0.0</v>
      </c>
      <c r="AD82" s="18">
        <v>1.0</v>
      </c>
      <c r="AE82" s="18">
        <v>0.0</v>
      </c>
      <c r="AF82" s="18" t="s">
        <v>284</v>
      </c>
      <c r="AG82" s="31">
        <f t="shared" si="1"/>
        <v>13</v>
      </c>
      <c r="AH82" s="31">
        <f t="shared" si="2"/>
        <v>6.448</v>
      </c>
      <c r="AI82" s="31">
        <f t="shared" si="3"/>
        <v>2.748</v>
      </c>
      <c r="AJ82" s="32">
        <f t="shared" si="4"/>
        <v>0</v>
      </c>
      <c r="AK82" s="32">
        <f t="shared" si="5"/>
        <v>5.94479676</v>
      </c>
      <c r="AL82" s="32">
        <f t="shared" si="6"/>
        <v>0</v>
      </c>
      <c r="AM82" s="32">
        <f t="shared" si="7"/>
        <v>-0.67</v>
      </c>
      <c r="AN82" s="31">
        <f t="shared" si="8"/>
        <v>7</v>
      </c>
      <c r="AO82" s="32">
        <f t="shared" si="9"/>
        <v>2.473367686</v>
      </c>
      <c r="AP82" s="32">
        <f t="shared" si="10"/>
        <v>-0.871349526</v>
      </c>
      <c r="AQ82" s="32">
        <f t="shared" si="11"/>
        <v>0</v>
      </c>
      <c r="AR82" s="32">
        <f t="shared" si="12"/>
        <v>0.7653721391</v>
      </c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</row>
    <row r="83">
      <c r="A83" s="18">
        <v>82.0</v>
      </c>
      <c r="B83" s="18" t="s">
        <v>285</v>
      </c>
      <c r="C83" s="18" t="str">
        <f>VLOOKUP(B83, 'Unavailable Hitters'!A:B, 2, FALSE)</f>
        <v>#N/A</v>
      </c>
      <c r="D83" s="18" t="str">
        <f>VLOOKUP(B83, 'Hitter Pool'!B:D, 3, FALSE)</f>
        <v>#N/A</v>
      </c>
      <c r="E83" s="18">
        <v>30.0</v>
      </c>
      <c r="F83" s="18" t="s">
        <v>286</v>
      </c>
      <c r="G83" s="18" t="s">
        <v>121</v>
      </c>
      <c r="H83" s="18">
        <v>22.0</v>
      </c>
      <c r="I83" s="18">
        <v>89.0</v>
      </c>
      <c r="J83" s="18">
        <v>79.0</v>
      </c>
      <c r="K83" s="18">
        <v>11.0</v>
      </c>
      <c r="L83" s="18">
        <v>17.0</v>
      </c>
      <c r="M83" s="18">
        <v>6.0</v>
      </c>
      <c r="N83" s="18">
        <v>1.0</v>
      </c>
      <c r="O83" s="18">
        <v>4.0</v>
      </c>
      <c r="P83" s="18">
        <v>6.0</v>
      </c>
      <c r="Q83" s="18">
        <v>1.0</v>
      </c>
      <c r="R83" s="18">
        <v>0.0</v>
      </c>
      <c r="S83" s="18">
        <v>10.0</v>
      </c>
      <c r="T83" s="18">
        <v>29.0</v>
      </c>
      <c r="U83" s="18">
        <v>0.215</v>
      </c>
      <c r="V83" s="18">
        <v>0.303</v>
      </c>
      <c r="W83" s="18">
        <v>0.468</v>
      </c>
      <c r="X83" s="18">
        <v>0.772</v>
      </c>
      <c r="Y83" s="18">
        <v>117.0</v>
      </c>
      <c r="Z83" s="18">
        <v>37.0</v>
      </c>
      <c r="AA83" s="18">
        <v>1.0</v>
      </c>
      <c r="AB83" s="18">
        <v>0.0</v>
      </c>
      <c r="AC83" s="18">
        <v>0.0</v>
      </c>
      <c r="AD83" s="18">
        <v>0.0</v>
      </c>
      <c r="AE83" s="18">
        <v>2.0</v>
      </c>
      <c r="AF83" s="18" t="s">
        <v>234</v>
      </c>
      <c r="AG83" s="31">
        <f t="shared" si="1"/>
        <v>6</v>
      </c>
      <c r="AH83" s="31">
        <f t="shared" si="2"/>
        <v>2.976</v>
      </c>
      <c r="AI83" s="31">
        <f t="shared" si="3"/>
        <v>4.122</v>
      </c>
      <c r="AJ83" s="32">
        <f t="shared" si="4"/>
        <v>1.092703168</v>
      </c>
      <c r="AK83" s="32">
        <f t="shared" si="5"/>
        <v>5.94479676</v>
      </c>
      <c r="AL83" s="32">
        <f t="shared" si="6"/>
        <v>0.82</v>
      </c>
      <c r="AM83" s="32">
        <f t="shared" si="7"/>
        <v>0</v>
      </c>
      <c r="AN83" s="31">
        <f t="shared" si="8"/>
        <v>10</v>
      </c>
      <c r="AO83" s="32">
        <f t="shared" si="9"/>
        <v>3.533382409</v>
      </c>
      <c r="AP83" s="32">
        <f t="shared" si="10"/>
        <v>-1.403840903</v>
      </c>
      <c r="AQ83" s="32">
        <f t="shared" si="11"/>
        <v>-0.334349966</v>
      </c>
      <c r="AR83" s="32">
        <f t="shared" si="12"/>
        <v>0.7613950667</v>
      </c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</row>
    <row r="84">
      <c r="A84" s="18">
        <v>83.0</v>
      </c>
      <c r="B84" s="18" t="s">
        <v>287</v>
      </c>
      <c r="C84" s="18" t="str">
        <f>VLOOKUP(B84, 'Unavailable Hitters'!A:B, 2, FALSE)</f>
        <v>#N/A</v>
      </c>
      <c r="D84" s="18" t="str">
        <f>VLOOKUP(B84, 'Hitter Pool'!B:D, 3, FALSE)</f>
        <v>#N/A</v>
      </c>
      <c r="E84" s="18">
        <v>33.0</v>
      </c>
      <c r="F84" s="18" t="s">
        <v>124</v>
      </c>
      <c r="G84" s="18" t="s">
        <v>125</v>
      </c>
      <c r="H84" s="18">
        <v>19.0</v>
      </c>
      <c r="I84" s="18">
        <v>79.0</v>
      </c>
      <c r="J84" s="18">
        <v>71.0</v>
      </c>
      <c r="K84" s="18">
        <v>11.0</v>
      </c>
      <c r="L84" s="18">
        <v>17.0</v>
      </c>
      <c r="M84" s="18">
        <v>2.0</v>
      </c>
      <c r="N84" s="18">
        <v>0.0</v>
      </c>
      <c r="O84" s="18">
        <v>5.0</v>
      </c>
      <c r="P84" s="18">
        <v>12.0</v>
      </c>
      <c r="Q84" s="18">
        <v>0.0</v>
      </c>
      <c r="R84" s="18">
        <v>0.0</v>
      </c>
      <c r="S84" s="18">
        <v>6.0</v>
      </c>
      <c r="T84" s="18">
        <v>23.0</v>
      </c>
      <c r="U84" s="18">
        <v>0.239</v>
      </c>
      <c r="V84" s="18">
        <v>0.304</v>
      </c>
      <c r="W84" s="18">
        <v>0.479</v>
      </c>
      <c r="X84" s="18">
        <v>0.783</v>
      </c>
      <c r="Y84" s="18">
        <v>118.0</v>
      </c>
      <c r="Z84" s="18">
        <v>34.0</v>
      </c>
      <c r="AA84" s="18">
        <v>2.0</v>
      </c>
      <c r="AB84" s="18">
        <v>1.0</v>
      </c>
      <c r="AC84" s="18">
        <v>0.0</v>
      </c>
      <c r="AD84" s="18">
        <v>1.0</v>
      </c>
      <c r="AE84" s="18">
        <v>0.0</v>
      </c>
      <c r="AF84" s="18" t="s">
        <v>263</v>
      </c>
      <c r="AG84" s="31">
        <f t="shared" si="1"/>
        <v>10</v>
      </c>
      <c r="AH84" s="31">
        <f t="shared" si="2"/>
        <v>4.96</v>
      </c>
      <c r="AI84" s="31">
        <f t="shared" si="3"/>
        <v>1.374</v>
      </c>
      <c r="AJ84" s="32">
        <f t="shared" si="4"/>
        <v>0</v>
      </c>
      <c r="AK84" s="32">
        <f t="shared" si="5"/>
        <v>7.43099595</v>
      </c>
      <c r="AL84" s="32">
        <f t="shared" si="6"/>
        <v>0</v>
      </c>
      <c r="AM84" s="32">
        <f t="shared" si="7"/>
        <v>0</v>
      </c>
      <c r="AN84" s="31">
        <f t="shared" si="8"/>
        <v>7</v>
      </c>
      <c r="AO84" s="32">
        <f t="shared" si="9"/>
        <v>2.473367686</v>
      </c>
      <c r="AP84" s="32">
        <f t="shared" si="10"/>
        <v>-1.113391061</v>
      </c>
      <c r="AQ84" s="32">
        <f t="shared" si="11"/>
        <v>-0.668699932</v>
      </c>
      <c r="AR84" s="32">
        <f t="shared" si="12"/>
        <v>0.7608564549</v>
      </c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</row>
    <row r="85">
      <c r="A85" s="18">
        <v>84.0</v>
      </c>
      <c r="B85" s="18" t="s">
        <v>288</v>
      </c>
      <c r="C85" s="18" t="str">
        <f>VLOOKUP(B85, 'Unavailable Hitters'!A:B, 2, FALSE)</f>
        <v>#N/A</v>
      </c>
      <c r="D85" s="18" t="str">
        <f>VLOOKUP(B85, 'Hitter Pool'!B:D, 3, FALSE)</f>
        <v>#N/A</v>
      </c>
      <c r="E85" s="18">
        <v>26.0</v>
      </c>
      <c r="F85" s="18" t="s">
        <v>149</v>
      </c>
      <c r="G85" s="18" t="s">
        <v>125</v>
      </c>
      <c r="H85" s="18">
        <v>19.0</v>
      </c>
      <c r="I85" s="18">
        <v>85.0</v>
      </c>
      <c r="J85" s="18">
        <v>71.0</v>
      </c>
      <c r="K85" s="18">
        <v>10.0</v>
      </c>
      <c r="L85" s="18">
        <v>18.0</v>
      </c>
      <c r="M85" s="18">
        <v>2.0</v>
      </c>
      <c r="N85" s="18">
        <v>0.0</v>
      </c>
      <c r="O85" s="18">
        <v>2.0</v>
      </c>
      <c r="P85" s="18">
        <v>11.0</v>
      </c>
      <c r="Q85" s="18">
        <v>0.0</v>
      </c>
      <c r="R85" s="18">
        <v>0.0</v>
      </c>
      <c r="S85" s="18">
        <v>10.0</v>
      </c>
      <c r="T85" s="18">
        <v>23.0</v>
      </c>
      <c r="U85" s="18">
        <v>0.254</v>
      </c>
      <c r="V85" s="18">
        <v>0.365</v>
      </c>
      <c r="W85" s="18">
        <v>0.366</v>
      </c>
      <c r="X85" s="18">
        <v>0.731</v>
      </c>
      <c r="Y85" s="18">
        <v>113.0</v>
      </c>
      <c r="Z85" s="18">
        <v>26.0</v>
      </c>
      <c r="AA85" s="18">
        <v>1.0</v>
      </c>
      <c r="AB85" s="18">
        <v>3.0</v>
      </c>
      <c r="AC85" s="18">
        <v>0.0</v>
      </c>
      <c r="AD85" s="18">
        <v>1.0</v>
      </c>
      <c r="AE85" s="18">
        <v>0.0</v>
      </c>
      <c r="AF85" s="18" t="s">
        <v>174</v>
      </c>
      <c r="AG85" s="31">
        <f t="shared" si="1"/>
        <v>14</v>
      </c>
      <c r="AH85" s="31">
        <f t="shared" si="2"/>
        <v>6.944</v>
      </c>
      <c r="AI85" s="31">
        <f t="shared" si="3"/>
        <v>1.374</v>
      </c>
      <c r="AJ85" s="32">
        <f t="shared" si="4"/>
        <v>0</v>
      </c>
      <c r="AK85" s="32">
        <f t="shared" si="5"/>
        <v>2.97239838</v>
      </c>
      <c r="AL85" s="32">
        <f t="shared" si="6"/>
        <v>0</v>
      </c>
      <c r="AM85" s="32">
        <f t="shared" si="7"/>
        <v>0</v>
      </c>
      <c r="AN85" s="31">
        <f t="shared" si="8"/>
        <v>13</v>
      </c>
      <c r="AO85" s="32">
        <f t="shared" si="9"/>
        <v>4.593397132</v>
      </c>
      <c r="AP85" s="32">
        <f t="shared" si="10"/>
        <v>-1.113391061</v>
      </c>
      <c r="AQ85" s="32">
        <f t="shared" si="11"/>
        <v>-0.334349966</v>
      </c>
      <c r="AR85" s="32">
        <f t="shared" si="12"/>
        <v>0.7597923413</v>
      </c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</row>
    <row r="86">
      <c r="A86" s="18">
        <v>85.0</v>
      </c>
      <c r="B86" s="18" t="s">
        <v>289</v>
      </c>
      <c r="C86" s="18" t="str">
        <f>VLOOKUP(B86, 'Unavailable Hitters'!A:B, 2, FALSE)</f>
        <v>#N/A</v>
      </c>
      <c r="D86" s="18" t="str">
        <f>VLOOKUP(B86, 'Hitter Pool'!B:D, 3, FALSE)</f>
        <v>#N/A</v>
      </c>
      <c r="E86" s="18">
        <v>28.0</v>
      </c>
      <c r="F86" s="18" t="s">
        <v>286</v>
      </c>
      <c r="G86" s="18" t="s">
        <v>121</v>
      </c>
      <c r="H86" s="18">
        <v>21.0</v>
      </c>
      <c r="I86" s="18">
        <v>78.0</v>
      </c>
      <c r="J86" s="18">
        <v>69.0</v>
      </c>
      <c r="K86" s="18">
        <v>6.0</v>
      </c>
      <c r="L86" s="18">
        <v>16.0</v>
      </c>
      <c r="M86" s="18">
        <v>2.0</v>
      </c>
      <c r="N86" s="18">
        <v>1.0</v>
      </c>
      <c r="O86" s="18">
        <v>2.0</v>
      </c>
      <c r="P86" s="18">
        <v>7.0</v>
      </c>
      <c r="Q86" s="18">
        <v>4.0</v>
      </c>
      <c r="R86" s="18">
        <v>0.0</v>
      </c>
      <c r="S86" s="18">
        <v>9.0</v>
      </c>
      <c r="T86" s="18">
        <v>29.0</v>
      </c>
      <c r="U86" s="18">
        <v>0.232</v>
      </c>
      <c r="V86" s="18">
        <v>0.321</v>
      </c>
      <c r="W86" s="18">
        <v>0.377</v>
      </c>
      <c r="X86" s="18">
        <v>0.697</v>
      </c>
      <c r="Y86" s="18">
        <v>99.0</v>
      </c>
      <c r="Z86" s="18">
        <v>26.0</v>
      </c>
      <c r="AA86" s="18">
        <v>0.0</v>
      </c>
      <c r="AB86" s="18">
        <v>0.0</v>
      </c>
      <c r="AC86" s="18">
        <v>0.0</v>
      </c>
      <c r="AD86" s="18">
        <v>0.0</v>
      </c>
      <c r="AE86" s="18">
        <v>0.0</v>
      </c>
      <c r="AF86" s="18" t="s">
        <v>290</v>
      </c>
      <c r="AG86" s="31">
        <f t="shared" si="1"/>
        <v>11</v>
      </c>
      <c r="AH86" s="31">
        <f t="shared" si="2"/>
        <v>5.456</v>
      </c>
      <c r="AI86" s="31">
        <f t="shared" si="3"/>
        <v>1.374</v>
      </c>
      <c r="AJ86" s="32">
        <f t="shared" si="4"/>
        <v>1.092703168</v>
      </c>
      <c r="AK86" s="32">
        <f t="shared" si="5"/>
        <v>2.97239838</v>
      </c>
      <c r="AL86" s="32">
        <f t="shared" si="6"/>
        <v>3.28</v>
      </c>
      <c r="AM86" s="32">
        <f t="shared" si="7"/>
        <v>0</v>
      </c>
      <c r="AN86" s="31">
        <f t="shared" si="8"/>
        <v>9</v>
      </c>
      <c r="AO86" s="32">
        <f t="shared" si="9"/>
        <v>3.180044168</v>
      </c>
      <c r="AP86" s="32">
        <f t="shared" si="10"/>
        <v>-1.403840903</v>
      </c>
      <c r="AQ86" s="32">
        <f t="shared" si="11"/>
        <v>0</v>
      </c>
      <c r="AR86" s="32">
        <f t="shared" si="12"/>
        <v>0.7595859435</v>
      </c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</row>
    <row r="87">
      <c r="A87" s="18">
        <v>86.0</v>
      </c>
      <c r="B87" s="18" t="s">
        <v>291</v>
      </c>
      <c r="C87" s="18" t="str">
        <f>VLOOKUP(B87, 'Unavailable Hitters'!A:B, 2, FALSE)</f>
        <v>#N/A</v>
      </c>
      <c r="D87" s="18" t="str">
        <f>VLOOKUP(B87, 'Hitter Pool'!B:D, 3, FALSE)</f>
        <v>#N/A</v>
      </c>
      <c r="E87" s="18">
        <v>41.0</v>
      </c>
      <c r="F87" s="18" t="s">
        <v>124</v>
      </c>
      <c r="G87" s="18" t="s">
        <v>125</v>
      </c>
      <c r="H87" s="18">
        <v>18.0</v>
      </c>
      <c r="I87" s="18">
        <v>68.0</v>
      </c>
      <c r="J87" s="18">
        <v>63.0</v>
      </c>
      <c r="K87" s="18">
        <v>9.0</v>
      </c>
      <c r="L87" s="18">
        <v>14.0</v>
      </c>
      <c r="M87" s="18">
        <v>0.0</v>
      </c>
      <c r="N87" s="18">
        <v>0.0</v>
      </c>
      <c r="O87" s="18">
        <v>5.0</v>
      </c>
      <c r="P87" s="18">
        <v>11.0</v>
      </c>
      <c r="Q87" s="18">
        <v>1.0</v>
      </c>
      <c r="R87" s="18">
        <v>0.0</v>
      </c>
      <c r="S87" s="18">
        <v>3.0</v>
      </c>
      <c r="T87" s="18">
        <v>8.0</v>
      </c>
      <c r="U87" s="18">
        <v>0.222</v>
      </c>
      <c r="V87" s="18">
        <v>0.279</v>
      </c>
      <c r="W87" s="18">
        <v>0.46</v>
      </c>
      <c r="X87" s="18">
        <v>0.74</v>
      </c>
      <c r="Y87" s="18">
        <v>105.0</v>
      </c>
      <c r="Z87" s="18">
        <v>29.0</v>
      </c>
      <c r="AA87" s="18">
        <v>2.0</v>
      </c>
      <c r="AB87" s="18">
        <v>2.0</v>
      </c>
      <c r="AC87" s="18">
        <v>0.0</v>
      </c>
      <c r="AD87" s="18">
        <v>0.0</v>
      </c>
      <c r="AE87" s="18">
        <v>1.0</v>
      </c>
      <c r="AF87" s="18" t="s">
        <v>292</v>
      </c>
      <c r="AG87" s="31">
        <f t="shared" si="1"/>
        <v>9</v>
      </c>
      <c r="AH87" s="31">
        <f t="shared" si="2"/>
        <v>4.464</v>
      </c>
      <c r="AI87" s="31">
        <f t="shared" si="3"/>
        <v>0</v>
      </c>
      <c r="AJ87" s="32">
        <f t="shared" si="4"/>
        <v>0</v>
      </c>
      <c r="AK87" s="32">
        <f t="shared" si="5"/>
        <v>7.43099595</v>
      </c>
      <c r="AL87" s="32">
        <f t="shared" si="6"/>
        <v>0.82</v>
      </c>
      <c r="AM87" s="32">
        <f t="shared" si="7"/>
        <v>0</v>
      </c>
      <c r="AN87" s="31">
        <f t="shared" si="8"/>
        <v>5</v>
      </c>
      <c r="AO87" s="32">
        <f t="shared" si="9"/>
        <v>1.766691205</v>
      </c>
      <c r="AP87" s="32">
        <f t="shared" si="10"/>
        <v>-0.387266456</v>
      </c>
      <c r="AQ87" s="32">
        <f t="shared" si="11"/>
        <v>-0.668699932</v>
      </c>
      <c r="AR87" s="32">
        <f t="shared" si="12"/>
        <v>0.7458733759</v>
      </c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</row>
    <row r="88">
      <c r="A88" s="18">
        <v>87.0</v>
      </c>
      <c r="B88" s="18" t="s">
        <v>293</v>
      </c>
      <c r="C88" s="18" t="str">
        <f>VLOOKUP(B88, 'Unavailable Hitters'!A:B, 2, FALSE)</f>
        <v>#N/A</v>
      </c>
      <c r="D88" s="18" t="str">
        <f>VLOOKUP(B88, 'Hitter Pool'!B:D, 3, FALSE)</f>
        <v>#N/A</v>
      </c>
      <c r="E88" s="18">
        <v>24.0</v>
      </c>
      <c r="F88" s="18" t="s">
        <v>209</v>
      </c>
      <c r="G88" s="18" t="s">
        <v>125</v>
      </c>
      <c r="H88" s="18">
        <v>20.0</v>
      </c>
      <c r="I88" s="18">
        <v>82.0</v>
      </c>
      <c r="J88" s="18">
        <v>70.0</v>
      </c>
      <c r="K88" s="18">
        <v>10.0</v>
      </c>
      <c r="L88" s="18">
        <v>21.0</v>
      </c>
      <c r="M88" s="18">
        <v>2.0</v>
      </c>
      <c r="N88" s="18">
        <v>0.0</v>
      </c>
      <c r="O88" s="18">
        <v>1.0</v>
      </c>
      <c r="P88" s="18">
        <v>9.0</v>
      </c>
      <c r="Q88" s="18">
        <v>0.0</v>
      </c>
      <c r="R88" s="18">
        <v>0.0</v>
      </c>
      <c r="S88" s="18">
        <v>11.0</v>
      </c>
      <c r="T88" s="18">
        <v>10.0</v>
      </c>
      <c r="U88" s="18">
        <v>0.3</v>
      </c>
      <c r="V88" s="18">
        <v>0.39</v>
      </c>
      <c r="W88" s="18">
        <v>0.371</v>
      </c>
      <c r="X88" s="18">
        <v>0.762</v>
      </c>
      <c r="Y88" s="18">
        <v>126.0</v>
      </c>
      <c r="Z88" s="18">
        <v>26.0</v>
      </c>
      <c r="AA88" s="18">
        <v>1.0</v>
      </c>
      <c r="AB88" s="18">
        <v>0.0</v>
      </c>
      <c r="AC88" s="18">
        <v>0.0</v>
      </c>
      <c r="AD88" s="18">
        <v>1.0</v>
      </c>
      <c r="AE88" s="18">
        <v>0.0</v>
      </c>
      <c r="AF88" s="18" t="s">
        <v>294</v>
      </c>
      <c r="AG88" s="31">
        <f t="shared" si="1"/>
        <v>18</v>
      </c>
      <c r="AH88" s="31">
        <f t="shared" si="2"/>
        <v>8.928</v>
      </c>
      <c r="AI88" s="31">
        <f t="shared" si="3"/>
        <v>1.374</v>
      </c>
      <c r="AJ88" s="32">
        <f t="shared" si="4"/>
        <v>0</v>
      </c>
      <c r="AK88" s="32">
        <f t="shared" si="5"/>
        <v>1.48619919</v>
      </c>
      <c r="AL88" s="32">
        <f t="shared" si="6"/>
        <v>0</v>
      </c>
      <c r="AM88" s="32">
        <f t="shared" si="7"/>
        <v>0</v>
      </c>
      <c r="AN88" s="31">
        <f t="shared" si="8"/>
        <v>11</v>
      </c>
      <c r="AO88" s="32">
        <f t="shared" si="9"/>
        <v>3.88672065</v>
      </c>
      <c r="AP88" s="32">
        <f t="shared" si="10"/>
        <v>-0.48408307</v>
      </c>
      <c r="AQ88" s="32">
        <f t="shared" si="11"/>
        <v>-0.334349966</v>
      </c>
      <c r="AR88" s="32">
        <f t="shared" si="12"/>
        <v>0.7428243402</v>
      </c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</row>
    <row r="89">
      <c r="A89" s="18">
        <v>88.0</v>
      </c>
      <c r="B89" s="18" t="s">
        <v>295</v>
      </c>
      <c r="C89" s="18" t="str">
        <f>VLOOKUP(B89, 'Unavailable Hitters'!A:B, 2, FALSE)</f>
        <v>#N/A</v>
      </c>
      <c r="D89" s="18" t="str">
        <f>VLOOKUP(B89, 'Hitter Pool'!B:D, 3, FALSE)</f>
        <v>#N/A</v>
      </c>
      <c r="E89" s="18">
        <v>29.0</v>
      </c>
      <c r="F89" s="18" t="s">
        <v>214</v>
      </c>
      <c r="G89" s="18" t="s">
        <v>121</v>
      </c>
      <c r="H89" s="18">
        <v>18.0</v>
      </c>
      <c r="I89" s="18">
        <v>70.0</v>
      </c>
      <c r="J89" s="18">
        <v>61.0</v>
      </c>
      <c r="K89" s="18">
        <v>10.0</v>
      </c>
      <c r="L89" s="18">
        <v>13.0</v>
      </c>
      <c r="M89" s="18">
        <v>2.0</v>
      </c>
      <c r="N89" s="18">
        <v>0.0</v>
      </c>
      <c r="O89" s="18">
        <v>3.0</v>
      </c>
      <c r="P89" s="18">
        <v>4.0</v>
      </c>
      <c r="Q89" s="18">
        <v>2.0</v>
      </c>
      <c r="R89" s="18">
        <v>0.0</v>
      </c>
      <c r="S89" s="18">
        <v>9.0</v>
      </c>
      <c r="T89" s="18">
        <v>19.0</v>
      </c>
      <c r="U89" s="18">
        <v>0.213</v>
      </c>
      <c r="V89" s="18">
        <v>0.314</v>
      </c>
      <c r="W89" s="18">
        <v>0.393</v>
      </c>
      <c r="X89" s="18">
        <v>0.708</v>
      </c>
      <c r="Y89" s="18">
        <v>96.0</v>
      </c>
      <c r="Z89" s="18">
        <v>24.0</v>
      </c>
      <c r="AA89" s="18">
        <v>1.0</v>
      </c>
      <c r="AB89" s="18">
        <v>0.0</v>
      </c>
      <c r="AC89" s="18">
        <v>0.0</v>
      </c>
      <c r="AD89" s="18">
        <v>0.0</v>
      </c>
      <c r="AE89" s="18">
        <v>0.0</v>
      </c>
      <c r="AF89" s="18" t="s">
        <v>234</v>
      </c>
      <c r="AG89" s="31">
        <f t="shared" si="1"/>
        <v>8</v>
      </c>
      <c r="AH89" s="31">
        <f t="shared" si="2"/>
        <v>3.968</v>
      </c>
      <c r="AI89" s="31">
        <f t="shared" si="3"/>
        <v>1.374</v>
      </c>
      <c r="AJ89" s="32">
        <f t="shared" si="4"/>
        <v>0</v>
      </c>
      <c r="AK89" s="32">
        <f t="shared" si="5"/>
        <v>4.45859757</v>
      </c>
      <c r="AL89" s="32">
        <f t="shared" si="6"/>
        <v>1.64</v>
      </c>
      <c r="AM89" s="32">
        <f t="shared" si="7"/>
        <v>0</v>
      </c>
      <c r="AN89" s="31">
        <f t="shared" si="8"/>
        <v>9</v>
      </c>
      <c r="AO89" s="32">
        <f t="shared" si="9"/>
        <v>3.180044168</v>
      </c>
      <c r="AP89" s="32">
        <f t="shared" si="10"/>
        <v>-0.919757833</v>
      </c>
      <c r="AQ89" s="32">
        <f t="shared" si="11"/>
        <v>-0.334349966</v>
      </c>
      <c r="AR89" s="32">
        <f t="shared" si="12"/>
        <v>0.7425852188</v>
      </c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</row>
    <row r="90">
      <c r="A90" s="18">
        <v>89.0</v>
      </c>
      <c r="B90" s="18" t="s">
        <v>296</v>
      </c>
      <c r="C90" s="18" t="str">
        <f>VLOOKUP(B90, 'Unavailable Hitters'!A:B, 2, FALSE)</f>
        <v>#N/A</v>
      </c>
      <c r="D90" s="18" t="str">
        <f>VLOOKUP(B90, 'Hitter Pool'!B:D, 3, FALSE)</f>
        <v>#N/A</v>
      </c>
      <c r="E90" s="18">
        <v>28.0</v>
      </c>
      <c r="F90" s="18" t="s">
        <v>236</v>
      </c>
      <c r="G90" s="18" t="s">
        <v>121</v>
      </c>
      <c r="H90" s="18">
        <v>22.0</v>
      </c>
      <c r="I90" s="18">
        <v>87.0</v>
      </c>
      <c r="J90" s="18">
        <v>80.0</v>
      </c>
      <c r="K90" s="18">
        <v>9.0</v>
      </c>
      <c r="L90" s="18">
        <v>23.0</v>
      </c>
      <c r="M90" s="18">
        <v>6.0</v>
      </c>
      <c r="N90" s="18">
        <v>1.0</v>
      </c>
      <c r="O90" s="18">
        <v>2.0</v>
      </c>
      <c r="P90" s="18">
        <v>13.0</v>
      </c>
      <c r="Q90" s="18">
        <v>2.0</v>
      </c>
      <c r="R90" s="18">
        <v>2.0</v>
      </c>
      <c r="S90" s="18">
        <v>5.0</v>
      </c>
      <c r="T90" s="18">
        <v>19.0</v>
      </c>
      <c r="U90" s="18">
        <v>0.288</v>
      </c>
      <c r="V90" s="18">
        <v>0.322</v>
      </c>
      <c r="W90" s="18">
        <v>0.463</v>
      </c>
      <c r="X90" s="18">
        <v>0.784</v>
      </c>
      <c r="Y90" s="18">
        <v>104.0</v>
      </c>
      <c r="Z90" s="18">
        <v>37.0</v>
      </c>
      <c r="AA90" s="18">
        <v>0.0</v>
      </c>
      <c r="AB90" s="18">
        <v>0.0</v>
      </c>
      <c r="AC90" s="18">
        <v>0.0</v>
      </c>
      <c r="AD90" s="18">
        <v>2.0</v>
      </c>
      <c r="AE90" s="18">
        <v>1.0</v>
      </c>
      <c r="AF90" s="18" t="s">
        <v>255</v>
      </c>
      <c r="AG90" s="31">
        <f t="shared" si="1"/>
        <v>14</v>
      </c>
      <c r="AH90" s="31">
        <f t="shared" si="2"/>
        <v>6.944</v>
      </c>
      <c r="AI90" s="31">
        <f t="shared" si="3"/>
        <v>4.122</v>
      </c>
      <c r="AJ90" s="32">
        <f t="shared" si="4"/>
        <v>1.092703168</v>
      </c>
      <c r="AK90" s="32">
        <f t="shared" si="5"/>
        <v>2.97239838</v>
      </c>
      <c r="AL90" s="32">
        <f t="shared" si="6"/>
        <v>1.64</v>
      </c>
      <c r="AM90" s="32">
        <f t="shared" si="7"/>
        <v>-1.34</v>
      </c>
      <c r="AN90" s="31">
        <f t="shared" si="8"/>
        <v>5</v>
      </c>
      <c r="AO90" s="32">
        <f t="shared" si="9"/>
        <v>1.766691205</v>
      </c>
      <c r="AP90" s="32">
        <f t="shared" si="10"/>
        <v>-0.919757833</v>
      </c>
      <c r="AQ90" s="32">
        <f t="shared" si="11"/>
        <v>0</v>
      </c>
      <c r="AR90" s="32">
        <f t="shared" si="12"/>
        <v>0.7399106782</v>
      </c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</row>
    <row r="91">
      <c r="A91" s="18">
        <v>90.0</v>
      </c>
      <c r="B91" s="18" t="s">
        <v>297</v>
      </c>
      <c r="C91" s="18" t="str">
        <f>VLOOKUP(B91, 'Unavailable Hitters'!A:B, 2, FALSE)</f>
        <v>#N/A</v>
      </c>
      <c r="D91" s="18" t="str">
        <f>VLOOKUP(B91, 'Hitter Pool'!B:D, 3, FALSE)</f>
        <v>#N/A</v>
      </c>
      <c r="E91" s="18">
        <v>29.0</v>
      </c>
      <c r="F91" s="18" t="s">
        <v>131</v>
      </c>
      <c r="G91" s="18" t="s">
        <v>125</v>
      </c>
      <c r="H91" s="18">
        <v>22.0</v>
      </c>
      <c r="I91" s="18">
        <v>95.0</v>
      </c>
      <c r="J91" s="18">
        <v>88.0</v>
      </c>
      <c r="K91" s="18">
        <v>15.0</v>
      </c>
      <c r="L91" s="18">
        <v>22.0</v>
      </c>
      <c r="M91" s="18">
        <v>5.0</v>
      </c>
      <c r="N91" s="18">
        <v>1.0</v>
      </c>
      <c r="O91" s="18">
        <v>3.0</v>
      </c>
      <c r="P91" s="18">
        <v>8.0</v>
      </c>
      <c r="Q91" s="18">
        <v>0.0</v>
      </c>
      <c r="R91" s="18">
        <v>0.0</v>
      </c>
      <c r="S91" s="18">
        <v>5.0</v>
      </c>
      <c r="T91" s="18">
        <v>20.0</v>
      </c>
      <c r="U91" s="18">
        <v>0.25</v>
      </c>
      <c r="V91" s="18">
        <v>0.295</v>
      </c>
      <c r="W91" s="18">
        <v>0.432</v>
      </c>
      <c r="X91" s="18">
        <v>0.727</v>
      </c>
      <c r="Y91" s="18">
        <v>103.0</v>
      </c>
      <c r="Z91" s="18">
        <v>38.0</v>
      </c>
      <c r="AA91" s="18">
        <v>1.0</v>
      </c>
      <c r="AB91" s="18">
        <v>1.0</v>
      </c>
      <c r="AC91" s="18">
        <v>0.0</v>
      </c>
      <c r="AD91" s="18">
        <v>1.0</v>
      </c>
      <c r="AE91" s="18">
        <v>0.0</v>
      </c>
      <c r="AF91" s="18" t="s">
        <v>298</v>
      </c>
      <c r="AG91" s="31">
        <f t="shared" si="1"/>
        <v>13</v>
      </c>
      <c r="AH91" s="31">
        <f t="shared" si="2"/>
        <v>6.448</v>
      </c>
      <c r="AI91" s="31">
        <f t="shared" si="3"/>
        <v>3.435</v>
      </c>
      <c r="AJ91" s="32">
        <f t="shared" si="4"/>
        <v>1.092703168</v>
      </c>
      <c r="AK91" s="32">
        <f t="shared" si="5"/>
        <v>4.45859757</v>
      </c>
      <c r="AL91" s="32">
        <f t="shared" si="6"/>
        <v>0</v>
      </c>
      <c r="AM91" s="32">
        <f t="shared" si="7"/>
        <v>0</v>
      </c>
      <c r="AN91" s="31">
        <f t="shared" si="8"/>
        <v>6</v>
      </c>
      <c r="AO91" s="32">
        <f t="shared" si="9"/>
        <v>2.120029445</v>
      </c>
      <c r="AP91" s="32">
        <f t="shared" si="10"/>
        <v>-0.96816614</v>
      </c>
      <c r="AQ91" s="32">
        <f t="shared" si="11"/>
        <v>-0.334349966</v>
      </c>
      <c r="AR91" s="32">
        <f t="shared" si="12"/>
        <v>0.7387188217</v>
      </c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</row>
    <row r="92">
      <c r="A92" s="18">
        <v>91.0</v>
      </c>
      <c r="B92" s="18" t="s">
        <v>299</v>
      </c>
      <c r="C92" s="18" t="str">
        <f>VLOOKUP(B92, 'Unavailable Hitters'!A:B, 2, FALSE)</f>
        <v>#N/A</v>
      </c>
      <c r="D92" s="18" t="str">
        <f>VLOOKUP(B92, 'Hitter Pool'!B:D, 3, FALSE)</f>
        <v>#N/A</v>
      </c>
      <c r="E92" s="18">
        <v>31.0</v>
      </c>
      <c r="F92" s="18" t="s">
        <v>236</v>
      </c>
      <c r="G92" s="18" t="s">
        <v>121</v>
      </c>
      <c r="H92" s="18">
        <v>20.0</v>
      </c>
      <c r="I92" s="18">
        <v>76.0</v>
      </c>
      <c r="J92" s="18">
        <v>67.0</v>
      </c>
      <c r="K92" s="18">
        <v>11.0</v>
      </c>
      <c r="L92" s="18">
        <v>17.0</v>
      </c>
      <c r="M92" s="18">
        <v>4.0</v>
      </c>
      <c r="N92" s="18">
        <v>0.0</v>
      </c>
      <c r="O92" s="18">
        <v>3.0</v>
      </c>
      <c r="P92" s="18">
        <v>11.0</v>
      </c>
      <c r="Q92" s="18">
        <v>0.0</v>
      </c>
      <c r="R92" s="18">
        <v>0.0</v>
      </c>
      <c r="S92" s="18">
        <v>8.0</v>
      </c>
      <c r="T92" s="18">
        <v>17.0</v>
      </c>
      <c r="U92" s="18">
        <v>0.254</v>
      </c>
      <c r="V92" s="18">
        <v>0.342</v>
      </c>
      <c r="W92" s="18">
        <v>0.448</v>
      </c>
      <c r="X92" s="18">
        <v>0.79</v>
      </c>
      <c r="Y92" s="18">
        <v>106.0</v>
      </c>
      <c r="Z92" s="18">
        <v>30.0</v>
      </c>
      <c r="AA92" s="18">
        <v>0.0</v>
      </c>
      <c r="AB92" s="18">
        <v>1.0</v>
      </c>
      <c r="AC92" s="18">
        <v>0.0</v>
      </c>
      <c r="AD92" s="18">
        <v>0.0</v>
      </c>
      <c r="AE92" s="18">
        <v>0.0</v>
      </c>
      <c r="AF92" s="18" t="s">
        <v>156</v>
      </c>
      <c r="AG92" s="31">
        <f t="shared" si="1"/>
        <v>10</v>
      </c>
      <c r="AH92" s="31">
        <f t="shared" si="2"/>
        <v>4.96</v>
      </c>
      <c r="AI92" s="31">
        <f t="shared" si="3"/>
        <v>2.748</v>
      </c>
      <c r="AJ92" s="32">
        <f t="shared" si="4"/>
        <v>0</v>
      </c>
      <c r="AK92" s="32">
        <f t="shared" si="5"/>
        <v>4.45859757</v>
      </c>
      <c r="AL92" s="32">
        <f t="shared" si="6"/>
        <v>0</v>
      </c>
      <c r="AM92" s="32">
        <f t="shared" si="7"/>
        <v>0</v>
      </c>
      <c r="AN92" s="31">
        <f t="shared" si="8"/>
        <v>9</v>
      </c>
      <c r="AO92" s="32">
        <f t="shared" si="9"/>
        <v>3.180044168</v>
      </c>
      <c r="AP92" s="32">
        <f t="shared" si="10"/>
        <v>-0.822941219</v>
      </c>
      <c r="AQ92" s="32">
        <f t="shared" si="11"/>
        <v>0</v>
      </c>
      <c r="AR92" s="32">
        <f t="shared" si="12"/>
        <v>0.726185026</v>
      </c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</row>
    <row r="93">
      <c r="A93" s="18">
        <v>92.0</v>
      </c>
      <c r="B93" s="18" t="s">
        <v>300</v>
      </c>
      <c r="C93" s="18" t="str">
        <f>VLOOKUP(B93, 'Unavailable Hitters'!A:B, 2, FALSE)</f>
        <v>#N/A</v>
      </c>
      <c r="D93" s="18" t="str">
        <f>VLOOKUP(B93, 'Hitter Pool'!B:D, 3, FALSE)</f>
        <v>#N/A</v>
      </c>
      <c r="E93" s="18">
        <v>35.0</v>
      </c>
      <c r="F93" s="18" t="s">
        <v>170</v>
      </c>
      <c r="G93" s="18" t="s">
        <v>121</v>
      </c>
      <c r="H93" s="18">
        <v>19.0</v>
      </c>
      <c r="I93" s="18">
        <v>78.0</v>
      </c>
      <c r="J93" s="18">
        <v>64.0</v>
      </c>
      <c r="K93" s="18">
        <v>12.0</v>
      </c>
      <c r="L93" s="18">
        <v>14.0</v>
      </c>
      <c r="M93" s="18">
        <v>4.0</v>
      </c>
      <c r="N93" s="18">
        <v>0.0</v>
      </c>
      <c r="O93" s="18">
        <v>2.0</v>
      </c>
      <c r="P93" s="18">
        <v>10.0</v>
      </c>
      <c r="Q93" s="18">
        <v>0.0</v>
      </c>
      <c r="R93" s="18">
        <v>0.0</v>
      </c>
      <c r="S93" s="18">
        <v>13.0</v>
      </c>
      <c r="T93" s="18">
        <v>12.0</v>
      </c>
      <c r="U93" s="18">
        <v>0.219</v>
      </c>
      <c r="V93" s="18">
        <v>0.346</v>
      </c>
      <c r="W93" s="18">
        <v>0.375</v>
      </c>
      <c r="X93" s="18">
        <v>0.721</v>
      </c>
      <c r="Y93" s="18">
        <v>100.0</v>
      </c>
      <c r="Z93" s="18">
        <v>24.0</v>
      </c>
      <c r="AA93" s="18">
        <v>0.0</v>
      </c>
      <c r="AB93" s="18">
        <v>0.0</v>
      </c>
      <c r="AC93" s="18">
        <v>0.0</v>
      </c>
      <c r="AD93" s="18">
        <v>1.0</v>
      </c>
      <c r="AE93" s="18">
        <v>1.0</v>
      </c>
      <c r="AF93" s="18" t="s">
        <v>301</v>
      </c>
      <c r="AG93" s="31">
        <f t="shared" si="1"/>
        <v>8</v>
      </c>
      <c r="AH93" s="31">
        <f t="shared" si="2"/>
        <v>3.968</v>
      </c>
      <c r="AI93" s="31">
        <f t="shared" si="3"/>
        <v>2.748</v>
      </c>
      <c r="AJ93" s="32">
        <f t="shared" si="4"/>
        <v>0</v>
      </c>
      <c r="AK93" s="32">
        <f t="shared" si="5"/>
        <v>2.97239838</v>
      </c>
      <c r="AL93" s="32">
        <f t="shared" si="6"/>
        <v>0</v>
      </c>
      <c r="AM93" s="32">
        <f t="shared" si="7"/>
        <v>0</v>
      </c>
      <c r="AN93" s="31">
        <f t="shared" si="8"/>
        <v>13</v>
      </c>
      <c r="AO93" s="32">
        <f t="shared" si="9"/>
        <v>4.593397132</v>
      </c>
      <c r="AP93" s="32">
        <f t="shared" si="10"/>
        <v>-0.580899684</v>
      </c>
      <c r="AQ93" s="32">
        <f t="shared" si="11"/>
        <v>0</v>
      </c>
      <c r="AR93" s="32">
        <f t="shared" si="12"/>
        <v>0.7210997804</v>
      </c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</row>
    <row r="94">
      <c r="A94" s="18">
        <v>93.0</v>
      </c>
      <c r="B94" s="18" t="s">
        <v>302</v>
      </c>
      <c r="C94" s="18" t="str">
        <f>VLOOKUP(B94, 'Unavailable Hitters'!A:B, 2, FALSE)</f>
        <v>Kevin D.</v>
      </c>
      <c r="D94" s="18" t="str">
        <f>VLOOKUP(B94, 'Hitter Pool'!B:D, 3, FALSE)</f>
        <v>#N/A</v>
      </c>
      <c r="E94" s="18">
        <v>26.0</v>
      </c>
      <c r="F94" s="18" t="s">
        <v>152</v>
      </c>
      <c r="G94" s="18" t="s">
        <v>121</v>
      </c>
      <c r="H94" s="18">
        <v>17.0</v>
      </c>
      <c r="I94" s="18">
        <v>68.0</v>
      </c>
      <c r="J94" s="18">
        <v>52.0</v>
      </c>
      <c r="K94" s="18">
        <v>9.0</v>
      </c>
      <c r="L94" s="18">
        <v>11.0</v>
      </c>
      <c r="M94" s="18">
        <v>5.0</v>
      </c>
      <c r="N94" s="18">
        <v>0.0</v>
      </c>
      <c r="O94" s="18">
        <v>2.0</v>
      </c>
      <c r="P94" s="18">
        <v>4.0</v>
      </c>
      <c r="Q94" s="18">
        <v>1.0</v>
      </c>
      <c r="R94" s="18">
        <v>0.0</v>
      </c>
      <c r="S94" s="18">
        <v>12.0</v>
      </c>
      <c r="T94" s="18">
        <v>13.0</v>
      </c>
      <c r="U94" s="18">
        <v>0.212</v>
      </c>
      <c r="V94" s="18">
        <v>0.382</v>
      </c>
      <c r="W94" s="18">
        <v>0.423</v>
      </c>
      <c r="X94" s="18">
        <v>0.805</v>
      </c>
      <c r="Y94" s="18">
        <v>128.0</v>
      </c>
      <c r="Z94" s="18">
        <v>22.0</v>
      </c>
      <c r="AA94" s="18">
        <v>5.0</v>
      </c>
      <c r="AB94" s="18">
        <v>3.0</v>
      </c>
      <c r="AC94" s="18">
        <v>0.0</v>
      </c>
      <c r="AD94" s="18">
        <v>1.0</v>
      </c>
      <c r="AE94" s="18">
        <v>2.0</v>
      </c>
      <c r="AF94" s="18" t="s">
        <v>303</v>
      </c>
      <c r="AG94" s="31">
        <f t="shared" si="1"/>
        <v>4</v>
      </c>
      <c r="AH94" s="31">
        <f t="shared" si="2"/>
        <v>1.984</v>
      </c>
      <c r="AI94" s="31">
        <f t="shared" si="3"/>
        <v>3.435</v>
      </c>
      <c r="AJ94" s="32">
        <f t="shared" si="4"/>
        <v>0</v>
      </c>
      <c r="AK94" s="32">
        <f t="shared" si="5"/>
        <v>2.97239838</v>
      </c>
      <c r="AL94" s="32">
        <f t="shared" si="6"/>
        <v>0.82</v>
      </c>
      <c r="AM94" s="32">
        <f t="shared" si="7"/>
        <v>0</v>
      </c>
      <c r="AN94" s="31">
        <f t="shared" si="8"/>
        <v>15</v>
      </c>
      <c r="AO94" s="32">
        <f t="shared" si="9"/>
        <v>5.300073614</v>
      </c>
      <c r="AP94" s="32">
        <f t="shared" si="10"/>
        <v>-0.629307991</v>
      </c>
      <c r="AQ94" s="32">
        <f t="shared" si="11"/>
        <v>-1.67174983</v>
      </c>
      <c r="AR94" s="32">
        <f t="shared" si="12"/>
        <v>0.7182596572</v>
      </c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</row>
    <row r="95">
      <c r="A95" s="18">
        <v>94.0</v>
      </c>
      <c r="B95" s="18" t="s">
        <v>304</v>
      </c>
      <c r="C95" s="18" t="str">
        <f>VLOOKUP(B95, 'Unavailable Hitters'!A:B, 2, FALSE)</f>
        <v>#N/A</v>
      </c>
      <c r="D95" s="18" t="str">
        <f>VLOOKUP(B95, 'Hitter Pool'!B:D, 3, FALSE)</f>
        <v>#N/A</v>
      </c>
      <c r="E95" s="18">
        <v>30.0</v>
      </c>
      <c r="F95" s="18" t="s">
        <v>139</v>
      </c>
      <c r="G95" s="18" t="s">
        <v>125</v>
      </c>
      <c r="H95" s="18">
        <v>21.0</v>
      </c>
      <c r="I95" s="18">
        <v>72.0</v>
      </c>
      <c r="J95" s="18">
        <v>66.0</v>
      </c>
      <c r="K95" s="18">
        <v>10.0</v>
      </c>
      <c r="L95" s="18">
        <v>19.0</v>
      </c>
      <c r="M95" s="18">
        <v>1.0</v>
      </c>
      <c r="N95" s="18">
        <v>0.0</v>
      </c>
      <c r="O95" s="18">
        <v>2.0</v>
      </c>
      <c r="P95" s="18">
        <v>6.0</v>
      </c>
      <c r="Q95" s="18">
        <v>3.0</v>
      </c>
      <c r="R95" s="18">
        <v>0.0</v>
      </c>
      <c r="S95" s="18">
        <v>6.0</v>
      </c>
      <c r="T95" s="18">
        <v>16.0</v>
      </c>
      <c r="U95" s="18">
        <v>0.288</v>
      </c>
      <c r="V95" s="18">
        <v>0.347</v>
      </c>
      <c r="W95" s="18">
        <v>0.394</v>
      </c>
      <c r="X95" s="18">
        <v>0.741</v>
      </c>
      <c r="Y95" s="18">
        <v>109.0</v>
      </c>
      <c r="Z95" s="18">
        <v>26.0</v>
      </c>
      <c r="AA95" s="18">
        <v>1.0</v>
      </c>
      <c r="AB95" s="18">
        <v>0.0</v>
      </c>
      <c r="AC95" s="18">
        <v>0.0</v>
      </c>
      <c r="AD95" s="18">
        <v>0.0</v>
      </c>
      <c r="AE95" s="18">
        <v>0.0</v>
      </c>
      <c r="AF95" s="18" t="s">
        <v>126</v>
      </c>
      <c r="AG95" s="31">
        <f t="shared" si="1"/>
        <v>16</v>
      </c>
      <c r="AH95" s="31">
        <f t="shared" si="2"/>
        <v>7.936</v>
      </c>
      <c r="AI95" s="31">
        <f t="shared" si="3"/>
        <v>0.687</v>
      </c>
      <c r="AJ95" s="32">
        <f t="shared" si="4"/>
        <v>0</v>
      </c>
      <c r="AK95" s="32">
        <f t="shared" si="5"/>
        <v>2.97239838</v>
      </c>
      <c r="AL95" s="32">
        <f t="shared" si="6"/>
        <v>2.46</v>
      </c>
      <c r="AM95" s="32">
        <f t="shared" si="7"/>
        <v>0</v>
      </c>
      <c r="AN95" s="31">
        <f t="shared" si="8"/>
        <v>6</v>
      </c>
      <c r="AO95" s="32">
        <f t="shared" si="9"/>
        <v>2.120029445</v>
      </c>
      <c r="AP95" s="32">
        <f t="shared" si="10"/>
        <v>-0.774532912</v>
      </c>
      <c r="AQ95" s="32">
        <f t="shared" si="11"/>
        <v>-0.334349966</v>
      </c>
      <c r="AR95" s="32">
        <f t="shared" si="12"/>
        <v>0.7174545213</v>
      </c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</row>
    <row r="96">
      <c r="A96" s="18">
        <v>95.0</v>
      </c>
      <c r="B96" s="18" t="s">
        <v>305</v>
      </c>
      <c r="C96" s="18" t="str">
        <f>VLOOKUP(B96, 'Unavailable Hitters'!A:B, 2, FALSE)</f>
        <v>#N/A</v>
      </c>
      <c r="D96" s="18" t="str">
        <f>VLOOKUP(B96, 'Hitter Pool'!B:D, 3, FALSE)</f>
        <v>#N/A</v>
      </c>
      <c r="E96" s="18">
        <v>31.0</v>
      </c>
      <c r="F96" s="18" t="s">
        <v>245</v>
      </c>
      <c r="G96" s="18" t="s">
        <v>125</v>
      </c>
      <c r="H96" s="18">
        <v>20.0</v>
      </c>
      <c r="I96" s="18">
        <v>77.0</v>
      </c>
      <c r="J96" s="18">
        <v>72.0</v>
      </c>
      <c r="K96" s="18">
        <v>16.0</v>
      </c>
      <c r="L96" s="18">
        <v>23.0</v>
      </c>
      <c r="M96" s="18">
        <v>7.0</v>
      </c>
      <c r="N96" s="18">
        <v>0.0</v>
      </c>
      <c r="O96" s="18">
        <v>3.0</v>
      </c>
      <c r="P96" s="18">
        <v>15.0</v>
      </c>
      <c r="Q96" s="18">
        <v>0.0</v>
      </c>
      <c r="R96" s="18">
        <v>1.0</v>
      </c>
      <c r="S96" s="18">
        <v>2.0</v>
      </c>
      <c r="T96" s="18">
        <v>16.0</v>
      </c>
      <c r="U96" s="18">
        <v>0.319</v>
      </c>
      <c r="V96" s="18">
        <v>0.351</v>
      </c>
      <c r="W96" s="18">
        <v>0.542</v>
      </c>
      <c r="X96" s="18">
        <v>0.892</v>
      </c>
      <c r="Y96" s="18">
        <v>161.0</v>
      </c>
      <c r="Z96" s="18">
        <v>39.0</v>
      </c>
      <c r="AA96" s="18">
        <v>4.0</v>
      </c>
      <c r="AB96" s="18">
        <v>2.0</v>
      </c>
      <c r="AC96" s="18">
        <v>0.0</v>
      </c>
      <c r="AD96" s="18">
        <v>1.0</v>
      </c>
      <c r="AE96" s="18">
        <v>0.0</v>
      </c>
      <c r="AF96" s="18" t="s">
        <v>306</v>
      </c>
      <c r="AG96" s="31">
        <f t="shared" si="1"/>
        <v>13</v>
      </c>
      <c r="AH96" s="31">
        <f t="shared" si="2"/>
        <v>6.448</v>
      </c>
      <c r="AI96" s="31">
        <f t="shared" si="3"/>
        <v>4.809</v>
      </c>
      <c r="AJ96" s="32">
        <f t="shared" si="4"/>
        <v>0</v>
      </c>
      <c r="AK96" s="32">
        <f t="shared" si="5"/>
        <v>4.45859757</v>
      </c>
      <c r="AL96" s="32">
        <f t="shared" si="6"/>
        <v>0</v>
      </c>
      <c r="AM96" s="32">
        <f t="shared" si="7"/>
        <v>-0.67</v>
      </c>
      <c r="AN96" s="31">
        <f t="shared" si="8"/>
        <v>4</v>
      </c>
      <c r="AO96" s="32">
        <f t="shared" si="9"/>
        <v>1.413352964</v>
      </c>
      <c r="AP96" s="32">
        <f t="shared" si="10"/>
        <v>-0.774532912</v>
      </c>
      <c r="AQ96" s="32">
        <f t="shared" si="11"/>
        <v>-1.337399864</v>
      </c>
      <c r="AR96" s="32">
        <f t="shared" si="12"/>
        <v>0.7173508879</v>
      </c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</row>
    <row r="97">
      <c r="A97" s="18">
        <v>96.0</v>
      </c>
      <c r="B97" s="18" t="s">
        <v>307</v>
      </c>
      <c r="C97" s="18" t="str">
        <f>VLOOKUP(B97, 'Unavailable Hitters'!A:B, 2, FALSE)</f>
        <v>#N/A</v>
      </c>
      <c r="D97" s="18" t="str">
        <f>VLOOKUP(B97, 'Hitter Pool'!B:D, 3, FALSE)</f>
        <v>#N/A</v>
      </c>
      <c r="E97" s="18">
        <v>32.0</v>
      </c>
      <c r="F97" s="18" t="s">
        <v>131</v>
      </c>
      <c r="G97" s="18" t="s">
        <v>125</v>
      </c>
      <c r="H97" s="18">
        <v>19.0</v>
      </c>
      <c r="I97" s="18">
        <v>75.0</v>
      </c>
      <c r="J97" s="18">
        <v>60.0</v>
      </c>
      <c r="K97" s="18">
        <v>10.0</v>
      </c>
      <c r="L97" s="18">
        <v>13.0</v>
      </c>
      <c r="M97" s="18">
        <v>3.0</v>
      </c>
      <c r="N97" s="18">
        <v>0.0</v>
      </c>
      <c r="O97" s="18">
        <v>1.0</v>
      </c>
      <c r="P97" s="18">
        <v>6.0</v>
      </c>
      <c r="Q97" s="18">
        <v>2.0</v>
      </c>
      <c r="R97" s="18">
        <v>0.0</v>
      </c>
      <c r="S97" s="18">
        <v>10.0</v>
      </c>
      <c r="T97" s="18">
        <v>14.0</v>
      </c>
      <c r="U97" s="18">
        <v>0.217</v>
      </c>
      <c r="V97" s="18">
        <v>0.36</v>
      </c>
      <c r="W97" s="18">
        <v>0.317</v>
      </c>
      <c r="X97" s="18">
        <v>0.677</v>
      </c>
      <c r="Y97" s="18">
        <v>95.0</v>
      </c>
      <c r="Z97" s="18">
        <v>19.0</v>
      </c>
      <c r="AA97" s="18">
        <v>1.0</v>
      </c>
      <c r="AB97" s="18">
        <v>4.0</v>
      </c>
      <c r="AC97" s="18">
        <v>0.0</v>
      </c>
      <c r="AD97" s="18">
        <v>1.0</v>
      </c>
      <c r="AE97" s="18">
        <v>0.0</v>
      </c>
      <c r="AF97" s="18" t="s">
        <v>308</v>
      </c>
      <c r="AG97" s="31">
        <f t="shared" si="1"/>
        <v>9</v>
      </c>
      <c r="AH97" s="31">
        <f t="shared" si="2"/>
        <v>4.464</v>
      </c>
      <c r="AI97" s="31">
        <f t="shared" si="3"/>
        <v>2.061</v>
      </c>
      <c r="AJ97" s="32">
        <f t="shared" si="4"/>
        <v>0</v>
      </c>
      <c r="AK97" s="32">
        <f t="shared" si="5"/>
        <v>1.48619919</v>
      </c>
      <c r="AL97" s="32">
        <f t="shared" si="6"/>
        <v>1.64</v>
      </c>
      <c r="AM97" s="32">
        <f t="shared" si="7"/>
        <v>0</v>
      </c>
      <c r="AN97" s="31">
        <f t="shared" si="8"/>
        <v>14</v>
      </c>
      <c r="AO97" s="32">
        <f t="shared" si="9"/>
        <v>4.946735373</v>
      </c>
      <c r="AP97" s="32">
        <f t="shared" si="10"/>
        <v>-0.677716298</v>
      </c>
      <c r="AQ97" s="32">
        <f t="shared" si="11"/>
        <v>-0.334349966</v>
      </c>
      <c r="AR97" s="32">
        <f t="shared" si="12"/>
        <v>0.7150456999</v>
      </c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</row>
    <row r="98">
      <c r="A98" s="18">
        <v>97.0</v>
      </c>
      <c r="B98" s="18" t="s">
        <v>309</v>
      </c>
      <c r="C98" s="18" t="str">
        <f>VLOOKUP(B98, 'Unavailable Hitters'!A:B, 2, FALSE)</f>
        <v>#N/A</v>
      </c>
      <c r="D98" s="18" t="str">
        <f>VLOOKUP(B98, 'Hitter Pool'!B:D, 3, FALSE)</f>
        <v>#N/A</v>
      </c>
      <c r="E98" s="18">
        <v>24.0</v>
      </c>
      <c r="F98" s="18" t="s">
        <v>149</v>
      </c>
      <c r="G98" s="18" t="s">
        <v>125</v>
      </c>
      <c r="H98" s="18">
        <v>19.0</v>
      </c>
      <c r="I98" s="18">
        <v>72.0</v>
      </c>
      <c r="J98" s="18">
        <v>65.0</v>
      </c>
      <c r="K98" s="18">
        <v>13.0</v>
      </c>
      <c r="L98" s="18">
        <v>20.0</v>
      </c>
      <c r="M98" s="18">
        <v>3.0</v>
      </c>
      <c r="N98" s="18">
        <v>2.0</v>
      </c>
      <c r="O98" s="18">
        <v>0.0</v>
      </c>
      <c r="P98" s="18">
        <v>8.0</v>
      </c>
      <c r="Q98" s="18">
        <v>1.0</v>
      </c>
      <c r="R98" s="18">
        <v>1.0</v>
      </c>
      <c r="S98" s="18">
        <v>4.0</v>
      </c>
      <c r="T98" s="18">
        <v>2.0</v>
      </c>
      <c r="U98" s="18">
        <v>0.308</v>
      </c>
      <c r="V98" s="18">
        <v>0.361</v>
      </c>
      <c r="W98" s="18">
        <v>0.415</v>
      </c>
      <c r="X98" s="18">
        <v>0.776</v>
      </c>
      <c r="Y98" s="18">
        <v>124.0</v>
      </c>
      <c r="Z98" s="18">
        <v>27.0</v>
      </c>
      <c r="AA98" s="18">
        <v>1.0</v>
      </c>
      <c r="AB98" s="18">
        <v>2.0</v>
      </c>
      <c r="AC98" s="18">
        <v>0.0</v>
      </c>
      <c r="AD98" s="18">
        <v>1.0</v>
      </c>
      <c r="AE98" s="18">
        <v>0.0</v>
      </c>
      <c r="AF98" s="18" t="s">
        <v>252</v>
      </c>
      <c r="AG98" s="31">
        <f t="shared" si="1"/>
        <v>15</v>
      </c>
      <c r="AH98" s="31">
        <f t="shared" si="2"/>
        <v>7.44</v>
      </c>
      <c r="AI98" s="31">
        <f t="shared" si="3"/>
        <v>2.061</v>
      </c>
      <c r="AJ98" s="32">
        <f t="shared" si="4"/>
        <v>2.185406336</v>
      </c>
      <c r="AK98" s="32">
        <f t="shared" si="5"/>
        <v>0</v>
      </c>
      <c r="AL98" s="32">
        <f t="shared" si="6"/>
        <v>0.82</v>
      </c>
      <c r="AM98" s="32">
        <f t="shared" si="7"/>
        <v>-0.67</v>
      </c>
      <c r="AN98" s="31">
        <f t="shared" si="8"/>
        <v>6</v>
      </c>
      <c r="AO98" s="32">
        <f t="shared" si="9"/>
        <v>2.120029445</v>
      </c>
      <c r="AP98" s="32">
        <f t="shared" si="10"/>
        <v>-0.096816614</v>
      </c>
      <c r="AQ98" s="32">
        <f t="shared" si="11"/>
        <v>-0.334349966</v>
      </c>
      <c r="AR98" s="32">
        <f t="shared" si="12"/>
        <v>0.7118562738</v>
      </c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</row>
    <row r="99">
      <c r="A99" s="18">
        <v>98.0</v>
      </c>
      <c r="B99" s="18" t="s">
        <v>310</v>
      </c>
      <c r="C99" s="18" t="str">
        <f>VLOOKUP(B99, 'Unavailable Hitters'!A:B, 2, FALSE)</f>
        <v>#N/A</v>
      </c>
      <c r="D99" s="18" t="str">
        <f>VLOOKUP(B99, 'Hitter Pool'!B:D, 3, FALSE)</f>
        <v>#N/A</v>
      </c>
      <c r="E99" s="18">
        <v>29.0</v>
      </c>
      <c r="F99" s="18" t="s">
        <v>257</v>
      </c>
      <c r="G99" s="18" t="s">
        <v>125</v>
      </c>
      <c r="H99" s="18">
        <v>20.0</v>
      </c>
      <c r="I99" s="18">
        <v>77.0</v>
      </c>
      <c r="J99" s="18">
        <v>72.0</v>
      </c>
      <c r="K99" s="18">
        <v>7.0</v>
      </c>
      <c r="L99" s="18">
        <v>19.0</v>
      </c>
      <c r="M99" s="18">
        <v>4.0</v>
      </c>
      <c r="N99" s="18">
        <v>0.0</v>
      </c>
      <c r="O99" s="18">
        <v>3.0</v>
      </c>
      <c r="P99" s="18">
        <v>10.0</v>
      </c>
      <c r="Q99" s="18">
        <v>1.0</v>
      </c>
      <c r="R99" s="18">
        <v>0.0</v>
      </c>
      <c r="S99" s="18">
        <v>5.0</v>
      </c>
      <c r="T99" s="18">
        <v>18.0</v>
      </c>
      <c r="U99" s="18">
        <v>0.264</v>
      </c>
      <c r="V99" s="18">
        <v>0.312</v>
      </c>
      <c r="W99" s="18">
        <v>0.444</v>
      </c>
      <c r="X99" s="18">
        <v>0.756</v>
      </c>
      <c r="Y99" s="18">
        <v>118.0</v>
      </c>
      <c r="Z99" s="18">
        <v>32.0</v>
      </c>
      <c r="AA99" s="18">
        <v>2.0</v>
      </c>
      <c r="AB99" s="18">
        <v>0.0</v>
      </c>
      <c r="AC99" s="18">
        <v>0.0</v>
      </c>
      <c r="AD99" s="18">
        <v>0.0</v>
      </c>
      <c r="AE99" s="18">
        <v>0.0</v>
      </c>
      <c r="AF99" s="18" t="s">
        <v>311</v>
      </c>
      <c r="AG99" s="31">
        <f t="shared" si="1"/>
        <v>12</v>
      </c>
      <c r="AH99" s="31">
        <f t="shared" si="2"/>
        <v>5.952</v>
      </c>
      <c r="AI99" s="31">
        <f t="shared" si="3"/>
        <v>2.748</v>
      </c>
      <c r="AJ99" s="32">
        <f t="shared" si="4"/>
        <v>0</v>
      </c>
      <c r="AK99" s="32">
        <f t="shared" si="5"/>
        <v>4.45859757</v>
      </c>
      <c r="AL99" s="32">
        <f t="shared" si="6"/>
        <v>0.82</v>
      </c>
      <c r="AM99" s="32">
        <f t="shared" si="7"/>
        <v>0</v>
      </c>
      <c r="AN99" s="31">
        <f t="shared" si="8"/>
        <v>5</v>
      </c>
      <c r="AO99" s="32">
        <f t="shared" si="9"/>
        <v>1.766691205</v>
      </c>
      <c r="AP99" s="32">
        <f t="shared" si="10"/>
        <v>-0.871349526</v>
      </c>
      <c r="AQ99" s="32">
        <f t="shared" si="11"/>
        <v>-0.668699932</v>
      </c>
      <c r="AR99" s="32">
        <f t="shared" si="12"/>
        <v>0.7102619658</v>
      </c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</row>
    <row r="100">
      <c r="A100" s="18">
        <v>99.0</v>
      </c>
      <c r="B100" s="18" t="s">
        <v>312</v>
      </c>
      <c r="C100" s="18" t="str">
        <f>VLOOKUP(B100, 'Unavailable Hitters'!A:B, 2, FALSE)</f>
        <v>#N/A</v>
      </c>
      <c r="D100" s="18" t="str">
        <f>VLOOKUP(B100, 'Hitter Pool'!B:D, 3, FALSE)</f>
        <v>#N/A</v>
      </c>
      <c r="E100" s="18">
        <v>30.0</v>
      </c>
      <c r="F100" s="18" t="s">
        <v>206</v>
      </c>
      <c r="G100" s="18" t="s">
        <v>121</v>
      </c>
      <c r="H100" s="18">
        <v>22.0</v>
      </c>
      <c r="I100" s="18">
        <v>93.0</v>
      </c>
      <c r="J100" s="18">
        <v>86.0</v>
      </c>
      <c r="K100" s="18">
        <v>10.0</v>
      </c>
      <c r="L100" s="18">
        <v>21.0</v>
      </c>
      <c r="M100" s="18">
        <v>4.0</v>
      </c>
      <c r="N100" s="18">
        <v>0.0</v>
      </c>
      <c r="O100" s="18">
        <v>4.0</v>
      </c>
      <c r="P100" s="18">
        <v>12.0</v>
      </c>
      <c r="Q100" s="18">
        <v>0.0</v>
      </c>
      <c r="R100" s="18">
        <v>0.0</v>
      </c>
      <c r="S100" s="18">
        <v>7.0</v>
      </c>
      <c r="T100" s="18">
        <v>16.0</v>
      </c>
      <c r="U100" s="18">
        <v>0.244</v>
      </c>
      <c r="V100" s="18">
        <v>0.301</v>
      </c>
      <c r="W100" s="18">
        <v>0.43</v>
      </c>
      <c r="X100" s="18">
        <v>0.731</v>
      </c>
      <c r="Y100" s="18">
        <v>106.0</v>
      </c>
      <c r="Z100" s="18">
        <v>37.0</v>
      </c>
      <c r="AA100" s="18">
        <v>4.0</v>
      </c>
      <c r="AB100" s="18">
        <v>0.0</v>
      </c>
      <c r="AC100" s="18">
        <v>0.0</v>
      </c>
      <c r="AD100" s="18">
        <v>0.0</v>
      </c>
      <c r="AE100" s="18">
        <v>1.0</v>
      </c>
      <c r="AF100" s="18" t="s">
        <v>174</v>
      </c>
      <c r="AG100" s="31">
        <f t="shared" si="1"/>
        <v>13</v>
      </c>
      <c r="AH100" s="31">
        <f t="shared" si="2"/>
        <v>6.448</v>
      </c>
      <c r="AI100" s="31">
        <f t="shared" si="3"/>
        <v>2.748</v>
      </c>
      <c r="AJ100" s="32">
        <f t="shared" si="4"/>
        <v>0</v>
      </c>
      <c r="AK100" s="32">
        <f t="shared" si="5"/>
        <v>5.94479676</v>
      </c>
      <c r="AL100" s="32">
        <f t="shared" si="6"/>
        <v>0</v>
      </c>
      <c r="AM100" s="32">
        <f t="shared" si="7"/>
        <v>0</v>
      </c>
      <c r="AN100" s="31">
        <f t="shared" si="8"/>
        <v>7</v>
      </c>
      <c r="AO100" s="32">
        <f t="shared" si="9"/>
        <v>2.473367686</v>
      </c>
      <c r="AP100" s="32">
        <f t="shared" si="10"/>
        <v>-0.774532912</v>
      </c>
      <c r="AQ100" s="32">
        <f t="shared" si="11"/>
        <v>-1.337399864</v>
      </c>
      <c r="AR100" s="32">
        <f t="shared" si="12"/>
        <v>0.7046468941</v>
      </c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</row>
    <row r="101">
      <c r="A101" s="18">
        <v>100.0</v>
      </c>
      <c r="B101" s="18" t="s">
        <v>313</v>
      </c>
      <c r="C101" s="18" t="str">
        <f>VLOOKUP(B101, 'Unavailable Hitters'!A:B, 2, FALSE)</f>
        <v>Mikey</v>
      </c>
      <c r="D101" s="18" t="str">
        <f>VLOOKUP(B101, 'Hitter Pool'!B:D, 3, FALSE)</f>
        <v>#N/A</v>
      </c>
      <c r="E101" s="18">
        <v>33.0</v>
      </c>
      <c r="F101" s="18" t="s">
        <v>274</v>
      </c>
      <c r="G101" s="18" t="s">
        <v>125</v>
      </c>
      <c r="H101" s="18">
        <v>21.0</v>
      </c>
      <c r="I101" s="18">
        <v>79.0</v>
      </c>
      <c r="J101" s="18">
        <v>73.0</v>
      </c>
      <c r="K101" s="18">
        <v>8.0</v>
      </c>
      <c r="L101" s="18">
        <v>16.0</v>
      </c>
      <c r="M101" s="18">
        <v>3.0</v>
      </c>
      <c r="N101" s="18">
        <v>0.0</v>
      </c>
      <c r="O101" s="18">
        <v>6.0</v>
      </c>
      <c r="P101" s="18">
        <v>8.0</v>
      </c>
      <c r="Q101" s="18">
        <v>0.0</v>
      </c>
      <c r="R101" s="18">
        <v>0.0</v>
      </c>
      <c r="S101" s="18">
        <v>4.0</v>
      </c>
      <c r="T101" s="18">
        <v>18.0</v>
      </c>
      <c r="U101" s="18">
        <v>0.219</v>
      </c>
      <c r="V101" s="18">
        <v>0.26</v>
      </c>
      <c r="W101" s="18">
        <v>0.507</v>
      </c>
      <c r="X101" s="18">
        <v>0.767</v>
      </c>
      <c r="Y101" s="18">
        <v>114.0</v>
      </c>
      <c r="Z101" s="18">
        <v>37.0</v>
      </c>
      <c r="AA101" s="18">
        <v>1.0</v>
      </c>
      <c r="AB101" s="18">
        <v>0.0</v>
      </c>
      <c r="AC101" s="18">
        <v>0.0</v>
      </c>
      <c r="AD101" s="18">
        <v>0.0</v>
      </c>
      <c r="AE101" s="18">
        <v>0.0</v>
      </c>
      <c r="AF101" s="18" t="s">
        <v>303</v>
      </c>
      <c r="AG101" s="31">
        <f t="shared" si="1"/>
        <v>7</v>
      </c>
      <c r="AH101" s="31">
        <f t="shared" si="2"/>
        <v>3.472</v>
      </c>
      <c r="AI101" s="31">
        <f t="shared" si="3"/>
        <v>2.061</v>
      </c>
      <c r="AJ101" s="32">
        <f t="shared" si="4"/>
        <v>0</v>
      </c>
      <c r="AK101" s="32">
        <f t="shared" si="5"/>
        <v>8.91719514</v>
      </c>
      <c r="AL101" s="32">
        <f t="shared" si="6"/>
        <v>0</v>
      </c>
      <c r="AM101" s="32">
        <f t="shared" si="7"/>
        <v>0</v>
      </c>
      <c r="AN101" s="31">
        <f t="shared" si="8"/>
        <v>4</v>
      </c>
      <c r="AO101" s="32">
        <f t="shared" si="9"/>
        <v>1.413352964</v>
      </c>
      <c r="AP101" s="32">
        <f t="shared" si="10"/>
        <v>-0.871349526</v>
      </c>
      <c r="AQ101" s="32">
        <f t="shared" si="11"/>
        <v>-0.334349966</v>
      </c>
      <c r="AR101" s="32">
        <f t="shared" si="12"/>
        <v>0.697992791</v>
      </c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</row>
    <row r="102">
      <c r="A102" s="18">
        <v>101.0</v>
      </c>
      <c r="B102" s="18" t="s">
        <v>314</v>
      </c>
      <c r="C102" s="18" t="str">
        <f>VLOOKUP(B102, 'Unavailable Hitters'!A:B, 2, FALSE)</f>
        <v>#N/A</v>
      </c>
      <c r="D102" s="18" t="str">
        <f>VLOOKUP(B102, 'Hitter Pool'!B:D, 3, FALSE)</f>
        <v>#N/A</v>
      </c>
      <c r="E102" s="18">
        <v>32.0</v>
      </c>
      <c r="F102" s="18" t="s">
        <v>142</v>
      </c>
      <c r="G102" s="18" t="s">
        <v>121</v>
      </c>
      <c r="H102" s="18">
        <v>22.0</v>
      </c>
      <c r="I102" s="18">
        <v>79.0</v>
      </c>
      <c r="J102" s="18">
        <v>74.0</v>
      </c>
      <c r="K102" s="18">
        <v>10.0</v>
      </c>
      <c r="L102" s="18">
        <v>24.0</v>
      </c>
      <c r="M102" s="18">
        <v>5.0</v>
      </c>
      <c r="N102" s="18">
        <v>1.0</v>
      </c>
      <c r="O102" s="18">
        <v>1.0</v>
      </c>
      <c r="P102" s="18">
        <v>7.0</v>
      </c>
      <c r="Q102" s="18">
        <v>1.0</v>
      </c>
      <c r="R102" s="18">
        <v>1.0</v>
      </c>
      <c r="S102" s="18">
        <v>3.0</v>
      </c>
      <c r="T102" s="18">
        <v>15.0</v>
      </c>
      <c r="U102" s="18">
        <v>0.324</v>
      </c>
      <c r="V102" s="18">
        <v>0.367</v>
      </c>
      <c r="W102" s="18">
        <v>0.459</v>
      </c>
      <c r="X102" s="18">
        <v>0.827</v>
      </c>
      <c r="Y102" s="18">
        <v>129.0</v>
      </c>
      <c r="Z102" s="18">
        <v>34.0</v>
      </c>
      <c r="AA102" s="18">
        <v>1.0</v>
      </c>
      <c r="AB102" s="18">
        <v>2.0</v>
      </c>
      <c r="AC102" s="18">
        <v>0.0</v>
      </c>
      <c r="AD102" s="18">
        <v>0.0</v>
      </c>
      <c r="AE102" s="18">
        <v>0.0</v>
      </c>
      <c r="AF102" s="18" t="s">
        <v>279</v>
      </c>
      <c r="AG102" s="31">
        <f t="shared" si="1"/>
        <v>17</v>
      </c>
      <c r="AH102" s="31">
        <f t="shared" si="2"/>
        <v>8.432</v>
      </c>
      <c r="AI102" s="31">
        <f t="shared" si="3"/>
        <v>3.435</v>
      </c>
      <c r="AJ102" s="32">
        <f t="shared" si="4"/>
        <v>1.092703168</v>
      </c>
      <c r="AK102" s="32">
        <f t="shared" si="5"/>
        <v>1.48619919</v>
      </c>
      <c r="AL102" s="32">
        <f t="shared" si="6"/>
        <v>0.82</v>
      </c>
      <c r="AM102" s="32">
        <f t="shared" si="7"/>
        <v>-0.67</v>
      </c>
      <c r="AN102" s="31">
        <f t="shared" si="8"/>
        <v>5</v>
      </c>
      <c r="AO102" s="32">
        <f t="shared" si="9"/>
        <v>1.766691205</v>
      </c>
      <c r="AP102" s="32">
        <f t="shared" si="10"/>
        <v>-0.726124605</v>
      </c>
      <c r="AQ102" s="32">
        <f t="shared" si="11"/>
        <v>-0.334349966</v>
      </c>
      <c r="AR102" s="32">
        <f t="shared" si="12"/>
        <v>0.6955508633</v>
      </c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</row>
    <row r="103">
      <c r="A103" s="18">
        <v>102.0</v>
      </c>
      <c r="B103" s="31" t="s">
        <v>315</v>
      </c>
      <c r="C103" s="18" t="str">
        <f>VLOOKUP(B103, 'Unavailable Hitters'!A:B, 2, FALSE)</f>
        <v>#N/A</v>
      </c>
      <c r="D103" s="18" t="str">
        <f>VLOOKUP(B103, 'Hitter Pool'!B:D, 3, FALSE)</f>
        <v>#N/A</v>
      </c>
      <c r="E103" s="18">
        <v>29.0</v>
      </c>
      <c r="F103" s="18" t="s">
        <v>245</v>
      </c>
      <c r="G103" s="18" t="s">
        <v>125</v>
      </c>
      <c r="H103" s="18">
        <v>21.0</v>
      </c>
      <c r="I103" s="18">
        <v>87.0</v>
      </c>
      <c r="J103" s="18">
        <v>68.0</v>
      </c>
      <c r="K103" s="18">
        <v>7.0</v>
      </c>
      <c r="L103" s="18">
        <v>16.0</v>
      </c>
      <c r="M103" s="18">
        <v>3.0</v>
      </c>
      <c r="N103" s="18">
        <v>0.0</v>
      </c>
      <c r="O103" s="18">
        <v>0.0</v>
      </c>
      <c r="P103" s="18">
        <v>6.0</v>
      </c>
      <c r="Q103" s="18">
        <v>0.0</v>
      </c>
      <c r="R103" s="18">
        <v>0.0</v>
      </c>
      <c r="S103" s="18">
        <v>17.0</v>
      </c>
      <c r="T103" s="18">
        <v>13.0</v>
      </c>
      <c r="U103" s="18">
        <v>0.235</v>
      </c>
      <c r="V103" s="18">
        <v>0.402</v>
      </c>
      <c r="W103" s="18">
        <v>0.279</v>
      </c>
      <c r="X103" s="18">
        <v>0.682</v>
      </c>
      <c r="Y103" s="18">
        <v>109.0</v>
      </c>
      <c r="Z103" s="18">
        <v>19.0</v>
      </c>
      <c r="AA103" s="18">
        <v>0.0</v>
      </c>
      <c r="AB103" s="18">
        <v>2.0</v>
      </c>
      <c r="AC103" s="18">
        <v>0.0</v>
      </c>
      <c r="AD103" s="18">
        <v>0.0</v>
      </c>
      <c r="AE103" s="18">
        <v>0.0</v>
      </c>
      <c r="AF103" s="18" t="s">
        <v>316</v>
      </c>
      <c r="AG103" s="31">
        <f t="shared" si="1"/>
        <v>13</v>
      </c>
      <c r="AH103" s="31">
        <f t="shared" si="2"/>
        <v>6.448</v>
      </c>
      <c r="AI103" s="31">
        <f t="shared" si="3"/>
        <v>2.061</v>
      </c>
      <c r="AJ103" s="32">
        <f t="shared" si="4"/>
        <v>0</v>
      </c>
      <c r="AK103" s="32">
        <f t="shared" si="5"/>
        <v>0</v>
      </c>
      <c r="AL103" s="32">
        <f t="shared" si="6"/>
        <v>0</v>
      </c>
      <c r="AM103" s="32">
        <f t="shared" si="7"/>
        <v>0</v>
      </c>
      <c r="AN103" s="31">
        <f t="shared" si="8"/>
        <v>19</v>
      </c>
      <c r="AO103" s="32">
        <f t="shared" si="9"/>
        <v>6.713426577</v>
      </c>
      <c r="AP103" s="32">
        <f t="shared" si="10"/>
        <v>-0.629307991</v>
      </c>
      <c r="AQ103" s="32">
        <f t="shared" si="11"/>
        <v>0</v>
      </c>
      <c r="AR103" s="32">
        <f t="shared" si="12"/>
        <v>0.6949104089</v>
      </c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</row>
    <row r="104">
      <c r="A104" s="18">
        <v>103.0</v>
      </c>
      <c r="B104" s="18" t="s">
        <v>317</v>
      </c>
      <c r="C104" s="18" t="str">
        <f>VLOOKUP(B104, 'Unavailable Hitters'!A:B, 2, FALSE)</f>
        <v>#N/A</v>
      </c>
      <c r="D104" s="18" t="str">
        <f>VLOOKUP(B104, 'Hitter Pool'!B:D, 3, FALSE)</f>
        <v>#N/A</v>
      </c>
      <c r="E104" s="18">
        <v>31.0</v>
      </c>
      <c r="F104" s="18" t="s">
        <v>165</v>
      </c>
      <c r="G104" s="18" t="s">
        <v>125</v>
      </c>
      <c r="H104" s="18">
        <v>22.0</v>
      </c>
      <c r="I104" s="18">
        <v>79.0</v>
      </c>
      <c r="J104" s="18">
        <v>72.0</v>
      </c>
      <c r="K104" s="18">
        <v>10.0</v>
      </c>
      <c r="L104" s="18">
        <v>19.0</v>
      </c>
      <c r="M104" s="18">
        <v>6.0</v>
      </c>
      <c r="N104" s="18">
        <v>1.0</v>
      </c>
      <c r="O104" s="18">
        <v>2.0</v>
      </c>
      <c r="P104" s="18">
        <v>6.0</v>
      </c>
      <c r="Q104" s="18">
        <v>1.0</v>
      </c>
      <c r="R104" s="18">
        <v>0.0</v>
      </c>
      <c r="S104" s="18">
        <v>6.0</v>
      </c>
      <c r="T104" s="18">
        <v>19.0</v>
      </c>
      <c r="U104" s="18">
        <v>0.264</v>
      </c>
      <c r="V104" s="18">
        <v>0.321</v>
      </c>
      <c r="W104" s="18">
        <v>0.458</v>
      </c>
      <c r="X104" s="18">
        <v>0.779</v>
      </c>
      <c r="Y104" s="18">
        <v>121.0</v>
      </c>
      <c r="Z104" s="18">
        <v>33.0</v>
      </c>
      <c r="AA104" s="18">
        <v>0.0</v>
      </c>
      <c r="AB104" s="18">
        <v>0.0</v>
      </c>
      <c r="AC104" s="18">
        <v>1.0</v>
      </c>
      <c r="AD104" s="18">
        <v>0.0</v>
      </c>
      <c r="AE104" s="18">
        <v>0.0</v>
      </c>
      <c r="AF104" s="18" t="s">
        <v>176</v>
      </c>
      <c r="AG104" s="31">
        <f t="shared" si="1"/>
        <v>10</v>
      </c>
      <c r="AH104" s="31">
        <f t="shared" si="2"/>
        <v>4.96</v>
      </c>
      <c r="AI104" s="31">
        <f t="shared" si="3"/>
        <v>4.122</v>
      </c>
      <c r="AJ104" s="32">
        <f t="shared" si="4"/>
        <v>1.092703168</v>
      </c>
      <c r="AK104" s="32">
        <f t="shared" si="5"/>
        <v>2.97239838</v>
      </c>
      <c r="AL104" s="32">
        <f t="shared" si="6"/>
        <v>0.82</v>
      </c>
      <c r="AM104" s="32">
        <f t="shared" si="7"/>
        <v>0</v>
      </c>
      <c r="AN104" s="31">
        <f t="shared" si="8"/>
        <v>6</v>
      </c>
      <c r="AO104" s="32">
        <f t="shared" si="9"/>
        <v>2.120029445</v>
      </c>
      <c r="AP104" s="32">
        <f t="shared" si="10"/>
        <v>-0.919757833</v>
      </c>
      <c r="AQ104" s="32">
        <f t="shared" si="11"/>
        <v>0</v>
      </c>
      <c r="AR104" s="32">
        <f t="shared" si="12"/>
        <v>0.6894260527</v>
      </c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</row>
    <row r="105">
      <c r="A105" s="18">
        <v>104.0</v>
      </c>
      <c r="B105" s="18" t="s">
        <v>318</v>
      </c>
      <c r="C105" s="18" t="str">
        <f>VLOOKUP(B105, 'Unavailable Hitters'!A:B, 2, FALSE)</f>
        <v>Matt</v>
      </c>
      <c r="D105" s="18" t="str">
        <f>VLOOKUP(B105, 'Hitter Pool'!B:D, 3, FALSE)</f>
        <v>#N/A</v>
      </c>
      <c r="E105" s="18">
        <v>30.0</v>
      </c>
      <c r="F105" s="18" t="s">
        <v>131</v>
      </c>
      <c r="G105" s="18" t="s">
        <v>125</v>
      </c>
      <c r="H105" s="18">
        <v>19.0</v>
      </c>
      <c r="I105" s="18">
        <v>75.0</v>
      </c>
      <c r="J105" s="18">
        <v>70.0</v>
      </c>
      <c r="K105" s="18">
        <v>12.0</v>
      </c>
      <c r="L105" s="18">
        <v>18.0</v>
      </c>
      <c r="M105" s="18">
        <v>3.0</v>
      </c>
      <c r="N105" s="18">
        <v>0.0</v>
      </c>
      <c r="O105" s="18">
        <v>2.0</v>
      </c>
      <c r="P105" s="18">
        <v>6.0</v>
      </c>
      <c r="Q105" s="18">
        <v>2.0</v>
      </c>
      <c r="R105" s="18">
        <v>0.0</v>
      </c>
      <c r="S105" s="18">
        <v>5.0</v>
      </c>
      <c r="T105" s="18">
        <v>10.0</v>
      </c>
      <c r="U105" s="18">
        <v>0.257</v>
      </c>
      <c r="V105" s="18">
        <v>0.307</v>
      </c>
      <c r="W105" s="18">
        <v>0.386</v>
      </c>
      <c r="X105" s="18">
        <v>0.692</v>
      </c>
      <c r="Y105" s="18">
        <v>95.0</v>
      </c>
      <c r="Z105" s="18">
        <v>27.0</v>
      </c>
      <c r="AA105" s="18">
        <v>4.0</v>
      </c>
      <c r="AB105" s="18">
        <v>0.0</v>
      </c>
      <c r="AC105" s="18">
        <v>0.0</v>
      </c>
      <c r="AD105" s="18">
        <v>0.0</v>
      </c>
      <c r="AE105" s="18">
        <v>0.0</v>
      </c>
      <c r="AF105" s="18" t="s">
        <v>303</v>
      </c>
      <c r="AG105" s="31">
        <f t="shared" si="1"/>
        <v>13</v>
      </c>
      <c r="AH105" s="31">
        <f t="shared" si="2"/>
        <v>6.448</v>
      </c>
      <c r="AI105" s="31">
        <f t="shared" si="3"/>
        <v>2.061</v>
      </c>
      <c r="AJ105" s="32">
        <f t="shared" si="4"/>
        <v>0</v>
      </c>
      <c r="AK105" s="32">
        <f t="shared" si="5"/>
        <v>2.97239838</v>
      </c>
      <c r="AL105" s="32">
        <f t="shared" si="6"/>
        <v>1.64</v>
      </c>
      <c r="AM105" s="32">
        <f t="shared" si="7"/>
        <v>0</v>
      </c>
      <c r="AN105" s="31">
        <f t="shared" si="8"/>
        <v>5</v>
      </c>
      <c r="AO105" s="32">
        <f t="shared" si="9"/>
        <v>1.766691205</v>
      </c>
      <c r="AP105" s="32">
        <f t="shared" si="10"/>
        <v>-0.48408307</v>
      </c>
      <c r="AQ105" s="32">
        <f t="shared" si="11"/>
        <v>-1.337399864</v>
      </c>
      <c r="AR105" s="32">
        <f t="shared" si="12"/>
        <v>0.6877161395</v>
      </c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</row>
    <row r="106">
      <c r="A106" s="18">
        <v>105.0</v>
      </c>
      <c r="B106" s="18" t="s">
        <v>319</v>
      </c>
      <c r="C106" s="18" t="str">
        <f>VLOOKUP(B106, 'Unavailable Hitters'!A:B, 2, FALSE)</f>
        <v>#N/A</v>
      </c>
      <c r="D106" s="18" t="str">
        <f>VLOOKUP(B106, 'Hitter Pool'!B:D, 3, FALSE)</f>
        <v>#N/A</v>
      </c>
      <c r="E106" s="18">
        <v>37.0</v>
      </c>
      <c r="F106" s="18" t="s">
        <v>128</v>
      </c>
      <c r="G106" s="18" t="s">
        <v>121</v>
      </c>
      <c r="H106" s="18">
        <v>22.0</v>
      </c>
      <c r="I106" s="18">
        <v>92.0</v>
      </c>
      <c r="J106" s="18">
        <v>84.0</v>
      </c>
      <c r="K106" s="18">
        <v>8.0</v>
      </c>
      <c r="L106" s="18">
        <v>18.0</v>
      </c>
      <c r="M106" s="18">
        <v>3.0</v>
      </c>
      <c r="N106" s="18">
        <v>0.0</v>
      </c>
      <c r="O106" s="18">
        <v>4.0</v>
      </c>
      <c r="P106" s="18">
        <v>11.0</v>
      </c>
      <c r="Q106" s="18">
        <v>0.0</v>
      </c>
      <c r="R106" s="18">
        <v>0.0</v>
      </c>
      <c r="S106" s="18">
        <v>8.0</v>
      </c>
      <c r="T106" s="18">
        <v>18.0</v>
      </c>
      <c r="U106" s="18">
        <v>0.214</v>
      </c>
      <c r="V106" s="18">
        <v>0.283</v>
      </c>
      <c r="W106" s="18">
        <v>0.393</v>
      </c>
      <c r="X106" s="18">
        <v>0.675</v>
      </c>
      <c r="Y106" s="18">
        <v>76.0</v>
      </c>
      <c r="Z106" s="18">
        <v>33.0</v>
      </c>
      <c r="AA106" s="18">
        <v>1.0</v>
      </c>
      <c r="AB106" s="18">
        <v>0.0</v>
      </c>
      <c r="AC106" s="18">
        <v>0.0</v>
      </c>
      <c r="AD106" s="18">
        <v>0.0</v>
      </c>
      <c r="AE106" s="18">
        <v>0.0</v>
      </c>
      <c r="AF106" s="18" t="s">
        <v>224</v>
      </c>
      <c r="AG106" s="31">
        <f t="shared" si="1"/>
        <v>11</v>
      </c>
      <c r="AH106" s="31">
        <f t="shared" si="2"/>
        <v>5.456</v>
      </c>
      <c r="AI106" s="31">
        <f t="shared" si="3"/>
        <v>2.061</v>
      </c>
      <c r="AJ106" s="32">
        <f t="shared" si="4"/>
        <v>0</v>
      </c>
      <c r="AK106" s="32">
        <f t="shared" si="5"/>
        <v>5.94479676</v>
      </c>
      <c r="AL106" s="32">
        <f t="shared" si="6"/>
        <v>0</v>
      </c>
      <c r="AM106" s="32">
        <f t="shared" si="7"/>
        <v>0</v>
      </c>
      <c r="AN106" s="31">
        <f t="shared" si="8"/>
        <v>8</v>
      </c>
      <c r="AO106" s="32">
        <f t="shared" si="9"/>
        <v>2.826705927</v>
      </c>
      <c r="AP106" s="32">
        <f t="shared" si="10"/>
        <v>-0.871349526</v>
      </c>
      <c r="AQ106" s="32">
        <f t="shared" si="11"/>
        <v>-0.334349966</v>
      </c>
      <c r="AR106" s="32">
        <f t="shared" si="12"/>
        <v>0.6855819634</v>
      </c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</row>
    <row r="107">
      <c r="A107" s="18">
        <v>106.0</v>
      </c>
      <c r="B107" s="18" t="s">
        <v>320</v>
      </c>
      <c r="C107" s="18" t="str">
        <f>VLOOKUP(B107, 'Unavailable Hitters'!A:B, 2, FALSE)</f>
        <v>#N/A</v>
      </c>
      <c r="D107" s="18" t="str">
        <f>VLOOKUP(B107, 'Hitter Pool'!B:D, 3, FALSE)</f>
        <v>#N/A</v>
      </c>
      <c r="E107" s="18">
        <v>27.0</v>
      </c>
      <c r="F107" s="18" t="s">
        <v>206</v>
      </c>
      <c r="G107" s="18" t="s">
        <v>121</v>
      </c>
      <c r="H107" s="18">
        <v>21.0</v>
      </c>
      <c r="I107" s="18">
        <v>86.0</v>
      </c>
      <c r="J107" s="18">
        <v>74.0</v>
      </c>
      <c r="K107" s="18">
        <v>13.0</v>
      </c>
      <c r="L107" s="18">
        <v>14.0</v>
      </c>
      <c r="M107" s="18">
        <v>0.0</v>
      </c>
      <c r="N107" s="18">
        <v>0.0</v>
      </c>
      <c r="O107" s="18">
        <v>5.0</v>
      </c>
      <c r="P107" s="18">
        <v>10.0</v>
      </c>
      <c r="Q107" s="18">
        <v>0.0</v>
      </c>
      <c r="R107" s="18">
        <v>0.0</v>
      </c>
      <c r="S107" s="18">
        <v>11.0</v>
      </c>
      <c r="T107" s="18">
        <v>24.0</v>
      </c>
      <c r="U107" s="18">
        <v>0.189</v>
      </c>
      <c r="V107" s="18">
        <v>0.302</v>
      </c>
      <c r="W107" s="18">
        <v>0.392</v>
      </c>
      <c r="X107" s="18">
        <v>0.694</v>
      </c>
      <c r="Y107" s="18">
        <v>96.0</v>
      </c>
      <c r="Z107" s="18">
        <v>29.0</v>
      </c>
      <c r="AA107" s="18">
        <v>2.0</v>
      </c>
      <c r="AB107" s="18">
        <v>1.0</v>
      </c>
      <c r="AC107" s="18">
        <v>0.0</v>
      </c>
      <c r="AD107" s="18">
        <v>0.0</v>
      </c>
      <c r="AE107" s="18">
        <v>0.0</v>
      </c>
      <c r="AF107" s="18" t="s">
        <v>176</v>
      </c>
      <c r="AG107" s="31">
        <f t="shared" si="1"/>
        <v>9</v>
      </c>
      <c r="AH107" s="31">
        <f t="shared" si="2"/>
        <v>4.464</v>
      </c>
      <c r="AI107" s="31">
        <f t="shared" si="3"/>
        <v>0</v>
      </c>
      <c r="AJ107" s="32">
        <f t="shared" si="4"/>
        <v>0</v>
      </c>
      <c r="AK107" s="32">
        <f t="shared" si="5"/>
        <v>7.43099595</v>
      </c>
      <c r="AL107" s="32">
        <f t="shared" si="6"/>
        <v>0</v>
      </c>
      <c r="AM107" s="32">
        <f t="shared" si="7"/>
        <v>0</v>
      </c>
      <c r="AN107" s="31">
        <f t="shared" si="8"/>
        <v>12</v>
      </c>
      <c r="AO107" s="32">
        <f t="shared" si="9"/>
        <v>4.240058891</v>
      </c>
      <c r="AP107" s="32">
        <f t="shared" si="10"/>
        <v>-1.161799368</v>
      </c>
      <c r="AQ107" s="32">
        <f t="shared" si="11"/>
        <v>-0.668699932</v>
      </c>
      <c r="AR107" s="32">
        <f t="shared" si="12"/>
        <v>0.6811693115</v>
      </c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</row>
    <row r="108">
      <c r="A108" s="18">
        <v>107.0</v>
      </c>
      <c r="B108" s="18" t="s">
        <v>321</v>
      </c>
      <c r="C108" s="18" t="str">
        <f>VLOOKUP(B108, 'Unavailable Hitters'!A:B, 2, FALSE)</f>
        <v>#N/A</v>
      </c>
      <c r="D108" s="18" t="str">
        <f>VLOOKUP(B108, 'Hitter Pool'!B:D, 3, FALSE)</f>
        <v>#N/A</v>
      </c>
      <c r="E108" s="18">
        <v>24.0</v>
      </c>
      <c r="F108" s="18" t="s">
        <v>120</v>
      </c>
      <c r="G108" s="18" t="s">
        <v>121</v>
      </c>
      <c r="H108" s="18">
        <v>20.0</v>
      </c>
      <c r="I108" s="18">
        <v>83.0</v>
      </c>
      <c r="J108" s="18">
        <v>71.0</v>
      </c>
      <c r="K108" s="18">
        <v>10.0</v>
      </c>
      <c r="L108" s="18">
        <v>12.0</v>
      </c>
      <c r="M108" s="18">
        <v>5.0</v>
      </c>
      <c r="N108" s="18">
        <v>0.0</v>
      </c>
      <c r="O108" s="18">
        <v>3.0</v>
      </c>
      <c r="P108" s="18">
        <v>10.0</v>
      </c>
      <c r="Q108" s="18">
        <v>1.0</v>
      </c>
      <c r="R108" s="18">
        <v>0.0</v>
      </c>
      <c r="S108" s="18">
        <v>8.0</v>
      </c>
      <c r="T108" s="18">
        <v>13.0</v>
      </c>
      <c r="U108" s="18">
        <v>0.169</v>
      </c>
      <c r="V108" s="18">
        <v>0.265</v>
      </c>
      <c r="W108" s="18">
        <v>0.366</v>
      </c>
      <c r="X108" s="18">
        <v>0.631</v>
      </c>
      <c r="Y108" s="18">
        <v>66.0</v>
      </c>
      <c r="Z108" s="18">
        <v>26.0</v>
      </c>
      <c r="AA108" s="18">
        <v>0.0</v>
      </c>
      <c r="AB108" s="18">
        <v>2.0</v>
      </c>
      <c r="AC108" s="18">
        <v>0.0</v>
      </c>
      <c r="AD108" s="18">
        <v>2.0</v>
      </c>
      <c r="AE108" s="18">
        <v>0.0</v>
      </c>
      <c r="AF108" s="18" t="s">
        <v>140</v>
      </c>
      <c r="AG108" s="31">
        <f t="shared" si="1"/>
        <v>4</v>
      </c>
      <c r="AH108" s="31">
        <f t="shared" si="2"/>
        <v>1.984</v>
      </c>
      <c r="AI108" s="31">
        <f t="shared" si="3"/>
        <v>3.435</v>
      </c>
      <c r="AJ108" s="32">
        <f t="shared" si="4"/>
        <v>0</v>
      </c>
      <c r="AK108" s="32">
        <f t="shared" si="5"/>
        <v>4.45859757</v>
      </c>
      <c r="AL108" s="32">
        <f t="shared" si="6"/>
        <v>0.82</v>
      </c>
      <c r="AM108" s="32">
        <f t="shared" si="7"/>
        <v>0</v>
      </c>
      <c r="AN108" s="31">
        <f t="shared" si="8"/>
        <v>10</v>
      </c>
      <c r="AO108" s="32">
        <f t="shared" si="9"/>
        <v>3.533382409</v>
      </c>
      <c r="AP108" s="32">
        <f t="shared" si="10"/>
        <v>-0.629307991</v>
      </c>
      <c r="AQ108" s="32">
        <f t="shared" si="11"/>
        <v>0</v>
      </c>
      <c r="AR108" s="32">
        <f t="shared" si="12"/>
        <v>0.6800835994</v>
      </c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</row>
    <row r="109">
      <c r="A109" s="18">
        <v>108.0</v>
      </c>
      <c r="B109" s="18" t="s">
        <v>322</v>
      </c>
      <c r="C109" s="18" t="str">
        <f>VLOOKUP(B109, 'Unavailable Hitters'!A:B, 2, FALSE)</f>
        <v>#N/A</v>
      </c>
      <c r="D109" s="18" t="str">
        <f>VLOOKUP(B109, 'Hitter Pool'!B:D, 3, FALSE)</f>
        <v>#N/A</v>
      </c>
      <c r="E109" s="18">
        <v>31.0</v>
      </c>
      <c r="F109" s="18" t="s">
        <v>257</v>
      </c>
      <c r="G109" s="18" t="s">
        <v>125</v>
      </c>
      <c r="H109" s="18">
        <v>19.0</v>
      </c>
      <c r="I109" s="18">
        <v>80.0</v>
      </c>
      <c r="J109" s="18">
        <v>73.0</v>
      </c>
      <c r="K109" s="18">
        <v>8.0</v>
      </c>
      <c r="L109" s="18">
        <v>14.0</v>
      </c>
      <c r="M109" s="18">
        <v>2.0</v>
      </c>
      <c r="N109" s="18">
        <v>0.0</v>
      </c>
      <c r="O109" s="18">
        <v>5.0</v>
      </c>
      <c r="P109" s="18">
        <v>14.0</v>
      </c>
      <c r="Q109" s="18">
        <v>0.0</v>
      </c>
      <c r="R109" s="18">
        <v>0.0</v>
      </c>
      <c r="S109" s="18">
        <v>7.0</v>
      </c>
      <c r="T109" s="18">
        <v>24.0</v>
      </c>
      <c r="U109" s="18">
        <v>0.192</v>
      </c>
      <c r="V109" s="18">
        <v>0.263</v>
      </c>
      <c r="W109" s="18">
        <v>0.425</v>
      </c>
      <c r="X109" s="18">
        <v>0.687</v>
      </c>
      <c r="Y109" s="18">
        <v>97.0</v>
      </c>
      <c r="Z109" s="18">
        <v>31.0</v>
      </c>
      <c r="AA109" s="18">
        <v>2.0</v>
      </c>
      <c r="AB109" s="18">
        <v>0.0</v>
      </c>
      <c r="AC109" s="18">
        <v>0.0</v>
      </c>
      <c r="AD109" s="18">
        <v>0.0</v>
      </c>
      <c r="AE109" s="18">
        <v>1.0</v>
      </c>
      <c r="AF109" s="18" t="s">
        <v>323</v>
      </c>
      <c r="AG109" s="31">
        <f t="shared" si="1"/>
        <v>7</v>
      </c>
      <c r="AH109" s="31">
        <f t="shared" si="2"/>
        <v>3.472</v>
      </c>
      <c r="AI109" s="31">
        <f t="shared" si="3"/>
        <v>1.374</v>
      </c>
      <c r="AJ109" s="32">
        <f t="shared" si="4"/>
        <v>0</v>
      </c>
      <c r="AK109" s="32">
        <f t="shared" si="5"/>
        <v>7.43099595</v>
      </c>
      <c r="AL109" s="32">
        <f t="shared" si="6"/>
        <v>0</v>
      </c>
      <c r="AM109" s="32">
        <f t="shared" si="7"/>
        <v>0</v>
      </c>
      <c r="AN109" s="31">
        <f t="shared" si="8"/>
        <v>7</v>
      </c>
      <c r="AO109" s="32">
        <f t="shared" si="9"/>
        <v>2.473367686</v>
      </c>
      <c r="AP109" s="32">
        <f t="shared" si="10"/>
        <v>-1.161799368</v>
      </c>
      <c r="AQ109" s="32">
        <f t="shared" si="11"/>
        <v>-0.668699932</v>
      </c>
      <c r="AR109" s="32">
        <f t="shared" si="12"/>
        <v>0.6799928598</v>
      </c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</row>
    <row r="110">
      <c r="A110" s="18">
        <v>109.0</v>
      </c>
      <c r="B110" s="18" t="s">
        <v>324</v>
      </c>
      <c r="C110" s="18" t="str">
        <f>VLOOKUP(B110, 'Unavailable Hitters'!A:B, 2, FALSE)</f>
        <v>#N/A</v>
      </c>
      <c r="D110" s="18" t="str">
        <f>VLOOKUP(B110, 'Hitter Pool'!B:D, 3, FALSE)</f>
        <v>#N/A</v>
      </c>
      <c r="E110" s="18">
        <v>25.0</v>
      </c>
      <c r="F110" s="18" t="s">
        <v>170</v>
      </c>
      <c r="G110" s="18" t="s">
        <v>121</v>
      </c>
      <c r="H110" s="18">
        <v>19.0</v>
      </c>
      <c r="I110" s="18">
        <v>70.0</v>
      </c>
      <c r="J110" s="18">
        <v>66.0</v>
      </c>
      <c r="K110" s="18">
        <v>11.0</v>
      </c>
      <c r="L110" s="18">
        <v>19.0</v>
      </c>
      <c r="M110" s="18">
        <v>5.0</v>
      </c>
      <c r="N110" s="18">
        <v>1.0</v>
      </c>
      <c r="O110" s="18">
        <v>2.0</v>
      </c>
      <c r="P110" s="18">
        <v>7.0</v>
      </c>
      <c r="Q110" s="18">
        <v>0.0</v>
      </c>
      <c r="R110" s="18">
        <v>0.0</v>
      </c>
      <c r="S110" s="18">
        <v>4.0</v>
      </c>
      <c r="T110" s="18">
        <v>14.0</v>
      </c>
      <c r="U110" s="18">
        <v>0.288</v>
      </c>
      <c r="V110" s="18">
        <v>0.329</v>
      </c>
      <c r="W110" s="18">
        <v>0.485</v>
      </c>
      <c r="X110" s="18">
        <v>0.813</v>
      </c>
      <c r="Y110" s="18">
        <v>121.0</v>
      </c>
      <c r="Z110" s="18">
        <v>32.0</v>
      </c>
      <c r="AA110" s="18">
        <v>3.0</v>
      </c>
      <c r="AB110" s="18">
        <v>0.0</v>
      </c>
      <c r="AC110" s="18">
        <v>0.0</v>
      </c>
      <c r="AD110" s="18">
        <v>0.0</v>
      </c>
      <c r="AE110" s="18">
        <v>0.0</v>
      </c>
      <c r="AF110" s="18" t="s">
        <v>325</v>
      </c>
      <c r="AG110" s="31">
        <f t="shared" si="1"/>
        <v>11</v>
      </c>
      <c r="AH110" s="31">
        <f t="shared" si="2"/>
        <v>5.456</v>
      </c>
      <c r="AI110" s="31">
        <f t="shared" si="3"/>
        <v>3.435</v>
      </c>
      <c r="AJ110" s="32">
        <f t="shared" si="4"/>
        <v>1.092703168</v>
      </c>
      <c r="AK110" s="32">
        <f t="shared" si="5"/>
        <v>2.97239838</v>
      </c>
      <c r="AL110" s="32">
        <f t="shared" si="6"/>
        <v>0</v>
      </c>
      <c r="AM110" s="32">
        <f t="shared" si="7"/>
        <v>0</v>
      </c>
      <c r="AN110" s="31">
        <f t="shared" si="8"/>
        <v>4</v>
      </c>
      <c r="AO110" s="32">
        <f t="shared" si="9"/>
        <v>1.413352964</v>
      </c>
      <c r="AP110" s="32">
        <f t="shared" si="10"/>
        <v>-0.677716298</v>
      </c>
      <c r="AQ110" s="32">
        <f t="shared" si="11"/>
        <v>-1.003049898</v>
      </c>
      <c r="AR110" s="32">
        <f t="shared" si="12"/>
        <v>0.6678257008</v>
      </c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</row>
    <row r="111">
      <c r="A111" s="18">
        <v>110.0</v>
      </c>
      <c r="B111" s="18" t="s">
        <v>326</v>
      </c>
      <c r="C111" s="18" t="str">
        <f>VLOOKUP(B111, 'Unavailable Hitters'!A:B, 2, FALSE)</f>
        <v>#N/A</v>
      </c>
      <c r="D111" s="18" t="str">
        <f>VLOOKUP(B111, 'Hitter Pool'!B:D, 3, FALSE)</f>
        <v>#N/A</v>
      </c>
      <c r="E111" s="18">
        <v>27.0</v>
      </c>
      <c r="F111" s="18" t="s">
        <v>274</v>
      </c>
      <c r="G111" s="18" t="s">
        <v>125</v>
      </c>
      <c r="H111" s="18">
        <v>23.0</v>
      </c>
      <c r="I111" s="18">
        <v>96.0</v>
      </c>
      <c r="J111" s="18">
        <v>87.0</v>
      </c>
      <c r="K111" s="18">
        <v>10.0</v>
      </c>
      <c r="L111" s="18">
        <v>24.0</v>
      </c>
      <c r="M111" s="18">
        <v>5.0</v>
      </c>
      <c r="N111" s="18">
        <v>0.0</v>
      </c>
      <c r="O111" s="18">
        <v>1.0</v>
      </c>
      <c r="P111" s="18">
        <v>7.0</v>
      </c>
      <c r="Q111" s="18">
        <v>0.0</v>
      </c>
      <c r="R111" s="18">
        <v>0.0</v>
      </c>
      <c r="S111" s="18">
        <v>9.0</v>
      </c>
      <c r="T111" s="18">
        <v>23.0</v>
      </c>
      <c r="U111" s="18">
        <v>0.276</v>
      </c>
      <c r="V111" s="18">
        <v>0.344</v>
      </c>
      <c r="W111" s="18">
        <v>0.368</v>
      </c>
      <c r="X111" s="18">
        <v>0.712</v>
      </c>
      <c r="Y111" s="18">
        <v>106.0</v>
      </c>
      <c r="Z111" s="18">
        <v>32.0</v>
      </c>
      <c r="AA111" s="18">
        <v>2.0</v>
      </c>
      <c r="AB111" s="18">
        <v>0.0</v>
      </c>
      <c r="AC111" s="18">
        <v>0.0</v>
      </c>
      <c r="AD111" s="18">
        <v>0.0</v>
      </c>
      <c r="AE111" s="18">
        <v>0.0</v>
      </c>
      <c r="AF111" s="18" t="s">
        <v>204</v>
      </c>
      <c r="AG111" s="31">
        <f t="shared" si="1"/>
        <v>18</v>
      </c>
      <c r="AH111" s="31">
        <f t="shared" si="2"/>
        <v>8.928</v>
      </c>
      <c r="AI111" s="31">
        <f t="shared" si="3"/>
        <v>3.435</v>
      </c>
      <c r="AJ111" s="32">
        <f t="shared" si="4"/>
        <v>0</v>
      </c>
      <c r="AK111" s="32">
        <f t="shared" si="5"/>
        <v>1.48619919</v>
      </c>
      <c r="AL111" s="32">
        <f t="shared" si="6"/>
        <v>0</v>
      </c>
      <c r="AM111" s="32">
        <f t="shared" si="7"/>
        <v>0</v>
      </c>
      <c r="AN111" s="31">
        <f t="shared" si="8"/>
        <v>9</v>
      </c>
      <c r="AO111" s="32">
        <f t="shared" si="9"/>
        <v>3.180044168</v>
      </c>
      <c r="AP111" s="32">
        <f t="shared" si="10"/>
        <v>-1.113391061</v>
      </c>
      <c r="AQ111" s="32">
        <f t="shared" si="11"/>
        <v>-0.668699932</v>
      </c>
      <c r="AR111" s="32">
        <f t="shared" si="12"/>
        <v>0.662919668</v>
      </c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</row>
    <row r="112">
      <c r="A112" s="18">
        <v>111.0</v>
      </c>
      <c r="B112" s="18" t="s">
        <v>327</v>
      </c>
      <c r="C112" s="18" t="str">
        <f>VLOOKUP(B112, 'Unavailable Hitters'!A:B, 2, FALSE)</f>
        <v>#N/A</v>
      </c>
      <c r="D112" s="18" t="str">
        <f>VLOOKUP(B112, 'Hitter Pool'!B:D, 3, FALSE)</f>
        <v>#N/A</v>
      </c>
      <c r="E112" s="18">
        <v>26.0</v>
      </c>
      <c r="F112" s="18" t="s">
        <v>245</v>
      </c>
      <c r="G112" s="18" t="s">
        <v>125</v>
      </c>
      <c r="H112" s="18">
        <v>21.0</v>
      </c>
      <c r="I112" s="18">
        <v>76.0</v>
      </c>
      <c r="J112" s="18">
        <v>69.0</v>
      </c>
      <c r="K112" s="18">
        <v>10.0</v>
      </c>
      <c r="L112" s="18">
        <v>16.0</v>
      </c>
      <c r="M112" s="18">
        <v>3.0</v>
      </c>
      <c r="N112" s="18">
        <v>1.0</v>
      </c>
      <c r="O112" s="18">
        <v>2.0</v>
      </c>
      <c r="P112" s="18">
        <v>11.0</v>
      </c>
      <c r="Q112" s="18">
        <v>2.0</v>
      </c>
      <c r="R112" s="18">
        <v>0.0</v>
      </c>
      <c r="S112" s="18">
        <v>6.0</v>
      </c>
      <c r="T112" s="18">
        <v>15.0</v>
      </c>
      <c r="U112" s="18">
        <v>0.232</v>
      </c>
      <c r="V112" s="18">
        <v>0.289</v>
      </c>
      <c r="W112" s="18">
        <v>0.391</v>
      </c>
      <c r="X112" s="18">
        <v>0.681</v>
      </c>
      <c r="Y112" s="18">
        <v>101.0</v>
      </c>
      <c r="Z112" s="18">
        <v>27.0</v>
      </c>
      <c r="AA112" s="18">
        <v>1.0</v>
      </c>
      <c r="AB112" s="18">
        <v>0.0</v>
      </c>
      <c r="AC112" s="18">
        <v>0.0</v>
      </c>
      <c r="AD112" s="18">
        <v>1.0</v>
      </c>
      <c r="AE112" s="18">
        <v>0.0</v>
      </c>
      <c r="AF112" s="18" t="s">
        <v>328</v>
      </c>
      <c r="AG112" s="31">
        <f t="shared" si="1"/>
        <v>10</v>
      </c>
      <c r="AH112" s="31">
        <f t="shared" si="2"/>
        <v>4.96</v>
      </c>
      <c r="AI112" s="31">
        <f t="shared" si="3"/>
        <v>2.061</v>
      </c>
      <c r="AJ112" s="32">
        <f t="shared" si="4"/>
        <v>1.092703168</v>
      </c>
      <c r="AK112" s="32">
        <f t="shared" si="5"/>
        <v>2.97239838</v>
      </c>
      <c r="AL112" s="32">
        <f t="shared" si="6"/>
        <v>1.64</v>
      </c>
      <c r="AM112" s="32">
        <f t="shared" si="7"/>
        <v>0</v>
      </c>
      <c r="AN112" s="31">
        <f t="shared" si="8"/>
        <v>6</v>
      </c>
      <c r="AO112" s="32">
        <f t="shared" si="9"/>
        <v>2.120029445</v>
      </c>
      <c r="AP112" s="32">
        <f t="shared" si="10"/>
        <v>-0.726124605</v>
      </c>
      <c r="AQ112" s="32">
        <f t="shared" si="11"/>
        <v>-0.334349966</v>
      </c>
      <c r="AR112" s="32">
        <f t="shared" si="12"/>
        <v>0.6564598296</v>
      </c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</row>
    <row r="113">
      <c r="A113" s="18">
        <v>112.0</v>
      </c>
      <c r="B113" s="18" t="s">
        <v>329</v>
      </c>
      <c r="C113" s="18" t="str">
        <f>VLOOKUP(B113, 'Unavailable Hitters'!A:B, 2, FALSE)</f>
        <v>#N/A</v>
      </c>
      <c r="D113" s="18" t="str">
        <f>VLOOKUP(B113, 'Hitter Pool'!B:D, 3, FALSE)</f>
        <v>#N/A</v>
      </c>
      <c r="E113" s="18">
        <v>32.0</v>
      </c>
      <c r="F113" s="18" t="s">
        <v>257</v>
      </c>
      <c r="G113" s="18" t="s">
        <v>125</v>
      </c>
      <c r="H113" s="18">
        <v>20.0</v>
      </c>
      <c r="I113" s="18">
        <v>90.0</v>
      </c>
      <c r="J113" s="18">
        <v>80.0</v>
      </c>
      <c r="K113" s="18">
        <v>9.0</v>
      </c>
      <c r="L113" s="18">
        <v>20.0</v>
      </c>
      <c r="M113" s="18">
        <v>4.0</v>
      </c>
      <c r="N113" s="18">
        <v>0.0</v>
      </c>
      <c r="O113" s="18">
        <v>1.0</v>
      </c>
      <c r="P113" s="18">
        <v>6.0</v>
      </c>
      <c r="Q113" s="18">
        <v>0.0</v>
      </c>
      <c r="R113" s="18">
        <v>0.0</v>
      </c>
      <c r="S113" s="18">
        <v>10.0</v>
      </c>
      <c r="T113" s="18">
        <v>16.0</v>
      </c>
      <c r="U113" s="18">
        <v>0.25</v>
      </c>
      <c r="V113" s="18">
        <v>0.333</v>
      </c>
      <c r="W113" s="18">
        <v>0.338</v>
      </c>
      <c r="X113" s="18">
        <v>0.671</v>
      </c>
      <c r="Y113" s="18">
        <v>98.0</v>
      </c>
      <c r="Z113" s="18">
        <v>27.0</v>
      </c>
      <c r="AA113" s="18">
        <v>4.0</v>
      </c>
      <c r="AB113" s="18">
        <v>0.0</v>
      </c>
      <c r="AC113" s="18">
        <v>0.0</v>
      </c>
      <c r="AD113" s="18">
        <v>0.0</v>
      </c>
      <c r="AE113" s="18">
        <v>0.0</v>
      </c>
      <c r="AF113" s="18" t="s">
        <v>330</v>
      </c>
      <c r="AG113" s="31">
        <f t="shared" si="1"/>
        <v>15</v>
      </c>
      <c r="AH113" s="31">
        <f t="shared" si="2"/>
        <v>7.44</v>
      </c>
      <c r="AI113" s="31">
        <f t="shared" si="3"/>
        <v>2.748</v>
      </c>
      <c r="AJ113" s="32">
        <f t="shared" si="4"/>
        <v>0</v>
      </c>
      <c r="AK113" s="32">
        <f t="shared" si="5"/>
        <v>1.48619919</v>
      </c>
      <c r="AL113" s="32">
        <f t="shared" si="6"/>
        <v>0</v>
      </c>
      <c r="AM113" s="32">
        <f t="shared" si="7"/>
        <v>0</v>
      </c>
      <c r="AN113" s="31">
        <f t="shared" si="8"/>
        <v>10</v>
      </c>
      <c r="AO113" s="32">
        <f t="shared" si="9"/>
        <v>3.533382409</v>
      </c>
      <c r="AP113" s="32">
        <f t="shared" si="10"/>
        <v>-0.774532912</v>
      </c>
      <c r="AQ113" s="32">
        <f t="shared" si="11"/>
        <v>-1.337399864</v>
      </c>
      <c r="AR113" s="32">
        <f t="shared" si="12"/>
        <v>0.6547824412</v>
      </c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</row>
    <row r="114">
      <c r="A114" s="18">
        <v>113.0</v>
      </c>
      <c r="B114" s="18" t="s">
        <v>331</v>
      </c>
      <c r="C114" s="18" t="str">
        <f>VLOOKUP(B114, 'Unavailable Hitters'!A:B, 2, FALSE)</f>
        <v>#N/A</v>
      </c>
      <c r="D114" s="18" t="str">
        <f>VLOOKUP(B114, 'Hitter Pool'!B:D, 3, FALSE)</f>
        <v>#N/A</v>
      </c>
      <c r="E114" s="18">
        <v>28.0</v>
      </c>
      <c r="F114" s="18" t="s">
        <v>203</v>
      </c>
      <c r="G114" s="18" t="s">
        <v>121</v>
      </c>
      <c r="H114" s="18">
        <v>24.0</v>
      </c>
      <c r="I114" s="18">
        <v>93.0</v>
      </c>
      <c r="J114" s="18">
        <v>76.0</v>
      </c>
      <c r="K114" s="18">
        <v>11.0</v>
      </c>
      <c r="L114" s="18">
        <v>18.0</v>
      </c>
      <c r="M114" s="18">
        <v>3.0</v>
      </c>
      <c r="N114" s="18">
        <v>1.0</v>
      </c>
      <c r="O114" s="18">
        <v>0.0</v>
      </c>
      <c r="P114" s="18">
        <v>7.0</v>
      </c>
      <c r="Q114" s="18">
        <v>4.0</v>
      </c>
      <c r="R114" s="18">
        <v>0.0</v>
      </c>
      <c r="S114" s="18">
        <v>13.0</v>
      </c>
      <c r="T114" s="18">
        <v>16.0</v>
      </c>
      <c r="U114" s="18">
        <v>0.237</v>
      </c>
      <c r="V114" s="18">
        <v>0.341</v>
      </c>
      <c r="W114" s="18">
        <v>0.303</v>
      </c>
      <c r="X114" s="18">
        <v>0.643</v>
      </c>
      <c r="Y114" s="18">
        <v>87.0</v>
      </c>
      <c r="Z114" s="18">
        <v>23.0</v>
      </c>
      <c r="AA114" s="18">
        <v>5.0</v>
      </c>
      <c r="AB114" s="18">
        <v>0.0</v>
      </c>
      <c r="AC114" s="18">
        <v>1.0</v>
      </c>
      <c r="AD114" s="18">
        <v>2.0</v>
      </c>
      <c r="AE114" s="18">
        <v>1.0</v>
      </c>
      <c r="AF114" s="18" t="s">
        <v>332</v>
      </c>
      <c r="AG114" s="31">
        <f t="shared" si="1"/>
        <v>14</v>
      </c>
      <c r="AH114" s="31">
        <f t="shared" si="2"/>
        <v>6.944</v>
      </c>
      <c r="AI114" s="31">
        <f t="shared" si="3"/>
        <v>2.061</v>
      </c>
      <c r="AJ114" s="32">
        <f t="shared" si="4"/>
        <v>1.092703168</v>
      </c>
      <c r="AK114" s="32">
        <f t="shared" si="5"/>
        <v>0</v>
      </c>
      <c r="AL114" s="32">
        <f t="shared" si="6"/>
        <v>3.28</v>
      </c>
      <c r="AM114" s="32">
        <f t="shared" si="7"/>
        <v>0</v>
      </c>
      <c r="AN114" s="31">
        <f t="shared" si="8"/>
        <v>13</v>
      </c>
      <c r="AO114" s="32">
        <f t="shared" si="9"/>
        <v>4.593397132</v>
      </c>
      <c r="AP114" s="32">
        <f t="shared" si="10"/>
        <v>-0.774532912</v>
      </c>
      <c r="AQ114" s="32">
        <f t="shared" si="11"/>
        <v>-1.67174983</v>
      </c>
      <c r="AR114" s="32">
        <f t="shared" si="12"/>
        <v>0.6468673982</v>
      </c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</row>
    <row r="115">
      <c r="A115" s="18">
        <v>114.0</v>
      </c>
      <c r="B115" s="18" t="s">
        <v>333</v>
      </c>
      <c r="C115" s="18" t="str">
        <f>VLOOKUP(B115, 'Unavailable Hitters'!A:B, 2, FALSE)</f>
        <v>#N/A</v>
      </c>
      <c r="D115" s="18" t="str">
        <f>VLOOKUP(B115, 'Hitter Pool'!B:D, 3, FALSE)</f>
        <v>#N/A</v>
      </c>
      <c r="E115" s="18">
        <v>26.0</v>
      </c>
      <c r="F115" s="18" t="s">
        <v>139</v>
      </c>
      <c r="G115" s="18" t="s">
        <v>125</v>
      </c>
      <c r="H115" s="18">
        <v>20.0</v>
      </c>
      <c r="I115" s="18">
        <v>82.0</v>
      </c>
      <c r="J115" s="18">
        <v>75.0</v>
      </c>
      <c r="K115" s="18">
        <v>11.0</v>
      </c>
      <c r="L115" s="18">
        <v>17.0</v>
      </c>
      <c r="M115" s="18">
        <v>3.0</v>
      </c>
      <c r="N115" s="18">
        <v>0.0</v>
      </c>
      <c r="O115" s="18">
        <v>1.0</v>
      </c>
      <c r="P115" s="18">
        <v>6.0</v>
      </c>
      <c r="Q115" s="18">
        <v>4.0</v>
      </c>
      <c r="R115" s="18">
        <v>2.0</v>
      </c>
      <c r="S115" s="18">
        <v>7.0</v>
      </c>
      <c r="T115" s="18">
        <v>19.0</v>
      </c>
      <c r="U115" s="18">
        <v>0.227</v>
      </c>
      <c r="V115" s="18">
        <v>0.293</v>
      </c>
      <c r="W115" s="18">
        <v>0.307</v>
      </c>
      <c r="X115" s="18">
        <v>0.599</v>
      </c>
      <c r="Y115" s="18">
        <v>70.0</v>
      </c>
      <c r="Z115" s="18">
        <v>23.0</v>
      </c>
      <c r="AA115" s="18">
        <v>2.0</v>
      </c>
      <c r="AB115" s="18">
        <v>0.0</v>
      </c>
      <c r="AC115" s="18">
        <v>0.0</v>
      </c>
      <c r="AD115" s="18">
        <v>0.0</v>
      </c>
      <c r="AE115" s="18">
        <v>0.0</v>
      </c>
      <c r="AF115" s="18" t="s">
        <v>263</v>
      </c>
      <c r="AG115" s="31">
        <f t="shared" si="1"/>
        <v>13</v>
      </c>
      <c r="AH115" s="31">
        <f t="shared" si="2"/>
        <v>6.448</v>
      </c>
      <c r="AI115" s="31">
        <f t="shared" si="3"/>
        <v>2.061</v>
      </c>
      <c r="AJ115" s="32">
        <f t="shared" si="4"/>
        <v>0</v>
      </c>
      <c r="AK115" s="32">
        <f t="shared" si="5"/>
        <v>1.48619919</v>
      </c>
      <c r="AL115" s="32">
        <f t="shared" si="6"/>
        <v>3.28</v>
      </c>
      <c r="AM115" s="32">
        <f t="shared" si="7"/>
        <v>-1.34</v>
      </c>
      <c r="AN115" s="31">
        <f t="shared" si="8"/>
        <v>7</v>
      </c>
      <c r="AO115" s="32">
        <f t="shared" si="9"/>
        <v>2.473367686</v>
      </c>
      <c r="AP115" s="32">
        <f t="shared" si="10"/>
        <v>-0.919757833</v>
      </c>
      <c r="AQ115" s="32">
        <f t="shared" si="11"/>
        <v>-0.668699932</v>
      </c>
      <c r="AR115" s="32">
        <f t="shared" si="12"/>
        <v>0.6410054556</v>
      </c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</row>
    <row r="116">
      <c r="A116" s="18">
        <v>115.0</v>
      </c>
      <c r="B116" s="18" t="s">
        <v>334</v>
      </c>
      <c r="C116" s="18" t="str">
        <f>VLOOKUP(B116, 'Unavailable Hitters'!A:B, 2, FALSE)</f>
        <v>#N/A</v>
      </c>
      <c r="D116" s="18" t="str">
        <f>VLOOKUP(B116, 'Hitter Pool'!B:D, 3, FALSE)</f>
        <v>#N/A</v>
      </c>
      <c r="E116" s="18">
        <v>30.0</v>
      </c>
      <c r="F116" s="18" t="s">
        <v>335</v>
      </c>
      <c r="G116" s="18" t="s">
        <v>121</v>
      </c>
      <c r="H116" s="18">
        <v>19.0</v>
      </c>
      <c r="I116" s="18">
        <v>81.0</v>
      </c>
      <c r="J116" s="18">
        <v>72.0</v>
      </c>
      <c r="K116" s="18">
        <v>11.0</v>
      </c>
      <c r="L116" s="18">
        <v>14.0</v>
      </c>
      <c r="M116" s="18">
        <v>2.0</v>
      </c>
      <c r="N116" s="18">
        <v>0.0</v>
      </c>
      <c r="O116" s="18">
        <v>3.0</v>
      </c>
      <c r="P116" s="18">
        <v>10.0</v>
      </c>
      <c r="Q116" s="18">
        <v>2.0</v>
      </c>
      <c r="R116" s="18">
        <v>2.0</v>
      </c>
      <c r="S116" s="18">
        <v>7.0</v>
      </c>
      <c r="T116" s="18">
        <v>23.0</v>
      </c>
      <c r="U116" s="18">
        <v>0.194</v>
      </c>
      <c r="V116" s="18">
        <v>0.272</v>
      </c>
      <c r="W116" s="18">
        <v>0.347</v>
      </c>
      <c r="X116" s="18">
        <v>0.619</v>
      </c>
      <c r="Y116" s="18">
        <v>70.0</v>
      </c>
      <c r="Z116" s="18">
        <v>25.0</v>
      </c>
      <c r="AA116" s="18">
        <v>1.0</v>
      </c>
      <c r="AB116" s="18">
        <v>1.0</v>
      </c>
      <c r="AC116" s="18">
        <v>0.0</v>
      </c>
      <c r="AD116" s="18">
        <v>1.0</v>
      </c>
      <c r="AE116" s="18">
        <v>1.0</v>
      </c>
      <c r="AF116" s="18" t="s">
        <v>122</v>
      </c>
      <c r="AG116" s="31">
        <f t="shared" si="1"/>
        <v>9</v>
      </c>
      <c r="AH116" s="31">
        <f t="shared" si="2"/>
        <v>4.464</v>
      </c>
      <c r="AI116" s="31">
        <f t="shared" si="3"/>
        <v>1.374</v>
      </c>
      <c r="AJ116" s="32">
        <f t="shared" si="4"/>
        <v>0</v>
      </c>
      <c r="AK116" s="32">
        <f t="shared" si="5"/>
        <v>4.45859757</v>
      </c>
      <c r="AL116" s="32">
        <f t="shared" si="6"/>
        <v>1.64</v>
      </c>
      <c r="AM116" s="32">
        <f t="shared" si="7"/>
        <v>-1.34</v>
      </c>
      <c r="AN116" s="31">
        <f t="shared" si="8"/>
        <v>8</v>
      </c>
      <c r="AO116" s="32">
        <f t="shared" si="9"/>
        <v>2.826705927</v>
      </c>
      <c r="AP116" s="32">
        <f t="shared" si="10"/>
        <v>-1.113391061</v>
      </c>
      <c r="AQ116" s="32">
        <f t="shared" si="11"/>
        <v>-0.334349966</v>
      </c>
      <c r="AR116" s="32">
        <f t="shared" si="12"/>
        <v>0.6302927616</v>
      </c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</row>
    <row r="117">
      <c r="A117" s="18">
        <v>116.0</v>
      </c>
      <c r="B117" s="18" t="s">
        <v>336</v>
      </c>
      <c r="C117" s="18" t="str">
        <f>VLOOKUP(B117, 'Unavailable Hitters'!A:B, 2, FALSE)</f>
        <v>#N/A</v>
      </c>
      <c r="D117" s="18" t="str">
        <f>VLOOKUP(B117, 'Hitter Pool'!B:D, 3, FALSE)</f>
        <v>#N/A</v>
      </c>
      <c r="E117" s="18">
        <v>24.0</v>
      </c>
      <c r="F117" s="18" t="s">
        <v>155</v>
      </c>
      <c r="G117" s="18" t="s">
        <v>125</v>
      </c>
      <c r="H117" s="18">
        <v>22.0</v>
      </c>
      <c r="I117" s="18">
        <v>93.0</v>
      </c>
      <c r="J117" s="18">
        <v>85.0</v>
      </c>
      <c r="K117" s="18">
        <v>10.0</v>
      </c>
      <c r="L117" s="18">
        <v>15.0</v>
      </c>
      <c r="M117" s="18">
        <v>3.0</v>
      </c>
      <c r="N117" s="18">
        <v>0.0</v>
      </c>
      <c r="O117" s="18">
        <v>5.0</v>
      </c>
      <c r="P117" s="18">
        <v>14.0</v>
      </c>
      <c r="Q117" s="18">
        <v>1.0</v>
      </c>
      <c r="R117" s="18">
        <v>0.0</v>
      </c>
      <c r="S117" s="18">
        <v>3.0</v>
      </c>
      <c r="T117" s="18">
        <v>17.0</v>
      </c>
      <c r="U117" s="18">
        <v>0.176</v>
      </c>
      <c r="V117" s="18">
        <v>0.207</v>
      </c>
      <c r="W117" s="18">
        <v>0.388</v>
      </c>
      <c r="X117" s="18">
        <v>0.595</v>
      </c>
      <c r="Y117" s="18">
        <v>65.0</v>
      </c>
      <c r="Z117" s="18">
        <v>33.0</v>
      </c>
      <c r="AA117" s="18">
        <v>2.0</v>
      </c>
      <c r="AB117" s="18">
        <v>1.0</v>
      </c>
      <c r="AC117" s="18">
        <v>0.0</v>
      </c>
      <c r="AD117" s="18">
        <v>3.0</v>
      </c>
      <c r="AE117" s="18">
        <v>0.0</v>
      </c>
      <c r="AF117" s="18" t="s">
        <v>122</v>
      </c>
      <c r="AG117" s="31">
        <f t="shared" si="1"/>
        <v>7</v>
      </c>
      <c r="AH117" s="31">
        <f t="shared" si="2"/>
        <v>3.472</v>
      </c>
      <c r="AI117" s="31">
        <f t="shared" si="3"/>
        <v>2.061</v>
      </c>
      <c r="AJ117" s="32">
        <f t="shared" si="4"/>
        <v>0</v>
      </c>
      <c r="AK117" s="32">
        <f t="shared" si="5"/>
        <v>7.43099595</v>
      </c>
      <c r="AL117" s="32">
        <f t="shared" si="6"/>
        <v>0.82</v>
      </c>
      <c r="AM117" s="32">
        <f t="shared" si="7"/>
        <v>0</v>
      </c>
      <c r="AN117" s="31">
        <f t="shared" si="8"/>
        <v>4</v>
      </c>
      <c r="AO117" s="32">
        <f t="shared" si="9"/>
        <v>1.413352964</v>
      </c>
      <c r="AP117" s="32">
        <f t="shared" si="10"/>
        <v>-0.822941219</v>
      </c>
      <c r="AQ117" s="32">
        <f t="shared" si="11"/>
        <v>-0.668699932</v>
      </c>
      <c r="AR117" s="32">
        <f t="shared" si="12"/>
        <v>0.6229867165</v>
      </c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</row>
    <row r="118">
      <c r="A118" s="18">
        <v>117.0</v>
      </c>
      <c r="B118" s="31" t="s">
        <v>337</v>
      </c>
      <c r="C118" s="18" t="str">
        <f>VLOOKUP(B118, 'Unavailable Hitters'!A:B, 2, FALSE)</f>
        <v>#N/A</v>
      </c>
      <c r="D118" s="18" t="str">
        <f>VLOOKUP(B118, 'Hitter Pool'!B:D, 3, FALSE)</f>
        <v>#N/A</v>
      </c>
      <c r="E118" s="18">
        <v>31.0</v>
      </c>
      <c r="F118" s="18" t="s">
        <v>124</v>
      </c>
      <c r="G118" s="18" t="s">
        <v>125</v>
      </c>
      <c r="H118" s="18">
        <v>21.0</v>
      </c>
      <c r="I118" s="18">
        <v>84.0</v>
      </c>
      <c r="J118" s="18">
        <v>82.0</v>
      </c>
      <c r="K118" s="18">
        <v>12.0</v>
      </c>
      <c r="L118" s="18">
        <v>22.0</v>
      </c>
      <c r="M118" s="18">
        <v>2.0</v>
      </c>
      <c r="N118" s="18">
        <v>0.0</v>
      </c>
      <c r="O118" s="18">
        <v>2.0</v>
      </c>
      <c r="P118" s="18">
        <v>4.0</v>
      </c>
      <c r="Q118" s="18">
        <v>1.0</v>
      </c>
      <c r="R118" s="18">
        <v>0.0</v>
      </c>
      <c r="S118" s="18">
        <v>2.0</v>
      </c>
      <c r="T118" s="18">
        <v>15.0</v>
      </c>
      <c r="U118" s="18">
        <v>0.268</v>
      </c>
      <c r="V118" s="18">
        <v>0.286</v>
      </c>
      <c r="W118" s="18">
        <v>0.366</v>
      </c>
      <c r="X118" s="18">
        <v>0.652</v>
      </c>
      <c r="Y118" s="18">
        <v>84.0</v>
      </c>
      <c r="Z118" s="18">
        <v>30.0</v>
      </c>
      <c r="AA118" s="18">
        <v>3.0</v>
      </c>
      <c r="AB118" s="18">
        <v>0.0</v>
      </c>
      <c r="AC118" s="18">
        <v>0.0</v>
      </c>
      <c r="AD118" s="18">
        <v>0.0</v>
      </c>
      <c r="AE118" s="18">
        <v>0.0</v>
      </c>
      <c r="AF118" s="18" t="s">
        <v>176</v>
      </c>
      <c r="AG118" s="31">
        <f t="shared" si="1"/>
        <v>18</v>
      </c>
      <c r="AH118" s="31">
        <f t="shared" si="2"/>
        <v>8.928</v>
      </c>
      <c r="AI118" s="31">
        <f t="shared" si="3"/>
        <v>1.374</v>
      </c>
      <c r="AJ118" s="32">
        <f t="shared" si="4"/>
        <v>0</v>
      </c>
      <c r="AK118" s="32">
        <f t="shared" si="5"/>
        <v>2.97239838</v>
      </c>
      <c r="AL118" s="32">
        <f t="shared" si="6"/>
        <v>0.82</v>
      </c>
      <c r="AM118" s="32">
        <f t="shared" si="7"/>
        <v>0</v>
      </c>
      <c r="AN118" s="31">
        <f t="shared" si="8"/>
        <v>2</v>
      </c>
      <c r="AO118" s="32">
        <f t="shared" si="9"/>
        <v>0.7066764818</v>
      </c>
      <c r="AP118" s="32">
        <f t="shared" si="10"/>
        <v>-0.726124605</v>
      </c>
      <c r="AQ118" s="32">
        <f t="shared" si="11"/>
        <v>-1.003049898</v>
      </c>
      <c r="AR118" s="32">
        <f t="shared" si="12"/>
        <v>0.6224714457</v>
      </c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</row>
    <row r="119">
      <c r="A119" s="18">
        <v>118.0</v>
      </c>
      <c r="B119" s="18" t="s">
        <v>338</v>
      </c>
      <c r="C119" s="18" t="str">
        <f>VLOOKUP(B119, 'Unavailable Hitters'!A:B, 2, FALSE)</f>
        <v>#N/A</v>
      </c>
      <c r="D119" s="18" t="str">
        <f>VLOOKUP(B119, 'Hitter Pool'!B:D, 3, FALSE)</f>
        <v>#N/A</v>
      </c>
      <c r="E119" s="18">
        <v>26.0</v>
      </c>
      <c r="F119" s="18" t="s">
        <v>155</v>
      </c>
      <c r="G119" s="18" t="s">
        <v>125</v>
      </c>
      <c r="H119" s="18">
        <v>21.0</v>
      </c>
      <c r="I119" s="18">
        <v>82.0</v>
      </c>
      <c r="J119" s="18">
        <v>75.0</v>
      </c>
      <c r="K119" s="18">
        <v>9.0</v>
      </c>
      <c r="L119" s="18">
        <v>16.0</v>
      </c>
      <c r="M119" s="18">
        <v>2.0</v>
      </c>
      <c r="N119" s="18">
        <v>1.0</v>
      </c>
      <c r="O119" s="18">
        <v>0.0</v>
      </c>
      <c r="P119" s="18">
        <v>8.0</v>
      </c>
      <c r="Q119" s="18">
        <v>5.0</v>
      </c>
      <c r="R119" s="18">
        <v>1.0</v>
      </c>
      <c r="S119" s="18">
        <v>6.0</v>
      </c>
      <c r="T119" s="18">
        <v>15.0</v>
      </c>
      <c r="U119" s="18">
        <v>0.213</v>
      </c>
      <c r="V119" s="18">
        <v>0.268</v>
      </c>
      <c r="W119" s="18">
        <v>0.267</v>
      </c>
      <c r="X119" s="18">
        <v>0.535</v>
      </c>
      <c r="Y119" s="18">
        <v>54.0</v>
      </c>
      <c r="Z119" s="18">
        <v>20.0</v>
      </c>
      <c r="AA119" s="18">
        <v>2.0</v>
      </c>
      <c r="AB119" s="18">
        <v>0.0</v>
      </c>
      <c r="AC119" s="18">
        <v>0.0</v>
      </c>
      <c r="AD119" s="18">
        <v>1.0</v>
      </c>
      <c r="AE119" s="18">
        <v>0.0</v>
      </c>
      <c r="AF119" s="18" t="s">
        <v>126</v>
      </c>
      <c r="AG119" s="31">
        <f t="shared" si="1"/>
        <v>13</v>
      </c>
      <c r="AH119" s="31">
        <f t="shared" si="2"/>
        <v>6.448</v>
      </c>
      <c r="AI119" s="31">
        <f t="shared" si="3"/>
        <v>1.374</v>
      </c>
      <c r="AJ119" s="32">
        <f t="shared" si="4"/>
        <v>1.092703168</v>
      </c>
      <c r="AK119" s="32">
        <f t="shared" si="5"/>
        <v>0</v>
      </c>
      <c r="AL119" s="32">
        <f t="shared" si="6"/>
        <v>4.1</v>
      </c>
      <c r="AM119" s="32">
        <f t="shared" si="7"/>
        <v>-0.67</v>
      </c>
      <c r="AN119" s="31">
        <f t="shared" si="8"/>
        <v>6</v>
      </c>
      <c r="AO119" s="32">
        <f t="shared" si="9"/>
        <v>2.120029445</v>
      </c>
      <c r="AP119" s="32">
        <f t="shared" si="10"/>
        <v>-0.726124605</v>
      </c>
      <c r="AQ119" s="32">
        <f t="shared" si="11"/>
        <v>-0.668699932</v>
      </c>
      <c r="AR119" s="32">
        <f t="shared" si="12"/>
        <v>0.6223765751</v>
      </c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</row>
    <row r="120">
      <c r="A120" s="18">
        <v>119.0</v>
      </c>
      <c r="B120" s="18" t="s">
        <v>339</v>
      </c>
      <c r="C120" s="18" t="str">
        <f>VLOOKUP(B120, 'Unavailable Hitters'!A:B, 2, FALSE)</f>
        <v>#N/A</v>
      </c>
      <c r="D120" s="18" t="str">
        <f>VLOOKUP(B120, 'Hitter Pool'!B:D, 3, FALSE)</f>
        <v>#N/A</v>
      </c>
      <c r="E120" s="18">
        <v>31.0</v>
      </c>
      <c r="F120" s="18" t="s">
        <v>335</v>
      </c>
      <c r="G120" s="18" t="s">
        <v>121</v>
      </c>
      <c r="H120" s="18">
        <v>20.0</v>
      </c>
      <c r="I120" s="18">
        <v>81.0</v>
      </c>
      <c r="J120" s="18">
        <v>74.0</v>
      </c>
      <c r="K120" s="18">
        <v>7.0</v>
      </c>
      <c r="L120" s="18">
        <v>16.0</v>
      </c>
      <c r="M120" s="18">
        <v>3.0</v>
      </c>
      <c r="N120" s="18">
        <v>0.0</v>
      </c>
      <c r="O120" s="18">
        <v>3.0</v>
      </c>
      <c r="P120" s="18">
        <v>17.0</v>
      </c>
      <c r="Q120" s="18">
        <v>0.0</v>
      </c>
      <c r="R120" s="18">
        <v>0.0</v>
      </c>
      <c r="S120" s="18">
        <v>5.0</v>
      </c>
      <c r="T120" s="18">
        <v>25.0</v>
      </c>
      <c r="U120" s="18">
        <v>0.216</v>
      </c>
      <c r="V120" s="18">
        <v>0.284</v>
      </c>
      <c r="W120" s="18">
        <v>0.378</v>
      </c>
      <c r="X120" s="18">
        <v>0.662</v>
      </c>
      <c r="Y120" s="18">
        <v>81.0</v>
      </c>
      <c r="Z120" s="18">
        <v>28.0</v>
      </c>
      <c r="AA120" s="18">
        <v>1.0</v>
      </c>
      <c r="AB120" s="18">
        <v>2.0</v>
      </c>
      <c r="AC120" s="18">
        <v>0.0</v>
      </c>
      <c r="AD120" s="18">
        <v>0.0</v>
      </c>
      <c r="AE120" s="18">
        <v>0.0</v>
      </c>
      <c r="AF120" s="18" t="s">
        <v>301</v>
      </c>
      <c r="AG120" s="31">
        <f t="shared" si="1"/>
        <v>10</v>
      </c>
      <c r="AH120" s="31">
        <f t="shared" si="2"/>
        <v>4.96</v>
      </c>
      <c r="AI120" s="31">
        <f t="shared" si="3"/>
        <v>2.061</v>
      </c>
      <c r="AJ120" s="32">
        <f t="shared" si="4"/>
        <v>0</v>
      </c>
      <c r="AK120" s="32">
        <f t="shared" si="5"/>
        <v>4.45859757</v>
      </c>
      <c r="AL120" s="32">
        <f t="shared" si="6"/>
        <v>0</v>
      </c>
      <c r="AM120" s="32">
        <f t="shared" si="7"/>
        <v>0</v>
      </c>
      <c r="AN120" s="31">
        <f t="shared" si="8"/>
        <v>7</v>
      </c>
      <c r="AO120" s="32">
        <f t="shared" si="9"/>
        <v>2.473367686</v>
      </c>
      <c r="AP120" s="32">
        <f t="shared" si="10"/>
        <v>-1.210207675</v>
      </c>
      <c r="AQ120" s="32">
        <f t="shared" si="11"/>
        <v>-0.334349966</v>
      </c>
      <c r="AR120" s="32">
        <f t="shared" si="12"/>
        <v>0.6204203808</v>
      </c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</row>
    <row r="121">
      <c r="A121" s="18">
        <v>120.0</v>
      </c>
      <c r="B121" s="18" t="s">
        <v>340</v>
      </c>
      <c r="C121" s="18" t="str">
        <f>VLOOKUP(B121, 'Unavailable Hitters'!A:B, 2, FALSE)</f>
        <v>#N/A</v>
      </c>
      <c r="D121" s="18" t="str">
        <f>VLOOKUP(B121, 'Hitter Pool'!B:D, 3, FALSE)</f>
        <v>#N/A</v>
      </c>
      <c r="E121" s="18">
        <v>33.0</v>
      </c>
      <c r="F121" s="18" t="s">
        <v>206</v>
      </c>
      <c r="G121" s="18" t="s">
        <v>121</v>
      </c>
      <c r="H121" s="18">
        <v>21.0</v>
      </c>
      <c r="I121" s="18">
        <v>92.0</v>
      </c>
      <c r="J121" s="18">
        <v>87.0</v>
      </c>
      <c r="K121" s="18">
        <v>13.0</v>
      </c>
      <c r="L121" s="18">
        <v>20.0</v>
      </c>
      <c r="M121" s="18">
        <v>3.0</v>
      </c>
      <c r="N121" s="18">
        <v>0.0</v>
      </c>
      <c r="O121" s="18">
        <v>2.0</v>
      </c>
      <c r="P121" s="18">
        <v>11.0</v>
      </c>
      <c r="Q121" s="18">
        <v>1.0</v>
      </c>
      <c r="R121" s="18">
        <v>0.0</v>
      </c>
      <c r="S121" s="18">
        <v>5.0</v>
      </c>
      <c r="T121" s="18">
        <v>22.0</v>
      </c>
      <c r="U121" s="18">
        <v>0.23</v>
      </c>
      <c r="V121" s="18">
        <v>0.272</v>
      </c>
      <c r="W121" s="18">
        <v>0.333</v>
      </c>
      <c r="X121" s="18">
        <v>0.605</v>
      </c>
      <c r="Y121" s="18">
        <v>72.0</v>
      </c>
      <c r="Z121" s="18">
        <v>29.0</v>
      </c>
      <c r="AA121" s="18">
        <v>3.0</v>
      </c>
      <c r="AB121" s="18">
        <v>0.0</v>
      </c>
      <c r="AC121" s="18">
        <v>0.0</v>
      </c>
      <c r="AD121" s="18">
        <v>0.0</v>
      </c>
      <c r="AE121" s="18">
        <v>0.0</v>
      </c>
      <c r="AF121" s="18" t="s">
        <v>156</v>
      </c>
      <c r="AG121" s="31">
        <f t="shared" si="1"/>
        <v>15</v>
      </c>
      <c r="AH121" s="31">
        <f t="shared" si="2"/>
        <v>7.44</v>
      </c>
      <c r="AI121" s="31">
        <f t="shared" si="3"/>
        <v>2.061</v>
      </c>
      <c r="AJ121" s="32">
        <f t="shared" si="4"/>
        <v>0</v>
      </c>
      <c r="AK121" s="32">
        <f t="shared" si="5"/>
        <v>2.97239838</v>
      </c>
      <c r="AL121" s="32">
        <f t="shared" si="6"/>
        <v>0.82</v>
      </c>
      <c r="AM121" s="32">
        <f t="shared" si="7"/>
        <v>0</v>
      </c>
      <c r="AN121" s="31">
        <f t="shared" si="8"/>
        <v>5</v>
      </c>
      <c r="AO121" s="32">
        <f t="shared" si="9"/>
        <v>1.766691205</v>
      </c>
      <c r="AP121" s="32">
        <f t="shared" si="10"/>
        <v>-1.064982754</v>
      </c>
      <c r="AQ121" s="32">
        <f t="shared" si="11"/>
        <v>-1.003049898</v>
      </c>
      <c r="AR121" s="32">
        <f t="shared" si="12"/>
        <v>0.6186693777</v>
      </c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</row>
    <row r="122">
      <c r="A122" s="18">
        <v>121.0</v>
      </c>
      <c r="B122" s="18" t="s">
        <v>341</v>
      </c>
      <c r="C122" s="18" t="str">
        <f>VLOOKUP(B122, 'Unavailable Hitters'!A:B, 2, FALSE)</f>
        <v>#N/A</v>
      </c>
      <c r="D122" s="18" t="str">
        <f>VLOOKUP(B122, 'Hitter Pool'!B:D, 3, FALSE)</f>
        <v>#N/A</v>
      </c>
      <c r="E122" s="18">
        <v>31.0</v>
      </c>
      <c r="F122" s="18" t="s">
        <v>137</v>
      </c>
      <c r="G122" s="18" t="s">
        <v>121</v>
      </c>
      <c r="H122" s="18">
        <v>19.0</v>
      </c>
      <c r="I122" s="18">
        <v>75.0</v>
      </c>
      <c r="J122" s="18">
        <v>70.0</v>
      </c>
      <c r="K122" s="18">
        <v>3.0</v>
      </c>
      <c r="L122" s="18">
        <v>18.0</v>
      </c>
      <c r="M122" s="18">
        <v>1.0</v>
      </c>
      <c r="N122" s="18">
        <v>0.0</v>
      </c>
      <c r="O122" s="18">
        <v>2.0</v>
      </c>
      <c r="P122" s="18">
        <v>12.0</v>
      </c>
      <c r="Q122" s="18">
        <v>1.0</v>
      </c>
      <c r="R122" s="18">
        <v>0.0</v>
      </c>
      <c r="S122" s="18">
        <v>2.0</v>
      </c>
      <c r="T122" s="18">
        <v>14.0</v>
      </c>
      <c r="U122" s="18">
        <v>0.257</v>
      </c>
      <c r="V122" s="18">
        <v>0.28</v>
      </c>
      <c r="W122" s="18">
        <v>0.357</v>
      </c>
      <c r="X122" s="18">
        <v>0.637</v>
      </c>
      <c r="Y122" s="18">
        <v>77.0</v>
      </c>
      <c r="Z122" s="18">
        <v>25.0</v>
      </c>
      <c r="AA122" s="18">
        <v>2.0</v>
      </c>
      <c r="AB122" s="18">
        <v>1.0</v>
      </c>
      <c r="AC122" s="18">
        <v>0.0</v>
      </c>
      <c r="AD122" s="18">
        <v>2.0</v>
      </c>
      <c r="AE122" s="18">
        <v>1.0</v>
      </c>
      <c r="AF122" s="18" t="s">
        <v>255</v>
      </c>
      <c r="AG122" s="31">
        <f t="shared" si="1"/>
        <v>15</v>
      </c>
      <c r="AH122" s="31">
        <f t="shared" si="2"/>
        <v>7.44</v>
      </c>
      <c r="AI122" s="31">
        <f t="shared" si="3"/>
        <v>0.687</v>
      </c>
      <c r="AJ122" s="32">
        <f t="shared" si="4"/>
        <v>0</v>
      </c>
      <c r="AK122" s="32">
        <f t="shared" si="5"/>
        <v>2.97239838</v>
      </c>
      <c r="AL122" s="32">
        <f t="shared" si="6"/>
        <v>0.82</v>
      </c>
      <c r="AM122" s="32">
        <f t="shared" si="7"/>
        <v>0</v>
      </c>
      <c r="AN122" s="31">
        <f t="shared" si="8"/>
        <v>3</v>
      </c>
      <c r="AO122" s="32">
        <f t="shared" si="9"/>
        <v>1.060014723</v>
      </c>
      <c r="AP122" s="32">
        <f t="shared" si="10"/>
        <v>-0.677716298</v>
      </c>
      <c r="AQ122" s="32">
        <f t="shared" si="11"/>
        <v>-0.668699932</v>
      </c>
      <c r="AR122" s="32">
        <f t="shared" si="12"/>
        <v>0.6122629933</v>
      </c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</row>
    <row r="123">
      <c r="A123" s="18">
        <v>122.0</v>
      </c>
      <c r="B123" s="18" t="s">
        <v>342</v>
      </c>
      <c r="C123" s="18" t="str">
        <f>VLOOKUP(B123, 'Unavailable Hitters'!A:B, 2, FALSE)</f>
        <v>#N/A</v>
      </c>
      <c r="D123" s="18" t="str">
        <f>VLOOKUP(B123, 'Hitter Pool'!B:D, 3, FALSE)</f>
        <v>#N/A</v>
      </c>
      <c r="E123" s="18">
        <v>26.0</v>
      </c>
      <c r="F123" s="18" t="s">
        <v>245</v>
      </c>
      <c r="G123" s="18" t="s">
        <v>125</v>
      </c>
      <c r="H123" s="18">
        <v>21.0</v>
      </c>
      <c r="I123" s="18">
        <v>89.0</v>
      </c>
      <c r="J123" s="18">
        <v>76.0</v>
      </c>
      <c r="K123" s="18">
        <v>9.0</v>
      </c>
      <c r="L123" s="18">
        <v>12.0</v>
      </c>
      <c r="M123" s="18">
        <v>3.0</v>
      </c>
      <c r="N123" s="18">
        <v>0.0</v>
      </c>
      <c r="O123" s="18">
        <v>3.0</v>
      </c>
      <c r="P123" s="18">
        <v>10.0</v>
      </c>
      <c r="Q123" s="18">
        <v>0.0</v>
      </c>
      <c r="R123" s="18">
        <v>0.0</v>
      </c>
      <c r="S123" s="18">
        <v>11.0</v>
      </c>
      <c r="T123" s="18">
        <v>26.0</v>
      </c>
      <c r="U123" s="18">
        <v>0.158</v>
      </c>
      <c r="V123" s="18">
        <v>0.281</v>
      </c>
      <c r="W123" s="18">
        <v>0.316</v>
      </c>
      <c r="X123" s="18">
        <v>0.597</v>
      </c>
      <c r="Y123" s="18">
        <v>78.0</v>
      </c>
      <c r="Z123" s="18">
        <v>24.0</v>
      </c>
      <c r="AA123" s="18">
        <v>0.0</v>
      </c>
      <c r="AB123" s="18">
        <v>2.0</v>
      </c>
      <c r="AC123" s="18">
        <v>0.0</v>
      </c>
      <c r="AD123" s="18">
        <v>0.0</v>
      </c>
      <c r="AE123" s="18">
        <v>0.0</v>
      </c>
      <c r="AF123" s="18" t="s">
        <v>343</v>
      </c>
      <c r="AG123" s="31">
        <f t="shared" si="1"/>
        <v>6</v>
      </c>
      <c r="AH123" s="31">
        <f t="shared" si="2"/>
        <v>2.976</v>
      </c>
      <c r="AI123" s="31">
        <f t="shared" si="3"/>
        <v>2.061</v>
      </c>
      <c r="AJ123" s="32">
        <f t="shared" si="4"/>
        <v>0</v>
      </c>
      <c r="AK123" s="32">
        <f t="shared" si="5"/>
        <v>4.45859757</v>
      </c>
      <c r="AL123" s="32">
        <f t="shared" si="6"/>
        <v>0</v>
      </c>
      <c r="AM123" s="32">
        <f t="shared" si="7"/>
        <v>0</v>
      </c>
      <c r="AN123" s="31">
        <f t="shared" si="8"/>
        <v>13</v>
      </c>
      <c r="AO123" s="32">
        <f t="shared" si="9"/>
        <v>4.593397132</v>
      </c>
      <c r="AP123" s="32">
        <f t="shared" si="10"/>
        <v>-1.258615982</v>
      </c>
      <c r="AQ123" s="32">
        <f t="shared" si="11"/>
        <v>0</v>
      </c>
      <c r="AR123" s="32">
        <f t="shared" si="12"/>
        <v>0.6109704152</v>
      </c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</row>
    <row r="124">
      <c r="A124" s="18">
        <v>123.0</v>
      </c>
      <c r="B124" s="18" t="s">
        <v>344</v>
      </c>
      <c r="C124" s="18" t="str">
        <f>VLOOKUP(B124, 'Unavailable Hitters'!A:B, 2, FALSE)</f>
        <v>#N/A</v>
      </c>
      <c r="D124" s="18" t="str">
        <f>VLOOKUP(B124, 'Hitter Pool'!B:D, 3, FALSE)</f>
        <v>#N/A</v>
      </c>
      <c r="E124" s="18">
        <v>34.0</v>
      </c>
      <c r="F124" s="18" t="s">
        <v>137</v>
      </c>
      <c r="G124" s="18" t="s">
        <v>121</v>
      </c>
      <c r="H124" s="18">
        <v>19.0</v>
      </c>
      <c r="I124" s="18">
        <v>80.0</v>
      </c>
      <c r="J124" s="18">
        <v>65.0</v>
      </c>
      <c r="K124" s="18">
        <v>6.0</v>
      </c>
      <c r="L124" s="18">
        <v>10.0</v>
      </c>
      <c r="M124" s="18">
        <v>0.0</v>
      </c>
      <c r="N124" s="18">
        <v>1.0</v>
      </c>
      <c r="O124" s="18">
        <v>1.0</v>
      </c>
      <c r="P124" s="18">
        <v>6.0</v>
      </c>
      <c r="Q124" s="18">
        <v>2.0</v>
      </c>
      <c r="R124" s="18">
        <v>0.0</v>
      </c>
      <c r="S124" s="18">
        <v>14.0</v>
      </c>
      <c r="T124" s="18">
        <v>18.0</v>
      </c>
      <c r="U124" s="18">
        <v>0.154</v>
      </c>
      <c r="V124" s="18">
        <v>0.3</v>
      </c>
      <c r="W124" s="18">
        <v>0.231</v>
      </c>
      <c r="X124" s="18">
        <v>0.531</v>
      </c>
      <c r="Y124" s="18">
        <v>52.0</v>
      </c>
      <c r="Z124" s="18">
        <v>15.0</v>
      </c>
      <c r="AA124" s="18">
        <v>2.0</v>
      </c>
      <c r="AB124" s="18">
        <v>0.0</v>
      </c>
      <c r="AC124" s="18">
        <v>0.0</v>
      </c>
      <c r="AD124" s="18">
        <v>1.0</v>
      </c>
      <c r="AE124" s="18">
        <v>0.0</v>
      </c>
      <c r="AF124" s="18" t="s">
        <v>279</v>
      </c>
      <c r="AG124" s="31">
        <f t="shared" si="1"/>
        <v>8</v>
      </c>
      <c r="AH124" s="31">
        <f t="shared" si="2"/>
        <v>3.968</v>
      </c>
      <c r="AI124" s="31">
        <f t="shared" si="3"/>
        <v>0</v>
      </c>
      <c r="AJ124" s="32">
        <f t="shared" si="4"/>
        <v>1.092703168</v>
      </c>
      <c r="AK124" s="32">
        <f t="shared" si="5"/>
        <v>1.48619919</v>
      </c>
      <c r="AL124" s="32">
        <f t="shared" si="6"/>
        <v>1.64</v>
      </c>
      <c r="AM124" s="32">
        <f t="shared" si="7"/>
        <v>0</v>
      </c>
      <c r="AN124" s="31">
        <f t="shared" si="8"/>
        <v>14</v>
      </c>
      <c r="AO124" s="32">
        <f t="shared" si="9"/>
        <v>4.946735373</v>
      </c>
      <c r="AP124" s="32">
        <f t="shared" si="10"/>
        <v>-0.871349526</v>
      </c>
      <c r="AQ124" s="32">
        <f t="shared" si="11"/>
        <v>-0.668699932</v>
      </c>
      <c r="AR124" s="32">
        <f t="shared" si="12"/>
        <v>0.6101888565</v>
      </c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</row>
    <row r="125">
      <c r="A125" s="18">
        <v>124.0</v>
      </c>
      <c r="B125" s="18" t="s">
        <v>345</v>
      </c>
      <c r="C125" s="18" t="str">
        <f>VLOOKUP(B125, 'Unavailable Hitters'!A:B, 2, FALSE)</f>
        <v>#N/A</v>
      </c>
      <c r="D125" s="18" t="str">
        <f>VLOOKUP(B125, 'Hitter Pool'!B:D, 3, FALSE)</f>
        <v>#N/A</v>
      </c>
      <c r="E125" s="18">
        <v>29.0</v>
      </c>
      <c r="F125" s="18" t="s">
        <v>165</v>
      </c>
      <c r="G125" s="18" t="s">
        <v>125</v>
      </c>
      <c r="H125" s="18">
        <v>22.0</v>
      </c>
      <c r="I125" s="18">
        <v>91.0</v>
      </c>
      <c r="J125" s="18">
        <v>82.0</v>
      </c>
      <c r="K125" s="18">
        <v>10.0</v>
      </c>
      <c r="L125" s="18">
        <v>17.0</v>
      </c>
      <c r="M125" s="18">
        <v>4.0</v>
      </c>
      <c r="N125" s="18">
        <v>0.0</v>
      </c>
      <c r="O125" s="18">
        <v>4.0</v>
      </c>
      <c r="P125" s="18">
        <v>15.0</v>
      </c>
      <c r="Q125" s="18">
        <v>0.0</v>
      </c>
      <c r="R125" s="18">
        <v>0.0</v>
      </c>
      <c r="S125" s="18">
        <v>7.0</v>
      </c>
      <c r="T125" s="18">
        <v>21.0</v>
      </c>
      <c r="U125" s="18">
        <v>0.207</v>
      </c>
      <c r="V125" s="18">
        <v>0.275</v>
      </c>
      <c r="W125" s="18">
        <v>0.402</v>
      </c>
      <c r="X125" s="18">
        <v>0.677</v>
      </c>
      <c r="Y125" s="18">
        <v>92.0</v>
      </c>
      <c r="Z125" s="18">
        <v>33.0</v>
      </c>
      <c r="AA125" s="18">
        <v>5.0</v>
      </c>
      <c r="AB125" s="18">
        <v>1.0</v>
      </c>
      <c r="AC125" s="18">
        <v>0.0</v>
      </c>
      <c r="AD125" s="18">
        <v>1.0</v>
      </c>
      <c r="AE125" s="18">
        <v>0.0</v>
      </c>
      <c r="AF125" s="18" t="s">
        <v>218</v>
      </c>
      <c r="AG125" s="31">
        <f t="shared" si="1"/>
        <v>9</v>
      </c>
      <c r="AH125" s="31">
        <f t="shared" si="2"/>
        <v>4.464</v>
      </c>
      <c r="AI125" s="31">
        <f t="shared" si="3"/>
        <v>2.748</v>
      </c>
      <c r="AJ125" s="32">
        <f t="shared" si="4"/>
        <v>0</v>
      </c>
      <c r="AK125" s="32">
        <f t="shared" si="5"/>
        <v>5.94479676</v>
      </c>
      <c r="AL125" s="32">
        <f t="shared" si="6"/>
        <v>0</v>
      </c>
      <c r="AM125" s="32">
        <f t="shared" si="7"/>
        <v>0</v>
      </c>
      <c r="AN125" s="31">
        <f t="shared" si="8"/>
        <v>8</v>
      </c>
      <c r="AO125" s="32">
        <f t="shared" si="9"/>
        <v>2.826705927</v>
      </c>
      <c r="AP125" s="32">
        <f t="shared" si="10"/>
        <v>-1.016574447</v>
      </c>
      <c r="AQ125" s="32">
        <f t="shared" si="11"/>
        <v>-1.67174983</v>
      </c>
      <c r="AR125" s="32">
        <f t="shared" si="12"/>
        <v>0.6043262914</v>
      </c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</row>
    <row r="126">
      <c r="A126" s="18">
        <v>125.0</v>
      </c>
      <c r="B126" s="18" t="s">
        <v>346</v>
      </c>
      <c r="C126" s="18" t="str">
        <f>VLOOKUP(B126, 'Unavailable Hitters'!A:B, 2, FALSE)</f>
        <v>#N/A</v>
      </c>
      <c r="D126" s="18" t="str">
        <f>VLOOKUP(B126, 'Hitter Pool'!B:D, 3, FALSE)</f>
        <v>#N/A</v>
      </c>
      <c r="E126" s="18">
        <v>24.0</v>
      </c>
      <c r="F126" s="18" t="s">
        <v>120</v>
      </c>
      <c r="G126" s="18" t="s">
        <v>121</v>
      </c>
      <c r="H126" s="18">
        <v>22.0</v>
      </c>
      <c r="I126" s="18">
        <v>76.0</v>
      </c>
      <c r="J126" s="18">
        <v>61.0</v>
      </c>
      <c r="K126" s="18">
        <v>10.0</v>
      </c>
      <c r="L126" s="18">
        <v>15.0</v>
      </c>
      <c r="M126" s="18">
        <v>0.0</v>
      </c>
      <c r="N126" s="18">
        <v>0.0</v>
      </c>
      <c r="O126" s="18">
        <v>2.0</v>
      </c>
      <c r="P126" s="18">
        <v>4.0</v>
      </c>
      <c r="Q126" s="18">
        <v>0.0</v>
      </c>
      <c r="R126" s="18">
        <v>0.0</v>
      </c>
      <c r="S126" s="18">
        <v>10.0</v>
      </c>
      <c r="T126" s="18">
        <v>18.0</v>
      </c>
      <c r="U126" s="18">
        <v>0.246</v>
      </c>
      <c r="V126" s="18">
        <v>0.382</v>
      </c>
      <c r="W126" s="18">
        <v>0.344</v>
      </c>
      <c r="X126" s="18">
        <v>0.726</v>
      </c>
      <c r="Y126" s="18">
        <v>96.0</v>
      </c>
      <c r="Z126" s="18">
        <v>21.0</v>
      </c>
      <c r="AA126" s="18">
        <v>1.0</v>
      </c>
      <c r="AB126" s="18">
        <v>4.0</v>
      </c>
      <c r="AC126" s="18">
        <v>0.0</v>
      </c>
      <c r="AD126" s="18">
        <v>1.0</v>
      </c>
      <c r="AE126" s="18">
        <v>1.0</v>
      </c>
      <c r="AF126" s="18" t="s">
        <v>347</v>
      </c>
      <c r="AG126" s="31">
        <f t="shared" si="1"/>
        <v>13</v>
      </c>
      <c r="AH126" s="31">
        <f t="shared" si="2"/>
        <v>6.448</v>
      </c>
      <c r="AI126" s="31">
        <f t="shared" si="3"/>
        <v>0</v>
      </c>
      <c r="AJ126" s="32">
        <f t="shared" si="4"/>
        <v>0</v>
      </c>
      <c r="AK126" s="32">
        <f t="shared" si="5"/>
        <v>2.97239838</v>
      </c>
      <c r="AL126" s="32">
        <f t="shared" si="6"/>
        <v>0</v>
      </c>
      <c r="AM126" s="32">
        <f t="shared" si="7"/>
        <v>0</v>
      </c>
      <c r="AN126" s="31">
        <f t="shared" si="8"/>
        <v>14</v>
      </c>
      <c r="AO126" s="32">
        <f t="shared" si="9"/>
        <v>4.946735373</v>
      </c>
      <c r="AP126" s="32">
        <f t="shared" si="10"/>
        <v>-0.871349526</v>
      </c>
      <c r="AQ126" s="32">
        <f t="shared" si="11"/>
        <v>-0.334349966</v>
      </c>
      <c r="AR126" s="32">
        <f t="shared" si="12"/>
        <v>0.5982470118</v>
      </c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</row>
    <row r="127">
      <c r="A127" s="18">
        <v>126.0</v>
      </c>
      <c r="B127" s="18" t="s">
        <v>348</v>
      </c>
      <c r="C127" s="18" t="str">
        <f>VLOOKUP(B127, 'Unavailable Hitters'!A:B, 2, FALSE)</f>
        <v>#N/A</v>
      </c>
      <c r="D127" s="18" t="str">
        <f>VLOOKUP(B127, 'Hitter Pool'!B:D, 3, FALSE)</f>
        <v>#N/A</v>
      </c>
      <c r="E127" s="18">
        <v>27.0</v>
      </c>
      <c r="F127" s="18" t="s">
        <v>220</v>
      </c>
      <c r="G127" s="18" t="s">
        <v>121</v>
      </c>
      <c r="H127" s="18">
        <v>17.0</v>
      </c>
      <c r="I127" s="18">
        <v>75.0</v>
      </c>
      <c r="J127" s="18">
        <v>62.0</v>
      </c>
      <c r="K127" s="18">
        <v>8.0</v>
      </c>
      <c r="L127" s="18">
        <v>13.0</v>
      </c>
      <c r="M127" s="18">
        <v>1.0</v>
      </c>
      <c r="N127" s="18">
        <v>0.0</v>
      </c>
      <c r="O127" s="18">
        <v>1.0</v>
      </c>
      <c r="P127" s="18">
        <v>3.0</v>
      </c>
      <c r="Q127" s="18">
        <v>0.0</v>
      </c>
      <c r="R127" s="18">
        <v>1.0</v>
      </c>
      <c r="S127" s="18">
        <v>10.0</v>
      </c>
      <c r="T127" s="18">
        <v>8.0</v>
      </c>
      <c r="U127" s="18">
        <v>0.21</v>
      </c>
      <c r="V127" s="18">
        <v>0.324</v>
      </c>
      <c r="W127" s="18">
        <v>0.274</v>
      </c>
      <c r="X127" s="18">
        <v>0.599</v>
      </c>
      <c r="Y127" s="18">
        <v>72.0</v>
      </c>
      <c r="Z127" s="18">
        <v>17.0</v>
      </c>
      <c r="AA127" s="18">
        <v>1.0</v>
      </c>
      <c r="AB127" s="18">
        <v>1.0</v>
      </c>
      <c r="AC127" s="18">
        <v>1.0</v>
      </c>
      <c r="AD127" s="18">
        <v>1.0</v>
      </c>
      <c r="AE127" s="18">
        <v>1.0</v>
      </c>
      <c r="AF127" s="18" t="s">
        <v>176</v>
      </c>
      <c r="AG127" s="31">
        <f t="shared" si="1"/>
        <v>11</v>
      </c>
      <c r="AH127" s="31">
        <f t="shared" si="2"/>
        <v>5.456</v>
      </c>
      <c r="AI127" s="31">
        <f t="shared" si="3"/>
        <v>0.687</v>
      </c>
      <c r="AJ127" s="32">
        <f t="shared" si="4"/>
        <v>0</v>
      </c>
      <c r="AK127" s="32">
        <f t="shared" si="5"/>
        <v>1.48619919</v>
      </c>
      <c r="AL127" s="32">
        <f t="shared" si="6"/>
        <v>0</v>
      </c>
      <c r="AM127" s="32">
        <f t="shared" si="7"/>
        <v>-0.67</v>
      </c>
      <c r="AN127" s="31">
        <f t="shared" si="8"/>
        <v>11</v>
      </c>
      <c r="AO127" s="32">
        <f t="shared" si="9"/>
        <v>3.88672065</v>
      </c>
      <c r="AP127" s="32">
        <f t="shared" si="10"/>
        <v>-0.387266456</v>
      </c>
      <c r="AQ127" s="32">
        <f t="shared" si="11"/>
        <v>-0.334349966</v>
      </c>
      <c r="AR127" s="32">
        <f t="shared" si="12"/>
        <v>0.5955472599</v>
      </c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</row>
    <row r="128">
      <c r="A128" s="18">
        <v>127.0</v>
      </c>
      <c r="B128" s="18" t="s">
        <v>349</v>
      </c>
      <c r="C128" s="18" t="str">
        <f>VLOOKUP(B128, 'Unavailable Hitters'!A:B, 2, FALSE)</f>
        <v>#N/A</v>
      </c>
      <c r="D128" s="18" t="str">
        <f>VLOOKUP(B128, 'Hitter Pool'!B:D, 3, FALSE)</f>
        <v>#N/A</v>
      </c>
      <c r="E128" s="18">
        <v>27.0</v>
      </c>
      <c r="F128" s="18" t="s">
        <v>124</v>
      </c>
      <c r="G128" s="18" t="s">
        <v>125</v>
      </c>
      <c r="H128" s="18">
        <v>21.0</v>
      </c>
      <c r="I128" s="18">
        <v>98.0</v>
      </c>
      <c r="J128" s="18">
        <v>93.0</v>
      </c>
      <c r="K128" s="18">
        <v>12.0</v>
      </c>
      <c r="L128" s="18">
        <v>24.0</v>
      </c>
      <c r="M128" s="18">
        <v>1.0</v>
      </c>
      <c r="N128" s="18">
        <v>0.0</v>
      </c>
      <c r="O128" s="18">
        <v>0.0</v>
      </c>
      <c r="P128" s="18">
        <v>10.0</v>
      </c>
      <c r="Q128" s="18">
        <v>0.0</v>
      </c>
      <c r="R128" s="18">
        <v>0.0</v>
      </c>
      <c r="S128" s="18">
        <v>3.0</v>
      </c>
      <c r="T128" s="18">
        <v>10.0</v>
      </c>
      <c r="U128" s="18">
        <v>0.258</v>
      </c>
      <c r="V128" s="18">
        <v>0.278</v>
      </c>
      <c r="W128" s="18">
        <v>0.269</v>
      </c>
      <c r="X128" s="18">
        <v>0.547</v>
      </c>
      <c r="Y128" s="18">
        <v>57.0</v>
      </c>
      <c r="Z128" s="18">
        <v>25.0</v>
      </c>
      <c r="AA128" s="18">
        <v>1.0</v>
      </c>
      <c r="AB128" s="18">
        <v>0.0</v>
      </c>
      <c r="AC128" s="18">
        <v>1.0</v>
      </c>
      <c r="AD128" s="18">
        <v>1.0</v>
      </c>
      <c r="AE128" s="18">
        <v>0.0</v>
      </c>
      <c r="AF128" s="18" t="s">
        <v>140</v>
      </c>
      <c r="AG128" s="31">
        <f t="shared" si="1"/>
        <v>23</v>
      </c>
      <c r="AH128" s="31">
        <f t="shared" si="2"/>
        <v>11.408</v>
      </c>
      <c r="AI128" s="31">
        <f t="shared" si="3"/>
        <v>0.687</v>
      </c>
      <c r="AJ128" s="32">
        <f t="shared" si="4"/>
        <v>0</v>
      </c>
      <c r="AK128" s="32">
        <f t="shared" si="5"/>
        <v>0</v>
      </c>
      <c r="AL128" s="32">
        <f t="shared" si="6"/>
        <v>0</v>
      </c>
      <c r="AM128" s="32">
        <f t="shared" si="7"/>
        <v>0</v>
      </c>
      <c r="AN128" s="31">
        <f t="shared" si="8"/>
        <v>3</v>
      </c>
      <c r="AO128" s="32">
        <f t="shared" si="9"/>
        <v>1.060014723</v>
      </c>
      <c r="AP128" s="32">
        <f t="shared" si="10"/>
        <v>-0.48408307</v>
      </c>
      <c r="AQ128" s="32">
        <f t="shared" si="11"/>
        <v>-0.334349966</v>
      </c>
      <c r="AR128" s="32">
        <f t="shared" si="12"/>
        <v>0.5874562708</v>
      </c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</row>
    <row r="129">
      <c r="A129" s="18">
        <v>128.0</v>
      </c>
      <c r="B129" s="18" t="s">
        <v>350</v>
      </c>
      <c r="C129" s="18" t="str">
        <f>VLOOKUP(B129, 'Unavailable Hitters'!A:B, 2, FALSE)</f>
        <v>#N/A</v>
      </c>
      <c r="D129" s="18" t="str">
        <f>VLOOKUP(B129, 'Hitter Pool'!B:D, 3, FALSE)</f>
        <v>#N/A</v>
      </c>
      <c r="E129" s="18">
        <v>32.0</v>
      </c>
      <c r="F129" s="18" t="s">
        <v>142</v>
      </c>
      <c r="G129" s="18" t="s">
        <v>121</v>
      </c>
      <c r="H129" s="18">
        <v>21.0</v>
      </c>
      <c r="I129" s="18">
        <v>76.0</v>
      </c>
      <c r="J129" s="18">
        <v>72.0</v>
      </c>
      <c r="K129" s="18">
        <v>9.0</v>
      </c>
      <c r="L129" s="18">
        <v>14.0</v>
      </c>
      <c r="M129" s="18">
        <v>3.0</v>
      </c>
      <c r="N129" s="18">
        <v>1.0</v>
      </c>
      <c r="O129" s="18">
        <v>4.0</v>
      </c>
      <c r="P129" s="18">
        <v>14.0</v>
      </c>
      <c r="Q129" s="18">
        <v>1.0</v>
      </c>
      <c r="R129" s="18">
        <v>0.0</v>
      </c>
      <c r="S129" s="18">
        <v>3.0</v>
      </c>
      <c r="T129" s="18">
        <v>28.0</v>
      </c>
      <c r="U129" s="18">
        <v>0.194</v>
      </c>
      <c r="V129" s="18">
        <v>0.237</v>
      </c>
      <c r="W129" s="18">
        <v>0.431</v>
      </c>
      <c r="X129" s="18">
        <v>0.667</v>
      </c>
      <c r="Y129" s="18">
        <v>81.0</v>
      </c>
      <c r="Z129" s="18">
        <v>31.0</v>
      </c>
      <c r="AA129" s="18">
        <v>2.0</v>
      </c>
      <c r="AB129" s="18">
        <v>1.0</v>
      </c>
      <c r="AC129" s="18">
        <v>0.0</v>
      </c>
      <c r="AD129" s="18">
        <v>0.0</v>
      </c>
      <c r="AE129" s="18">
        <v>0.0</v>
      </c>
      <c r="AF129" s="18" t="s">
        <v>351</v>
      </c>
      <c r="AG129" s="31">
        <f t="shared" si="1"/>
        <v>6</v>
      </c>
      <c r="AH129" s="31">
        <f t="shared" si="2"/>
        <v>2.976</v>
      </c>
      <c r="AI129" s="31">
        <f t="shared" si="3"/>
        <v>2.061</v>
      </c>
      <c r="AJ129" s="32">
        <f t="shared" si="4"/>
        <v>1.092703168</v>
      </c>
      <c r="AK129" s="32">
        <f t="shared" si="5"/>
        <v>5.94479676</v>
      </c>
      <c r="AL129" s="32">
        <f t="shared" si="6"/>
        <v>0.82</v>
      </c>
      <c r="AM129" s="32">
        <f t="shared" si="7"/>
        <v>0</v>
      </c>
      <c r="AN129" s="31">
        <f t="shared" si="8"/>
        <v>4</v>
      </c>
      <c r="AO129" s="32">
        <f t="shared" si="9"/>
        <v>1.413352964</v>
      </c>
      <c r="AP129" s="32">
        <f t="shared" si="10"/>
        <v>-1.355432596</v>
      </c>
      <c r="AQ129" s="32">
        <f t="shared" si="11"/>
        <v>-0.668699932</v>
      </c>
      <c r="AR129" s="32">
        <f t="shared" si="12"/>
        <v>0.5849390649</v>
      </c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</row>
    <row r="130">
      <c r="A130" s="18">
        <v>129.0</v>
      </c>
      <c r="B130" s="18" t="s">
        <v>352</v>
      </c>
      <c r="C130" s="18" t="str">
        <f>VLOOKUP(B130, 'Unavailable Hitters'!A:B, 2, FALSE)</f>
        <v>#N/A</v>
      </c>
      <c r="D130" s="18" t="str">
        <f>VLOOKUP(B130, 'Hitter Pool'!B:D, 3, FALSE)</f>
        <v>#N/A</v>
      </c>
      <c r="E130" s="18">
        <v>28.0</v>
      </c>
      <c r="F130" s="18" t="s">
        <v>160</v>
      </c>
      <c r="G130" s="18" t="s">
        <v>125</v>
      </c>
      <c r="H130" s="18">
        <v>23.0</v>
      </c>
      <c r="I130" s="18">
        <v>95.0</v>
      </c>
      <c r="J130" s="18">
        <v>78.0</v>
      </c>
      <c r="K130" s="18">
        <v>8.0</v>
      </c>
      <c r="L130" s="18">
        <v>12.0</v>
      </c>
      <c r="M130" s="18">
        <v>1.0</v>
      </c>
      <c r="N130" s="18">
        <v>2.0</v>
      </c>
      <c r="O130" s="18">
        <v>3.0</v>
      </c>
      <c r="P130" s="18">
        <v>11.0</v>
      </c>
      <c r="Q130" s="18">
        <v>0.0</v>
      </c>
      <c r="R130" s="18">
        <v>0.0</v>
      </c>
      <c r="S130" s="18">
        <v>14.0</v>
      </c>
      <c r="T130" s="18">
        <v>32.0</v>
      </c>
      <c r="U130" s="18">
        <v>0.154</v>
      </c>
      <c r="V130" s="18">
        <v>0.284</v>
      </c>
      <c r="W130" s="18">
        <v>0.333</v>
      </c>
      <c r="X130" s="18">
        <v>0.618</v>
      </c>
      <c r="Y130" s="18">
        <v>83.0</v>
      </c>
      <c r="Z130" s="18">
        <v>26.0</v>
      </c>
      <c r="AA130" s="18">
        <v>2.0</v>
      </c>
      <c r="AB130" s="18">
        <v>1.0</v>
      </c>
      <c r="AC130" s="18">
        <v>0.0</v>
      </c>
      <c r="AD130" s="18">
        <v>2.0</v>
      </c>
      <c r="AE130" s="18">
        <v>0.0</v>
      </c>
      <c r="AF130" s="18" t="s">
        <v>174</v>
      </c>
      <c r="AG130" s="31">
        <f t="shared" si="1"/>
        <v>6</v>
      </c>
      <c r="AH130" s="31">
        <f t="shared" si="2"/>
        <v>2.976</v>
      </c>
      <c r="AI130" s="31">
        <f t="shared" si="3"/>
        <v>0.687</v>
      </c>
      <c r="AJ130" s="32">
        <f t="shared" si="4"/>
        <v>2.185406336</v>
      </c>
      <c r="AK130" s="32">
        <f t="shared" si="5"/>
        <v>4.45859757</v>
      </c>
      <c r="AL130" s="32">
        <f t="shared" si="6"/>
        <v>0</v>
      </c>
      <c r="AM130" s="32">
        <f t="shared" si="7"/>
        <v>0</v>
      </c>
      <c r="AN130" s="31">
        <f t="shared" si="8"/>
        <v>15</v>
      </c>
      <c r="AO130" s="32">
        <f t="shared" si="9"/>
        <v>5.300073614</v>
      </c>
      <c r="AP130" s="32">
        <f t="shared" si="10"/>
        <v>-1.549065824</v>
      </c>
      <c r="AQ130" s="32">
        <f t="shared" si="11"/>
        <v>-0.668699932</v>
      </c>
      <c r="AR130" s="32">
        <f t="shared" si="12"/>
        <v>0.5821439897</v>
      </c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</row>
    <row r="131">
      <c r="A131" s="18">
        <v>130.0</v>
      </c>
      <c r="B131" s="18" t="s">
        <v>353</v>
      </c>
      <c r="C131" s="18" t="str">
        <f>VLOOKUP(B131, 'Unavailable Hitters'!A:B, 2, FALSE)</f>
        <v>#N/A</v>
      </c>
      <c r="D131" s="18" t="str">
        <f>VLOOKUP(B131, 'Hitter Pool'!B:D, 3, FALSE)</f>
        <v>#N/A</v>
      </c>
      <c r="E131" s="18">
        <v>24.0</v>
      </c>
      <c r="F131" s="18" t="s">
        <v>257</v>
      </c>
      <c r="G131" s="18" t="s">
        <v>125</v>
      </c>
      <c r="H131" s="18">
        <v>21.0</v>
      </c>
      <c r="I131" s="18">
        <v>89.0</v>
      </c>
      <c r="J131" s="18">
        <v>77.0</v>
      </c>
      <c r="K131" s="18">
        <v>6.0</v>
      </c>
      <c r="L131" s="18">
        <v>16.0</v>
      </c>
      <c r="M131" s="18">
        <v>2.0</v>
      </c>
      <c r="N131" s="18">
        <v>0.0</v>
      </c>
      <c r="O131" s="18">
        <v>0.0</v>
      </c>
      <c r="P131" s="18">
        <v>2.0</v>
      </c>
      <c r="Q131" s="18">
        <v>1.0</v>
      </c>
      <c r="R131" s="18">
        <v>0.0</v>
      </c>
      <c r="S131" s="18">
        <v>12.0</v>
      </c>
      <c r="T131" s="18">
        <v>17.0</v>
      </c>
      <c r="U131" s="18">
        <v>0.208</v>
      </c>
      <c r="V131" s="18">
        <v>0.315</v>
      </c>
      <c r="W131" s="18">
        <v>0.234</v>
      </c>
      <c r="X131" s="18">
        <v>0.548</v>
      </c>
      <c r="Y131" s="18">
        <v>64.0</v>
      </c>
      <c r="Z131" s="18">
        <v>18.0</v>
      </c>
      <c r="AA131" s="18">
        <v>1.0</v>
      </c>
      <c r="AB131" s="18">
        <v>0.0</v>
      </c>
      <c r="AC131" s="18">
        <v>0.0</v>
      </c>
      <c r="AD131" s="18">
        <v>0.0</v>
      </c>
      <c r="AE131" s="18">
        <v>0.0</v>
      </c>
      <c r="AF131" s="18" t="s">
        <v>176</v>
      </c>
      <c r="AG131" s="31">
        <f t="shared" si="1"/>
        <v>14</v>
      </c>
      <c r="AH131" s="31">
        <f t="shared" si="2"/>
        <v>6.944</v>
      </c>
      <c r="AI131" s="31">
        <f t="shared" si="3"/>
        <v>1.374</v>
      </c>
      <c r="AJ131" s="32">
        <f t="shared" si="4"/>
        <v>0</v>
      </c>
      <c r="AK131" s="32">
        <f t="shared" si="5"/>
        <v>0</v>
      </c>
      <c r="AL131" s="32">
        <f t="shared" si="6"/>
        <v>0.82</v>
      </c>
      <c r="AM131" s="32">
        <f t="shared" si="7"/>
        <v>0</v>
      </c>
      <c r="AN131" s="31">
        <f t="shared" si="8"/>
        <v>12</v>
      </c>
      <c r="AO131" s="32">
        <f t="shared" si="9"/>
        <v>4.240058891</v>
      </c>
      <c r="AP131" s="32">
        <f t="shared" si="10"/>
        <v>-0.822941219</v>
      </c>
      <c r="AQ131" s="32">
        <f t="shared" si="11"/>
        <v>-0.334349966</v>
      </c>
      <c r="AR131" s="32">
        <f t="shared" si="12"/>
        <v>0.5819413193</v>
      </c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</row>
    <row r="132">
      <c r="A132" s="18">
        <v>131.0</v>
      </c>
      <c r="B132" s="18" t="s">
        <v>354</v>
      </c>
      <c r="C132" s="18" t="str">
        <f>VLOOKUP(B132, 'Unavailable Hitters'!A:B, 2, FALSE)</f>
        <v>#N/A</v>
      </c>
      <c r="D132" s="18" t="str">
        <f>VLOOKUP(B132, 'Hitter Pool'!B:D, 3, FALSE)</f>
        <v>#N/A</v>
      </c>
      <c r="E132" s="18">
        <v>29.0</v>
      </c>
      <c r="F132" s="18" t="s">
        <v>139</v>
      </c>
      <c r="G132" s="18" t="s">
        <v>125</v>
      </c>
      <c r="H132" s="18">
        <v>21.0</v>
      </c>
      <c r="I132" s="18">
        <v>81.0</v>
      </c>
      <c r="J132" s="18">
        <v>66.0</v>
      </c>
      <c r="K132" s="18">
        <v>7.0</v>
      </c>
      <c r="L132" s="18">
        <v>13.0</v>
      </c>
      <c r="M132" s="18">
        <v>5.0</v>
      </c>
      <c r="N132" s="18">
        <v>0.0</v>
      </c>
      <c r="O132" s="18">
        <v>2.0</v>
      </c>
      <c r="P132" s="18">
        <v>8.0</v>
      </c>
      <c r="Q132" s="18">
        <v>0.0</v>
      </c>
      <c r="R132" s="18">
        <v>0.0</v>
      </c>
      <c r="S132" s="18">
        <v>9.0</v>
      </c>
      <c r="T132" s="18">
        <v>26.0</v>
      </c>
      <c r="U132" s="18">
        <v>0.197</v>
      </c>
      <c r="V132" s="18">
        <v>0.316</v>
      </c>
      <c r="W132" s="18">
        <v>0.364</v>
      </c>
      <c r="X132" s="18">
        <v>0.68</v>
      </c>
      <c r="Y132" s="18">
        <v>91.0</v>
      </c>
      <c r="Z132" s="18">
        <v>24.0</v>
      </c>
      <c r="AA132" s="18">
        <v>1.0</v>
      </c>
      <c r="AB132" s="18">
        <v>3.0</v>
      </c>
      <c r="AC132" s="18">
        <v>0.0</v>
      </c>
      <c r="AD132" s="18">
        <v>1.0</v>
      </c>
      <c r="AE132" s="18">
        <v>0.0</v>
      </c>
      <c r="AF132" s="18" t="s">
        <v>355</v>
      </c>
      <c r="AG132" s="31">
        <f t="shared" si="1"/>
        <v>6</v>
      </c>
      <c r="AH132" s="31">
        <f t="shared" si="2"/>
        <v>2.976</v>
      </c>
      <c r="AI132" s="31">
        <f t="shared" si="3"/>
        <v>3.435</v>
      </c>
      <c r="AJ132" s="32">
        <f t="shared" si="4"/>
        <v>0</v>
      </c>
      <c r="AK132" s="32">
        <f t="shared" si="5"/>
        <v>2.97239838</v>
      </c>
      <c r="AL132" s="32">
        <f t="shared" si="6"/>
        <v>0</v>
      </c>
      <c r="AM132" s="32">
        <f t="shared" si="7"/>
        <v>0</v>
      </c>
      <c r="AN132" s="31">
        <f t="shared" si="8"/>
        <v>12</v>
      </c>
      <c r="AO132" s="32">
        <f t="shared" si="9"/>
        <v>4.240058891</v>
      </c>
      <c r="AP132" s="32">
        <f t="shared" si="10"/>
        <v>-1.258615982</v>
      </c>
      <c r="AQ132" s="32">
        <f t="shared" si="11"/>
        <v>-0.334349966</v>
      </c>
      <c r="AR132" s="32">
        <f t="shared" si="12"/>
        <v>0.5728805392</v>
      </c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</row>
    <row r="133">
      <c r="A133" s="18">
        <v>132.0</v>
      </c>
      <c r="B133" s="18" t="s">
        <v>356</v>
      </c>
      <c r="C133" s="18" t="str">
        <f>VLOOKUP(B133, 'Unavailable Hitters'!A:B, 2, FALSE)</f>
        <v>#N/A</v>
      </c>
      <c r="D133" s="18" t="str">
        <f>VLOOKUP(B133, 'Hitter Pool'!B:D, 3, FALSE)</f>
        <v>#N/A</v>
      </c>
      <c r="E133" s="18">
        <v>31.0</v>
      </c>
      <c r="F133" s="18" t="s">
        <v>173</v>
      </c>
      <c r="G133" s="18" t="s">
        <v>125</v>
      </c>
      <c r="H133" s="18">
        <v>21.0</v>
      </c>
      <c r="I133" s="18">
        <v>92.0</v>
      </c>
      <c r="J133" s="18">
        <v>80.0</v>
      </c>
      <c r="K133" s="18">
        <v>10.0</v>
      </c>
      <c r="L133" s="18">
        <v>15.0</v>
      </c>
      <c r="M133" s="18">
        <v>2.0</v>
      </c>
      <c r="N133" s="18">
        <v>0.0</v>
      </c>
      <c r="O133" s="18">
        <v>1.0</v>
      </c>
      <c r="P133" s="18">
        <v>3.0</v>
      </c>
      <c r="Q133" s="18">
        <v>0.0</v>
      </c>
      <c r="R133" s="18">
        <v>0.0</v>
      </c>
      <c r="S133" s="18">
        <v>12.0</v>
      </c>
      <c r="T133" s="18">
        <v>17.0</v>
      </c>
      <c r="U133" s="18">
        <v>0.188</v>
      </c>
      <c r="V133" s="18">
        <v>0.293</v>
      </c>
      <c r="W133" s="18">
        <v>0.25</v>
      </c>
      <c r="X133" s="18">
        <v>0.543</v>
      </c>
      <c r="Y133" s="18">
        <v>57.0</v>
      </c>
      <c r="Z133" s="18">
        <v>20.0</v>
      </c>
      <c r="AA133" s="18">
        <v>1.0</v>
      </c>
      <c r="AB133" s="18">
        <v>0.0</v>
      </c>
      <c r="AC133" s="18">
        <v>0.0</v>
      </c>
      <c r="AD133" s="18">
        <v>0.0</v>
      </c>
      <c r="AE133" s="18">
        <v>0.0</v>
      </c>
      <c r="AF133" s="18" t="s">
        <v>140</v>
      </c>
      <c r="AG133" s="31">
        <f t="shared" si="1"/>
        <v>12</v>
      </c>
      <c r="AH133" s="31">
        <f t="shared" si="2"/>
        <v>5.952</v>
      </c>
      <c r="AI133" s="31">
        <f t="shared" si="3"/>
        <v>1.374</v>
      </c>
      <c r="AJ133" s="32">
        <f t="shared" si="4"/>
        <v>0</v>
      </c>
      <c r="AK133" s="32">
        <f t="shared" si="5"/>
        <v>1.48619919</v>
      </c>
      <c r="AL133" s="32">
        <f t="shared" si="6"/>
        <v>0</v>
      </c>
      <c r="AM133" s="32">
        <f t="shared" si="7"/>
        <v>0</v>
      </c>
      <c r="AN133" s="31">
        <f t="shared" si="8"/>
        <v>12</v>
      </c>
      <c r="AO133" s="32">
        <f t="shared" si="9"/>
        <v>4.240058891</v>
      </c>
      <c r="AP133" s="32">
        <f t="shared" si="10"/>
        <v>-0.822941219</v>
      </c>
      <c r="AQ133" s="32">
        <f t="shared" si="11"/>
        <v>-0.334349966</v>
      </c>
      <c r="AR133" s="32">
        <f t="shared" si="12"/>
        <v>0.566426995</v>
      </c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</row>
    <row r="134">
      <c r="A134" s="18">
        <v>133.0</v>
      </c>
      <c r="B134" s="18" t="s">
        <v>357</v>
      </c>
      <c r="C134" s="18" t="str">
        <f>VLOOKUP(B134, 'Unavailable Hitters'!A:B, 2, FALSE)</f>
        <v>#N/A</v>
      </c>
      <c r="D134" s="18" t="str">
        <f>VLOOKUP(B134, 'Hitter Pool'!B:D, 3, FALSE)</f>
        <v>#N/A</v>
      </c>
      <c r="E134" s="18">
        <v>24.0</v>
      </c>
      <c r="F134" s="18" t="s">
        <v>128</v>
      </c>
      <c r="G134" s="18" t="s">
        <v>121</v>
      </c>
      <c r="H134" s="18">
        <v>21.0</v>
      </c>
      <c r="I134" s="18">
        <v>79.0</v>
      </c>
      <c r="J134" s="18">
        <v>67.0</v>
      </c>
      <c r="K134" s="18">
        <v>9.0</v>
      </c>
      <c r="L134" s="18">
        <v>16.0</v>
      </c>
      <c r="M134" s="18">
        <v>1.0</v>
      </c>
      <c r="N134" s="18">
        <v>2.0</v>
      </c>
      <c r="O134" s="18">
        <v>1.0</v>
      </c>
      <c r="P134" s="18">
        <v>14.0</v>
      </c>
      <c r="Q134" s="18">
        <v>0.0</v>
      </c>
      <c r="R134" s="18">
        <v>0.0</v>
      </c>
      <c r="S134" s="18">
        <v>5.0</v>
      </c>
      <c r="T134" s="18">
        <v>20.0</v>
      </c>
      <c r="U134" s="18">
        <v>0.239</v>
      </c>
      <c r="V134" s="18">
        <v>0.316</v>
      </c>
      <c r="W134" s="18">
        <v>0.358</v>
      </c>
      <c r="X134" s="18">
        <v>0.675</v>
      </c>
      <c r="Y134" s="18">
        <v>78.0</v>
      </c>
      <c r="Z134" s="18">
        <v>24.0</v>
      </c>
      <c r="AA134" s="18">
        <v>2.0</v>
      </c>
      <c r="AB134" s="18">
        <v>4.0</v>
      </c>
      <c r="AC134" s="18">
        <v>0.0</v>
      </c>
      <c r="AD134" s="18">
        <v>3.0</v>
      </c>
      <c r="AE134" s="18">
        <v>1.0</v>
      </c>
      <c r="AF134" s="18" t="s">
        <v>140</v>
      </c>
      <c r="AG134" s="31">
        <f t="shared" si="1"/>
        <v>12</v>
      </c>
      <c r="AH134" s="31">
        <f t="shared" si="2"/>
        <v>5.952</v>
      </c>
      <c r="AI134" s="31">
        <f t="shared" si="3"/>
        <v>0.687</v>
      </c>
      <c r="AJ134" s="32">
        <f t="shared" si="4"/>
        <v>2.185406336</v>
      </c>
      <c r="AK134" s="32">
        <f t="shared" si="5"/>
        <v>1.48619919</v>
      </c>
      <c r="AL134" s="32">
        <f t="shared" si="6"/>
        <v>0</v>
      </c>
      <c r="AM134" s="32">
        <f t="shared" si="7"/>
        <v>0</v>
      </c>
      <c r="AN134" s="31">
        <f t="shared" si="8"/>
        <v>9</v>
      </c>
      <c r="AO134" s="32">
        <f t="shared" si="9"/>
        <v>3.180044168</v>
      </c>
      <c r="AP134" s="32">
        <f t="shared" si="10"/>
        <v>-0.96816614</v>
      </c>
      <c r="AQ134" s="32">
        <f t="shared" si="11"/>
        <v>-0.668699932</v>
      </c>
      <c r="AR134" s="32">
        <f t="shared" si="12"/>
        <v>0.5644658868</v>
      </c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</row>
    <row r="135">
      <c r="A135" s="18">
        <v>134.0</v>
      </c>
      <c r="B135" s="18" t="s">
        <v>358</v>
      </c>
      <c r="C135" s="18" t="str">
        <f>VLOOKUP(B135, 'Unavailable Hitters'!A:B, 2, FALSE)</f>
        <v>#N/A</v>
      </c>
      <c r="D135" s="18" t="str">
        <f>VLOOKUP(B135, 'Hitter Pool'!B:D, 3, FALSE)</f>
        <v>#N/A</v>
      </c>
      <c r="E135" s="18">
        <v>31.0</v>
      </c>
      <c r="F135" s="18" t="s">
        <v>335</v>
      </c>
      <c r="G135" s="18" t="s">
        <v>121</v>
      </c>
      <c r="H135" s="18">
        <v>20.0</v>
      </c>
      <c r="I135" s="18">
        <v>82.0</v>
      </c>
      <c r="J135" s="18">
        <v>77.0</v>
      </c>
      <c r="K135" s="18">
        <v>9.0</v>
      </c>
      <c r="L135" s="18">
        <v>15.0</v>
      </c>
      <c r="M135" s="18">
        <v>2.0</v>
      </c>
      <c r="N135" s="18">
        <v>2.0</v>
      </c>
      <c r="O135" s="18">
        <v>1.0</v>
      </c>
      <c r="P135" s="18">
        <v>2.0</v>
      </c>
      <c r="Q135" s="18">
        <v>1.0</v>
      </c>
      <c r="R135" s="18">
        <v>0.0</v>
      </c>
      <c r="S135" s="18">
        <v>1.0</v>
      </c>
      <c r="T135" s="18">
        <v>27.0</v>
      </c>
      <c r="U135" s="18">
        <v>0.195</v>
      </c>
      <c r="V135" s="18">
        <v>0.244</v>
      </c>
      <c r="W135" s="18">
        <v>0.312</v>
      </c>
      <c r="X135" s="18">
        <v>0.556</v>
      </c>
      <c r="Y135" s="18">
        <v>52.0</v>
      </c>
      <c r="Z135" s="18">
        <v>24.0</v>
      </c>
      <c r="AA135" s="18">
        <v>0.0</v>
      </c>
      <c r="AB135" s="18">
        <v>4.0</v>
      </c>
      <c r="AC135" s="18">
        <v>0.0</v>
      </c>
      <c r="AD135" s="18">
        <v>0.0</v>
      </c>
      <c r="AE135" s="18">
        <v>0.0</v>
      </c>
      <c r="AF135" s="18" t="s">
        <v>359</v>
      </c>
      <c r="AG135" s="31">
        <f t="shared" si="1"/>
        <v>10</v>
      </c>
      <c r="AH135" s="31">
        <f t="shared" si="2"/>
        <v>4.96</v>
      </c>
      <c r="AI135" s="31">
        <f t="shared" si="3"/>
        <v>1.374</v>
      </c>
      <c r="AJ135" s="32">
        <f t="shared" si="4"/>
        <v>2.185406336</v>
      </c>
      <c r="AK135" s="32">
        <f t="shared" si="5"/>
        <v>1.48619919</v>
      </c>
      <c r="AL135" s="32">
        <f t="shared" si="6"/>
        <v>0.82</v>
      </c>
      <c r="AM135" s="32">
        <f t="shared" si="7"/>
        <v>0</v>
      </c>
      <c r="AN135" s="31">
        <f t="shared" si="8"/>
        <v>5</v>
      </c>
      <c r="AO135" s="32">
        <f t="shared" si="9"/>
        <v>1.766691205</v>
      </c>
      <c r="AP135" s="32">
        <f t="shared" si="10"/>
        <v>-1.307024289</v>
      </c>
      <c r="AQ135" s="32">
        <f t="shared" si="11"/>
        <v>0</v>
      </c>
      <c r="AR135" s="32">
        <f t="shared" si="12"/>
        <v>0.5642636221</v>
      </c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</row>
    <row r="136">
      <c r="A136" s="18">
        <v>135.0</v>
      </c>
      <c r="B136" s="18" t="s">
        <v>360</v>
      </c>
      <c r="C136" s="18" t="str">
        <f>VLOOKUP(B136, 'Unavailable Hitters'!A:B, 2, FALSE)</f>
        <v>#N/A</v>
      </c>
      <c r="D136" s="18" t="str">
        <f>VLOOKUP(B136, 'Hitter Pool'!B:D, 3, FALSE)</f>
        <v>#N/A</v>
      </c>
      <c r="E136" s="18">
        <v>31.0</v>
      </c>
      <c r="F136" s="18" t="s">
        <v>182</v>
      </c>
      <c r="G136" s="18" t="s">
        <v>121</v>
      </c>
      <c r="H136" s="18">
        <v>19.0</v>
      </c>
      <c r="I136" s="18">
        <v>75.0</v>
      </c>
      <c r="J136" s="18">
        <v>70.0</v>
      </c>
      <c r="K136" s="18">
        <v>3.0</v>
      </c>
      <c r="L136" s="18">
        <v>18.0</v>
      </c>
      <c r="M136" s="18">
        <v>4.0</v>
      </c>
      <c r="N136" s="18">
        <v>0.0</v>
      </c>
      <c r="O136" s="18">
        <v>1.0</v>
      </c>
      <c r="P136" s="18">
        <v>12.0</v>
      </c>
      <c r="Q136" s="18">
        <v>0.0</v>
      </c>
      <c r="R136" s="18">
        <v>0.0</v>
      </c>
      <c r="S136" s="18">
        <v>3.0</v>
      </c>
      <c r="T136" s="18">
        <v>15.0</v>
      </c>
      <c r="U136" s="18">
        <v>0.257</v>
      </c>
      <c r="V136" s="18">
        <v>0.28</v>
      </c>
      <c r="W136" s="18">
        <v>0.357</v>
      </c>
      <c r="X136" s="18">
        <v>0.637</v>
      </c>
      <c r="Y136" s="18">
        <v>77.0</v>
      </c>
      <c r="Z136" s="18">
        <v>25.0</v>
      </c>
      <c r="AA136" s="18">
        <v>1.0</v>
      </c>
      <c r="AB136" s="18">
        <v>0.0</v>
      </c>
      <c r="AC136" s="18">
        <v>0.0</v>
      </c>
      <c r="AD136" s="18">
        <v>2.0</v>
      </c>
      <c r="AE136" s="18">
        <v>0.0</v>
      </c>
      <c r="AF136" s="18" t="s">
        <v>174</v>
      </c>
      <c r="AG136" s="31">
        <f t="shared" si="1"/>
        <v>13</v>
      </c>
      <c r="AH136" s="31">
        <f t="shared" si="2"/>
        <v>6.448</v>
      </c>
      <c r="AI136" s="31">
        <f t="shared" si="3"/>
        <v>2.748</v>
      </c>
      <c r="AJ136" s="32">
        <f t="shared" si="4"/>
        <v>0</v>
      </c>
      <c r="AK136" s="32">
        <f t="shared" si="5"/>
        <v>1.48619919</v>
      </c>
      <c r="AL136" s="32">
        <f t="shared" si="6"/>
        <v>0</v>
      </c>
      <c r="AM136" s="32">
        <f t="shared" si="7"/>
        <v>0</v>
      </c>
      <c r="AN136" s="31">
        <f t="shared" si="8"/>
        <v>3</v>
      </c>
      <c r="AO136" s="32">
        <f t="shared" si="9"/>
        <v>1.060014723</v>
      </c>
      <c r="AP136" s="32">
        <f t="shared" si="10"/>
        <v>-0.726124605</v>
      </c>
      <c r="AQ136" s="32">
        <f t="shared" si="11"/>
        <v>-0.334349966</v>
      </c>
      <c r="AR136" s="32">
        <f t="shared" si="12"/>
        <v>0.5621968075</v>
      </c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</row>
    <row r="137">
      <c r="A137" s="18">
        <v>136.0</v>
      </c>
      <c r="B137" s="18" t="s">
        <v>361</v>
      </c>
      <c r="C137" s="18" t="str">
        <f>VLOOKUP(B137, 'Unavailable Hitters'!A:B, 2, FALSE)</f>
        <v>#N/A</v>
      </c>
      <c r="D137" s="18" t="str">
        <f>VLOOKUP(B137, 'Hitter Pool'!B:D, 3, FALSE)</f>
        <v>#N/A</v>
      </c>
      <c r="E137" s="18">
        <v>31.0</v>
      </c>
      <c r="F137" s="18" t="s">
        <v>185</v>
      </c>
      <c r="G137" s="18" t="s">
        <v>121</v>
      </c>
      <c r="H137" s="18">
        <v>21.0</v>
      </c>
      <c r="I137" s="18">
        <v>75.0</v>
      </c>
      <c r="J137" s="18">
        <v>70.0</v>
      </c>
      <c r="K137" s="18">
        <v>9.0</v>
      </c>
      <c r="L137" s="18">
        <v>14.0</v>
      </c>
      <c r="M137" s="18">
        <v>3.0</v>
      </c>
      <c r="N137" s="18">
        <v>1.0</v>
      </c>
      <c r="O137" s="18">
        <v>2.0</v>
      </c>
      <c r="P137" s="18">
        <v>5.0</v>
      </c>
      <c r="Q137" s="18">
        <v>1.0</v>
      </c>
      <c r="R137" s="18">
        <v>0.0</v>
      </c>
      <c r="S137" s="18">
        <v>5.0</v>
      </c>
      <c r="T137" s="18">
        <v>19.0</v>
      </c>
      <c r="U137" s="18">
        <v>0.2</v>
      </c>
      <c r="V137" s="18">
        <v>0.253</v>
      </c>
      <c r="W137" s="18">
        <v>0.357</v>
      </c>
      <c r="X137" s="18">
        <v>0.61</v>
      </c>
      <c r="Y137" s="18">
        <v>70.0</v>
      </c>
      <c r="Z137" s="18">
        <v>25.0</v>
      </c>
      <c r="AA137" s="18">
        <v>0.0</v>
      </c>
      <c r="AB137" s="18">
        <v>0.0</v>
      </c>
      <c r="AC137" s="18">
        <v>0.0</v>
      </c>
      <c r="AD137" s="18">
        <v>0.0</v>
      </c>
      <c r="AE137" s="18">
        <v>0.0</v>
      </c>
      <c r="AF137" s="18" t="s">
        <v>234</v>
      </c>
      <c r="AG137" s="31">
        <f t="shared" si="1"/>
        <v>8</v>
      </c>
      <c r="AH137" s="31">
        <f t="shared" si="2"/>
        <v>3.968</v>
      </c>
      <c r="AI137" s="31">
        <f t="shared" si="3"/>
        <v>2.061</v>
      </c>
      <c r="AJ137" s="32">
        <f t="shared" si="4"/>
        <v>1.092703168</v>
      </c>
      <c r="AK137" s="32">
        <f t="shared" si="5"/>
        <v>2.97239838</v>
      </c>
      <c r="AL137" s="32">
        <f t="shared" si="6"/>
        <v>0.82</v>
      </c>
      <c r="AM137" s="32">
        <f t="shared" si="7"/>
        <v>0</v>
      </c>
      <c r="AN137" s="31">
        <f t="shared" si="8"/>
        <v>5</v>
      </c>
      <c r="AO137" s="32">
        <f t="shared" si="9"/>
        <v>1.766691205</v>
      </c>
      <c r="AP137" s="32">
        <f t="shared" si="10"/>
        <v>-0.919757833</v>
      </c>
      <c r="AQ137" s="32">
        <f t="shared" si="11"/>
        <v>0</v>
      </c>
      <c r="AR137" s="32">
        <f t="shared" si="12"/>
        <v>0.5600492819</v>
      </c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</row>
    <row r="138">
      <c r="A138" s="18">
        <v>137.0</v>
      </c>
      <c r="B138" s="18" t="s">
        <v>362</v>
      </c>
      <c r="C138" s="18" t="str">
        <f>VLOOKUP(B138, 'Unavailable Hitters'!A:B, 2, FALSE)</f>
        <v>#N/A</v>
      </c>
      <c r="D138" s="18" t="str">
        <f>VLOOKUP(B138, 'Hitter Pool'!B:D, 3, FALSE)</f>
        <v>#N/A</v>
      </c>
      <c r="E138" s="18">
        <v>24.0</v>
      </c>
      <c r="F138" s="18" t="s">
        <v>137</v>
      </c>
      <c r="G138" s="18" t="s">
        <v>121</v>
      </c>
      <c r="H138" s="18">
        <v>22.0</v>
      </c>
      <c r="I138" s="18">
        <v>88.0</v>
      </c>
      <c r="J138" s="18">
        <v>78.0</v>
      </c>
      <c r="K138" s="18">
        <v>7.0</v>
      </c>
      <c r="L138" s="18">
        <v>16.0</v>
      </c>
      <c r="M138" s="18">
        <v>2.0</v>
      </c>
      <c r="N138" s="18">
        <v>0.0</v>
      </c>
      <c r="O138" s="18">
        <v>2.0</v>
      </c>
      <c r="P138" s="18">
        <v>12.0</v>
      </c>
      <c r="Q138" s="18">
        <v>2.0</v>
      </c>
      <c r="R138" s="18">
        <v>0.0</v>
      </c>
      <c r="S138" s="18">
        <v>6.0</v>
      </c>
      <c r="T138" s="18">
        <v>24.0</v>
      </c>
      <c r="U138" s="18">
        <v>0.205</v>
      </c>
      <c r="V138" s="18">
        <v>0.25</v>
      </c>
      <c r="W138" s="18">
        <v>0.308</v>
      </c>
      <c r="X138" s="18">
        <v>0.558</v>
      </c>
      <c r="Y138" s="18">
        <v>55.0</v>
      </c>
      <c r="Z138" s="18">
        <v>24.0</v>
      </c>
      <c r="AA138" s="18">
        <v>2.0</v>
      </c>
      <c r="AB138" s="18">
        <v>0.0</v>
      </c>
      <c r="AC138" s="18">
        <v>0.0</v>
      </c>
      <c r="AD138" s="18">
        <v>4.0</v>
      </c>
      <c r="AE138" s="18">
        <v>0.0</v>
      </c>
      <c r="AF138" s="18" t="s">
        <v>174</v>
      </c>
      <c r="AG138" s="31">
        <f t="shared" si="1"/>
        <v>12</v>
      </c>
      <c r="AH138" s="31">
        <f t="shared" si="2"/>
        <v>5.952</v>
      </c>
      <c r="AI138" s="31">
        <f t="shared" si="3"/>
        <v>1.374</v>
      </c>
      <c r="AJ138" s="32">
        <f t="shared" si="4"/>
        <v>0</v>
      </c>
      <c r="AK138" s="32">
        <f t="shared" si="5"/>
        <v>2.97239838</v>
      </c>
      <c r="AL138" s="32">
        <f t="shared" si="6"/>
        <v>1.64</v>
      </c>
      <c r="AM138" s="32">
        <f t="shared" si="7"/>
        <v>0</v>
      </c>
      <c r="AN138" s="31">
        <f t="shared" si="8"/>
        <v>6</v>
      </c>
      <c r="AO138" s="32">
        <f t="shared" si="9"/>
        <v>2.120029445</v>
      </c>
      <c r="AP138" s="32">
        <f t="shared" si="10"/>
        <v>-1.161799368</v>
      </c>
      <c r="AQ138" s="32">
        <f t="shared" si="11"/>
        <v>-0.668699932</v>
      </c>
      <c r="AR138" s="32">
        <f t="shared" si="12"/>
        <v>0.555814933</v>
      </c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</row>
    <row r="139">
      <c r="A139" s="18">
        <v>138.0</v>
      </c>
      <c r="B139" s="18" t="s">
        <v>363</v>
      </c>
      <c r="C139" s="18" t="str">
        <f>VLOOKUP(B139, 'Unavailable Hitters'!A:B, 2, FALSE)</f>
        <v>#N/A</v>
      </c>
      <c r="D139" s="18" t="str">
        <f>VLOOKUP(B139, 'Hitter Pool'!B:D, 3, FALSE)</f>
        <v>#N/A</v>
      </c>
      <c r="E139" s="18">
        <v>26.0</v>
      </c>
      <c r="F139" s="18" t="s">
        <v>146</v>
      </c>
      <c r="G139" s="18" t="s">
        <v>125</v>
      </c>
      <c r="H139" s="18">
        <v>18.0</v>
      </c>
      <c r="I139" s="18">
        <v>71.0</v>
      </c>
      <c r="J139" s="18">
        <v>59.0</v>
      </c>
      <c r="K139" s="18">
        <v>7.0</v>
      </c>
      <c r="L139" s="18">
        <v>10.0</v>
      </c>
      <c r="M139" s="18">
        <v>1.0</v>
      </c>
      <c r="N139" s="18">
        <v>1.0</v>
      </c>
      <c r="O139" s="18">
        <v>2.0</v>
      </c>
      <c r="P139" s="18">
        <v>3.0</v>
      </c>
      <c r="Q139" s="18">
        <v>0.0</v>
      </c>
      <c r="R139" s="18">
        <v>0.0</v>
      </c>
      <c r="S139" s="18">
        <v>10.0</v>
      </c>
      <c r="T139" s="18">
        <v>23.0</v>
      </c>
      <c r="U139" s="18">
        <v>0.169</v>
      </c>
      <c r="V139" s="18">
        <v>0.3</v>
      </c>
      <c r="W139" s="18">
        <v>0.322</v>
      </c>
      <c r="X139" s="18">
        <v>0.622</v>
      </c>
      <c r="Y139" s="18">
        <v>79.0</v>
      </c>
      <c r="Z139" s="18">
        <v>19.0</v>
      </c>
      <c r="AA139" s="18">
        <v>2.0</v>
      </c>
      <c r="AB139" s="18">
        <v>1.0</v>
      </c>
      <c r="AC139" s="18">
        <v>0.0</v>
      </c>
      <c r="AD139" s="18">
        <v>0.0</v>
      </c>
      <c r="AE139" s="18">
        <v>0.0</v>
      </c>
      <c r="AF139" s="18" t="s">
        <v>364</v>
      </c>
      <c r="AG139" s="31">
        <f t="shared" si="1"/>
        <v>6</v>
      </c>
      <c r="AH139" s="31">
        <f t="shared" si="2"/>
        <v>2.976</v>
      </c>
      <c r="AI139" s="31">
        <f t="shared" si="3"/>
        <v>0.687</v>
      </c>
      <c r="AJ139" s="32">
        <f t="shared" si="4"/>
        <v>1.092703168</v>
      </c>
      <c r="AK139" s="32">
        <f t="shared" si="5"/>
        <v>2.97239838</v>
      </c>
      <c r="AL139" s="32">
        <f t="shared" si="6"/>
        <v>0</v>
      </c>
      <c r="AM139" s="32">
        <f t="shared" si="7"/>
        <v>0</v>
      </c>
      <c r="AN139" s="31">
        <f t="shared" si="8"/>
        <v>11</v>
      </c>
      <c r="AO139" s="32">
        <f t="shared" si="9"/>
        <v>3.88672065</v>
      </c>
      <c r="AP139" s="32">
        <f t="shared" si="10"/>
        <v>-1.113391061</v>
      </c>
      <c r="AQ139" s="32">
        <f t="shared" si="11"/>
        <v>-0.668699932</v>
      </c>
      <c r="AR139" s="32">
        <f t="shared" si="12"/>
        <v>0.5462628447</v>
      </c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</row>
    <row r="140">
      <c r="A140" s="18">
        <v>139.0</v>
      </c>
      <c r="B140" s="18" t="s">
        <v>365</v>
      </c>
      <c r="C140" s="18" t="str">
        <f>VLOOKUP(B140, 'Unavailable Hitters'!A:B, 2, FALSE)</f>
        <v>#N/A</v>
      </c>
      <c r="D140" s="18" t="str">
        <f>VLOOKUP(B140, 'Hitter Pool'!B:D, 3, FALSE)</f>
        <v>#N/A</v>
      </c>
      <c r="E140" s="18">
        <v>29.0</v>
      </c>
      <c r="F140" s="18" t="s">
        <v>128</v>
      </c>
      <c r="G140" s="18" t="s">
        <v>121</v>
      </c>
      <c r="H140" s="18">
        <v>21.0</v>
      </c>
      <c r="I140" s="18">
        <v>96.0</v>
      </c>
      <c r="J140" s="18">
        <v>83.0</v>
      </c>
      <c r="K140" s="18">
        <v>13.0</v>
      </c>
      <c r="L140" s="18">
        <v>11.0</v>
      </c>
      <c r="M140" s="18">
        <v>4.0</v>
      </c>
      <c r="N140" s="18">
        <v>0.0</v>
      </c>
      <c r="O140" s="18">
        <v>3.0</v>
      </c>
      <c r="P140" s="18">
        <v>8.0</v>
      </c>
      <c r="Q140" s="18">
        <v>0.0</v>
      </c>
      <c r="R140" s="18">
        <v>0.0</v>
      </c>
      <c r="S140" s="18">
        <v>10.0</v>
      </c>
      <c r="T140" s="18">
        <v>36.0</v>
      </c>
      <c r="U140" s="18">
        <v>0.133</v>
      </c>
      <c r="V140" s="18">
        <v>0.24</v>
      </c>
      <c r="W140" s="18">
        <v>0.289</v>
      </c>
      <c r="X140" s="18">
        <v>0.529</v>
      </c>
      <c r="Y140" s="18">
        <v>39.0</v>
      </c>
      <c r="Z140" s="18">
        <v>24.0</v>
      </c>
      <c r="AA140" s="18">
        <v>1.0</v>
      </c>
      <c r="AB140" s="18">
        <v>2.0</v>
      </c>
      <c r="AC140" s="18">
        <v>0.0</v>
      </c>
      <c r="AD140" s="18">
        <v>1.0</v>
      </c>
      <c r="AE140" s="18">
        <v>0.0</v>
      </c>
      <c r="AF140" s="18" t="s">
        <v>176</v>
      </c>
      <c r="AG140" s="31">
        <f t="shared" si="1"/>
        <v>4</v>
      </c>
      <c r="AH140" s="31">
        <f t="shared" si="2"/>
        <v>1.984</v>
      </c>
      <c r="AI140" s="31">
        <f t="shared" si="3"/>
        <v>2.748</v>
      </c>
      <c r="AJ140" s="32">
        <f t="shared" si="4"/>
        <v>0</v>
      </c>
      <c r="AK140" s="32">
        <f t="shared" si="5"/>
        <v>4.45859757</v>
      </c>
      <c r="AL140" s="32">
        <f t="shared" si="6"/>
        <v>0</v>
      </c>
      <c r="AM140" s="32">
        <f t="shared" si="7"/>
        <v>0</v>
      </c>
      <c r="AN140" s="31">
        <f t="shared" si="8"/>
        <v>12</v>
      </c>
      <c r="AO140" s="32">
        <f t="shared" si="9"/>
        <v>4.240058891</v>
      </c>
      <c r="AP140" s="32">
        <f t="shared" si="10"/>
        <v>-1.742699052</v>
      </c>
      <c r="AQ140" s="32">
        <f t="shared" si="11"/>
        <v>-0.334349966</v>
      </c>
      <c r="AR140" s="32">
        <f t="shared" si="12"/>
        <v>0.5406479735</v>
      </c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</row>
    <row r="141">
      <c r="A141" s="18">
        <v>140.0</v>
      </c>
      <c r="B141" s="18" t="s">
        <v>366</v>
      </c>
      <c r="C141" s="18" t="str">
        <f>VLOOKUP(B141, 'Unavailable Hitters'!A:B, 2, FALSE)</f>
        <v>#N/A</v>
      </c>
      <c r="D141" s="18" t="str">
        <f>VLOOKUP(B141, 'Hitter Pool'!B:D, 3, FALSE)</f>
        <v>#N/A</v>
      </c>
      <c r="E141" s="18">
        <v>31.0</v>
      </c>
      <c r="F141" s="18" t="s">
        <v>257</v>
      </c>
      <c r="G141" s="18" t="s">
        <v>125</v>
      </c>
      <c r="H141" s="18">
        <v>19.0</v>
      </c>
      <c r="I141" s="18">
        <v>77.0</v>
      </c>
      <c r="J141" s="18">
        <v>68.0</v>
      </c>
      <c r="K141" s="18">
        <v>7.0</v>
      </c>
      <c r="L141" s="18">
        <v>11.0</v>
      </c>
      <c r="M141" s="18">
        <v>1.0</v>
      </c>
      <c r="N141" s="18">
        <v>0.0</v>
      </c>
      <c r="O141" s="18">
        <v>3.0</v>
      </c>
      <c r="P141" s="18">
        <v>7.0</v>
      </c>
      <c r="Q141" s="18">
        <v>0.0</v>
      </c>
      <c r="R141" s="18">
        <v>0.0</v>
      </c>
      <c r="S141" s="18">
        <v>8.0</v>
      </c>
      <c r="T141" s="18">
        <v>20.0</v>
      </c>
      <c r="U141" s="18">
        <v>0.162</v>
      </c>
      <c r="V141" s="18">
        <v>0.26</v>
      </c>
      <c r="W141" s="18">
        <v>0.309</v>
      </c>
      <c r="X141" s="18">
        <v>0.569</v>
      </c>
      <c r="Y141" s="18">
        <v>66.0</v>
      </c>
      <c r="Z141" s="18">
        <v>21.0</v>
      </c>
      <c r="AA141" s="18">
        <v>2.0</v>
      </c>
      <c r="AB141" s="18">
        <v>1.0</v>
      </c>
      <c r="AC141" s="18">
        <v>0.0</v>
      </c>
      <c r="AD141" s="18">
        <v>0.0</v>
      </c>
      <c r="AE141" s="18">
        <v>0.0</v>
      </c>
      <c r="AF141" s="18" t="s">
        <v>166</v>
      </c>
      <c r="AG141" s="31">
        <f t="shared" si="1"/>
        <v>7</v>
      </c>
      <c r="AH141" s="31">
        <f t="shared" si="2"/>
        <v>3.472</v>
      </c>
      <c r="AI141" s="31">
        <f t="shared" si="3"/>
        <v>0.687</v>
      </c>
      <c r="AJ141" s="32">
        <f t="shared" si="4"/>
        <v>0</v>
      </c>
      <c r="AK141" s="32">
        <f t="shared" si="5"/>
        <v>4.45859757</v>
      </c>
      <c r="AL141" s="32">
        <f t="shared" si="6"/>
        <v>0</v>
      </c>
      <c r="AM141" s="32">
        <f t="shared" si="7"/>
        <v>0</v>
      </c>
      <c r="AN141" s="31">
        <f t="shared" si="8"/>
        <v>9</v>
      </c>
      <c r="AO141" s="32">
        <f t="shared" si="9"/>
        <v>3.180044168</v>
      </c>
      <c r="AP141" s="32">
        <f t="shared" si="10"/>
        <v>-0.96816614</v>
      </c>
      <c r="AQ141" s="32">
        <f t="shared" si="11"/>
        <v>-0.668699932</v>
      </c>
      <c r="AR141" s="32">
        <f t="shared" si="12"/>
        <v>0.5347776666</v>
      </c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</row>
    <row r="142">
      <c r="A142" s="18">
        <v>141.0</v>
      </c>
      <c r="B142" s="18" t="s">
        <v>367</v>
      </c>
      <c r="C142" s="18" t="str">
        <f>VLOOKUP(B142, 'Unavailable Hitters'!A:B, 2, FALSE)</f>
        <v>#N/A</v>
      </c>
      <c r="D142" s="18" t="str">
        <f>VLOOKUP(B142, 'Hitter Pool'!B:D, 3, FALSE)</f>
        <v>#N/A</v>
      </c>
      <c r="E142" s="18">
        <v>27.0</v>
      </c>
      <c r="F142" s="18" t="s">
        <v>209</v>
      </c>
      <c r="G142" s="18" t="s">
        <v>125</v>
      </c>
      <c r="H142" s="18">
        <v>21.0</v>
      </c>
      <c r="I142" s="18">
        <v>88.0</v>
      </c>
      <c r="J142" s="18">
        <v>78.0</v>
      </c>
      <c r="K142" s="18">
        <v>9.0</v>
      </c>
      <c r="L142" s="18">
        <v>15.0</v>
      </c>
      <c r="M142" s="18">
        <v>3.0</v>
      </c>
      <c r="N142" s="18">
        <v>0.0</v>
      </c>
      <c r="O142" s="18">
        <v>0.0</v>
      </c>
      <c r="P142" s="18">
        <v>8.0</v>
      </c>
      <c r="Q142" s="18">
        <v>2.0</v>
      </c>
      <c r="R142" s="18">
        <v>1.0</v>
      </c>
      <c r="S142" s="18">
        <v>6.0</v>
      </c>
      <c r="T142" s="18">
        <v>14.0</v>
      </c>
      <c r="U142" s="18">
        <v>0.192</v>
      </c>
      <c r="V142" s="18">
        <v>0.261</v>
      </c>
      <c r="W142" s="18">
        <v>0.231</v>
      </c>
      <c r="X142" s="18">
        <v>0.492</v>
      </c>
      <c r="Y142" s="18">
        <v>47.0</v>
      </c>
      <c r="Z142" s="18">
        <v>18.0</v>
      </c>
      <c r="AA142" s="18">
        <v>0.0</v>
      </c>
      <c r="AB142" s="18">
        <v>2.0</v>
      </c>
      <c r="AC142" s="18">
        <v>0.0</v>
      </c>
      <c r="AD142" s="18">
        <v>2.0</v>
      </c>
      <c r="AE142" s="18">
        <v>0.0</v>
      </c>
      <c r="AF142" s="18">
        <v>46.0</v>
      </c>
      <c r="AG142" s="31">
        <f t="shared" si="1"/>
        <v>12</v>
      </c>
      <c r="AH142" s="31">
        <f t="shared" si="2"/>
        <v>5.952</v>
      </c>
      <c r="AI142" s="31">
        <f t="shared" si="3"/>
        <v>2.061</v>
      </c>
      <c r="AJ142" s="32">
        <f t="shared" si="4"/>
        <v>0</v>
      </c>
      <c r="AK142" s="32">
        <f t="shared" si="5"/>
        <v>0</v>
      </c>
      <c r="AL142" s="32">
        <f t="shared" si="6"/>
        <v>1.64</v>
      </c>
      <c r="AM142" s="32">
        <f t="shared" si="7"/>
        <v>-0.67</v>
      </c>
      <c r="AN142" s="31">
        <f t="shared" si="8"/>
        <v>8</v>
      </c>
      <c r="AO142" s="32">
        <f t="shared" si="9"/>
        <v>2.826705927</v>
      </c>
      <c r="AP142" s="32">
        <f t="shared" si="10"/>
        <v>-0.677716298</v>
      </c>
      <c r="AQ142" s="32">
        <f t="shared" si="11"/>
        <v>0</v>
      </c>
      <c r="AR142" s="32">
        <f t="shared" si="12"/>
        <v>0.5300947442</v>
      </c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</row>
    <row r="143">
      <c r="A143" s="18">
        <v>142.0</v>
      </c>
      <c r="B143" s="18" t="s">
        <v>368</v>
      </c>
      <c r="C143" s="18" t="str">
        <f>VLOOKUP(B143, 'Unavailable Hitters'!A:B, 2, FALSE)</f>
        <v>#N/A</v>
      </c>
      <c r="D143" s="18" t="str">
        <f>VLOOKUP(B143, 'Hitter Pool'!B:D, 3, FALSE)</f>
        <v>#N/A</v>
      </c>
      <c r="E143" s="18">
        <v>34.0</v>
      </c>
      <c r="F143" s="18" t="s">
        <v>286</v>
      </c>
      <c r="G143" s="18" t="s">
        <v>121</v>
      </c>
      <c r="H143" s="18">
        <v>20.0</v>
      </c>
      <c r="I143" s="18">
        <v>69.0</v>
      </c>
      <c r="J143" s="18">
        <v>65.0</v>
      </c>
      <c r="K143" s="18">
        <v>7.0</v>
      </c>
      <c r="L143" s="18">
        <v>12.0</v>
      </c>
      <c r="M143" s="18">
        <v>2.0</v>
      </c>
      <c r="N143" s="18">
        <v>0.0</v>
      </c>
      <c r="O143" s="18">
        <v>3.0</v>
      </c>
      <c r="P143" s="18">
        <v>9.0</v>
      </c>
      <c r="Q143" s="18">
        <v>2.0</v>
      </c>
      <c r="R143" s="18">
        <v>0.0</v>
      </c>
      <c r="S143" s="18">
        <v>4.0</v>
      </c>
      <c r="T143" s="18">
        <v>17.0</v>
      </c>
      <c r="U143" s="18">
        <v>0.185</v>
      </c>
      <c r="V143" s="18">
        <v>0.232</v>
      </c>
      <c r="W143" s="18">
        <v>0.354</v>
      </c>
      <c r="X143" s="18">
        <v>0.586</v>
      </c>
      <c r="Y143" s="18">
        <v>65.0</v>
      </c>
      <c r="Z143" s="18">
        <v>23.0</v>
      </c>
      <c r="AA143" s="18">
        <v>3.0</v>
      </c>
      <c r="AB143" s="18">
        <v>0.0</v>
      </c>
      <c r="AC143" s="18">
        <v>0.0</v>
      </c>
      <c r="AD143" s="18">
        <v>0.0</v>
      </c>
      <c r="AE143" s="18">
        <v>1.0</v>
      </c>
      <c r="AF143" s="18" t="s">
        <v>255</v>
      </c>
      <c r="AG143" s="31">
        <f t="shared" si="1"/>
        <v>7</v>
      </c>
      <c r="AH143" s="31">
        <f t="shared" si="2"/>
        <v>3.472</v>
      </c>
      <c r="AI143" s="31">
        <f t="shared" si="3"/>
        <v>1.374</v>
      </c>
      <c r="AJ143" s="32">
        <f t="shared" si="4"/>
        <v>0</v>
      </c>
      <c r="AK143" s="32">
        <f t="shared" si="5"/>
        <v>4.45859757</v>
      </c>
      <c r="AL143" s="32">
        <f t="shared" si="6"/>
        <v>1.64</v>
      </c>
      <c r="AM143" s="32">
        <f t="shared" si="7"/>
        <v>0</v>
      </c>
      <c r="AN143" s="31">
        <f t="shared" si="8"/>
        <v>4</v>
      </c>
      <c r="AO143" s="32">
        <f t="shared" si="9"/>
        <v>1.413352964</v>
      </c>
      <c r="AP143" s="32">
        <f t="shared" si="10"/>
        <v>-0.822941219</v>
      </c>
      <c r="AQ143" s="32">
        <f t="shared" si="11"/>
        <v>-1.003049898</v>
      </c>
      <c r="AR143" s="32">
        <f t="shared" si="12"/>
        <v>0.5265979708</v>
      </c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</row>
    <row r="144">
      <c r="A144" s="18">
        <v>143.0</v>
      </c>
      <c r="B144" s="18" t="s">
        <v>369</v>
      </c>
      <c r="C144" s="18" t="str">
        <f>VLOOKUP(B144, 'Unavailable Hitters'!A:B, 2, FALSE)</f>
        <v>#N/A</v>
      </c>
      <c r="D144" s="18" t="str">
        <f>VLOOKUP(B144, 'Hitter Pool'!B:D, 3, FALSE)</f>
        <v>#N/A</v>
      </c>
      <c r="E144" s="18">
        <v>30.0</v>
      </c>
      <c r="F144" s="18" t="s">
        <v>120</v>
      </c>
      <c r="G144" s="18" t="s">
        <v>121</v>
      </c>
      <c r="H144" s="18">
        <v>22.0</v>
      </c>
      <c r="I144" s="18">
        <v>94.0</v>
      </c>
      <c r="J144" s="18">
        <v>81.0</v>
      </c>
      <c r="K144" s="18">
        <v>7.0</v>
      </c>
      <c r="L144" s="18">
        <v>15.0</v>
      </c>
      <c r="M144" s="18">
        <v>1.0</v>
      </c>
      <c r="N144" s="18">
        <v>0.0</v>
      </c>
      <c r="O144" s="18">
        <v>1.0</v>
      </c>
      <c r="P144" s="18">
        <v>10.0</v>
      </c>
      <c r="Q144" s="18">
        <v>0.0</v>
      </c>
      <c r="R144" s="18">
        <v>0.0</v>
      </c>
      <c r="S144" s="18">
        <v>12.0</v>
      </c>
      <c r="T144" s="18">
        <v>27.0</v>
      </c>
      <c r="U144" s="18">
        <v>0.185</v>
      </c>
      <c r="V144" s="18">
        <v>0.298</v>
      </c>
      <c r="W144" s="18">
        <v>0.235</v>
      </c>
      <c r="X144" s="18">
        <v>0.532</v>
      </c>
      <c r="Y144" s="18">
        <v>45.0</v>
      </c>
      <c r="Z144" s="18">
        <v>19.0</v>
      </c>
      <c r="AA144" s="18">
        <v>1.0</v>
      </c>
      <c r="AB144" s="18">
        <v>1.0</v>
      </c>
      <c r="AC144" s="18">
        <v>0.0</v>
      </c>
      <c r="AD144" s="18">
        <v>0.0</v>
      </c>
      <c r="AE144" s="18">
        <v>0.0</v>
      </c>
      <c r="AF144" s="18" t="s">
        <v>263</v>
      </c>
      <c r="AG144" s="31">
        <f t="shared" si="1"/>
        <v>13</v>
      </c>
      <c r="AH144" s="31">
        <f t="shared" si="2"/>
        <v>6.448</v>
      </c>
      <c r="AI144" s="31">
        <f t="shared" si="3"/>
        <v>0.687</v>
      </c>
      <c r="AJ144" s="32">
        <f t="shared" si="4"/>
        <v>0</v>
      </c>
      <c r="AK144" s="32">
        <f t="shared" si="5"/>
        <v>1.48619919</v>
      </c>
      <c r="AL144" s="32">
        <f t="shared" si="6"/>
        <v>0</v>
      </c>
      <c r="AM144" s="32">
        <f t="shared" si="7"/>
        <v>0</v>
      </c>
      <c r="AN144" s="31">
        <f t="shared" si="8"/>
        <v>13</v>
      </c>
      <c r="AO144" s="32">
        <f t="shared" si="9"/>
        <v>4.593397132</v>
      </c>
      <c r="AP144" s="32">
        <f t="shared" si="10"/>
        <v>-1.307024289</v>
      </c>
      <c r="AQ144" s="32">
        <f t="shared" si="11"/>
        <v>-0.334349966</v>
      </c>
      <c r="AR144" s="32">
        <f t="shared" si="12"/>
        <v>0.5260555485</v>
      </c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</row>
    <row r="145">
      <c r="A145" s="18">
        <v>144.0</v>
      </c>
      <c r="B145" s="18" t="s">
        <v>370</v>
      </c>
      <c r="C145" s="18" t="str">
        <f>VLOOKUP(B145, 'Unavailable Hitters'!A:B, 2, FALSE)</f>
        <v>#N/A</v>
      </c>
      <c r="D145" s="18" t="str">
        <f>VLOOKUP(B145, 'Hitter Pool'!B:D, 3, FALSE)</f>
        <v>#N/A</v>
      </c>
      <c r="E145" s="18">
        <v>24.0</v>
      </c>
      <c r="F145" s="18" t="s">
        <v>274</v>
      </c>
      <c r="G145" s="18" t="s">
        <v>125</v>
      </c>
      <c r="H145" s="18">
        <v>21.0</v>
      </c>
      <c r="I145" s="18">
        <v>84.0</v>
      </c>
      <c r="J145" s="18">
        <v>81.0</v>
      </c>
      <c r="K145" s="18">
        <v>5.0</v>
      </c>
      <c r="L145" s="18">
        <v>18.0</v>
      </c>
      <c r="M145" s="18">
        <v>1.0</v>
      </c>
      <c r="N145" s="18">
        <v>2.0</v>
      </c>
      <c r="O145" s="18">
        <v>1.0</v>
      </c>
      <c r="P145" s="18">
        <v>5.0</v>
      </c>
      <c r="Q145" s="18">
        <v>0.0</v>
      </c>
      <c r="R145" s="18">
        <v>0.0</v>
      </c>
      <c r="S145" s="18">
        <v>3.0</v>
      </c>
      <c r="T145" s="18">
        <v>21.0</v>
      </c>
      <c r="U145" s="18">
        <v>0.222</v>
      </c>
      <c r="V145" s="18">
        <v>0.25</v>
      </c>
      <c r="W145" s="18">
        <v>0.321</v>
      </c>
      <c r="X145" s="18">
        <v>0.571</v>
      </c>
      <c r="Y145" s="18">
        <v>64.0</v>
      </c>
      <c r="Z145" s="18">
        <v>26.0</v>
      </c>
      <c r="AA145" s="18">
        <v>1.0</v>
      </c>
      <c r="AB145" s="18">
        <v>0.0</v>
      </c>
      <c r="AC145" s="18">
        <v>0.0</v>
      </c>
      <c r="AD145" s="18">
        <v>0.0</v>
      </c>
      <c r="AE145" s="18">
        <v>0.0</v>
      </c>
      <c r="AF145" s="18" t="s">
        <v>371</v>
      </c>
      <c r="AG145" s="31">
        <f t="shared" si="1"/>
        <v>14</v>
      </c>
      <c r="AH145" s="31">
        <f t="shared" si="2"/>
        <v>6.944</v>
      </c>
      <c r="AI145" s="31">
        <f t="shared" si="3"/>
        <v>0.687</v>
      </c>
      <c r="AJ145" s="32">
        <f t="shared" si="4"/>
        <v>2.185406336</v>
      </c>
      <c r="AK145" s="32">
        <f t="shared" si="5"/>
        <v>1.48619919</v>
      </c>
      <c r="AL145" s="32">
        <f t="shared" si="6"/>
        <v>0</v>
      </c>
      <c r="AM145" s="32">
        <f t="shared" si="7"/>
        <v>0</v>
      </c>
      <c r="AN145" s="31">
        <f t="shared" si="8"/>
        <v>3</v>
      </c>
      <c r="AO145" s="32">
        <f t="shared" si="9"/>
        <v>1.060014723</v>
      </c>
      <c r="AP145" s="32">
        <f t="shared" si="10"/>
        <v>-1.016574447</v>
      </c>
      <c r="AQ145" s="32">
        <f t="shared" si="11"/>
        <v>-0.334349966</v>
      </c>
      <c r="AR145" s="32">
        <f t="shared" si="12"/>
        <v>0.5243664684</v>
      </c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</row>
    <row r="146">
      <c r="A146" s="18">
        <v>145.0</v>
      </c>
      <c r="B146" s="18" t="s">
        <v>372</v>
      </c>
      <c r="C146" s="18" t="str">
        <f>VLOOKUP(B146, 'Unavailable Hitters'!A:B, 2, FALSE)</f>
        <v>#N/A</v>
      </c>
      <c r="D146" s="18" t="str">
        <f>VLOOKUP(B146, 'Hitter Pool'!B:D, 3, FALSE)</f>
        <v>#N/A</v>
      </c>
      <c r="E146" s="18">
        <v>24.0</v>
      </c>
      <c r="F146" s="18" t="s">
        <v>173</v>
      </c>
      <c r="G146" s="18" t="s">
        <v>125</v>
      </c>
      <c r="H146" s="18">
        <v>19.0</v>
      </c>
      <c r="I146" s="18">
        <v>70.0</v>
      </c>
      <c r="J146" s="18">
        <v>66.0</v>
      </c>
      <c r="K146" s="18">
        <v>4.0</v>
      </c>
      <c r="L146" s="18">
        <v>17.0</v>
      </c>
      <c r="M146" s="18">
        <v>6.0</v>
      </c>
      <c r="N146" s="18">
        <v>0.0</v>
      </c>
      <c r="O146" s="18">
        <v>0.0</v>
      </c>
      <c r="P146" s="18">
        <v>2.0</v>
      </c>
      <c r="Q146" s="18">
        <v>0.0</v>
      </c>
      <c r="R146" s="18">
        <v>0.0</v>
      </c>
      <c r="S146" s="18">
        <v>3.0</v>
      </c>
      <c r="T146" s="18">
        <v>16.0</v>
      </c>
      <c r="U146" s="18">
        <v>0.258</v>
      </c>
      <c r="V146" s="18">
        <v>0.29</v>
      </c>
      <c r="W146" s="18">
        <v>0.348</v>
      </c>
      <c r="X146" s="18">
        <v>0.638</v>
      </c>
      <c r="Y146" s="18">
        <v>81.0</v>
      </c>
      <c r="Z146" s="18">
        <v>23.0</v>
      </c>
      <c r="AA146" s="18">
        <v>0.0</v>
      </c>
      <c r="AB146" s="18">
        <v>0.0</v>
      </c>
      <c r="AC146" s="18">
        <v>0.0</v>
      </c>
      <c r="AD146" s="18">
        <v>0.0</v>
      </c>
      <c r="AE146" s="18">
        <v>0.0</v>
      </c>
      <c r="AF146" s="18" t="s">
        <v>373</v>
      </c>
      <c r="AG146" s="31">
        <f t="shared" si="1"/>
        <v>11</v>
      </c>
      <c r="AH146" s="31">
        <f t="shared" si="2"/>
        <v>5.456</v>
      </c>
      <c r="AI146" s="31">
        <f t="shared" si="3"/>
        <v>4.122</v>
      </c>
      <c r="AJ146" s="32">
        <f t="shared" si="4"/>
        <v>0</v>
      </c>
      <c r="AK146" s="32">
        <f t="shared" si="5"/>
        <v>0</v>
      </c>
      <c r="AL146" s="32">
        <f t="shared" si="6"/>
        <v>0</v>
      </c>
      <c r="AM146" s="32">
        <f t="shared" si="7"/>
        <v>0</v>
      </c>
      <c r="AN146" s="31">
        <f t="shared" si="8"/>
        <v>3</v>
      </c>
      <c r="AO146" s="32">
        <f t="shared" si="9"/>
        <v>1.060014723</v>
      </c>
      <c r="AP146" s="32">
        <f t="shared" si="10"/>
        <v>-0.774532912</v>
      </c>
      <c r="AQ146" s="32">
        <f t="shared" si="11"/>
        <v>0</v>
      </c>
      <c r="AR146" s="32">
        <f t="shared" si="12"/>
        <v>0.5191306216</v>
      </c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</row>
    <row r="147">
      <c r="A147" s="18">
        <v>146.0</v>
      </c>
      <c r="B147" s="18" t="s">
        <v>374</v>
      </c>
      <c r="C147" s="18" t="str">
        <f>VLOOKUP(B147, 'Unavailable Hitters'!A:B, 2, FALSE)</f>
        <v>#N/A</v>
      </c>
      <c r="D147" s="18" t="str">
        <f>VLOOKUP(B147, 'Hitter Pool'!B:D, 3, FALSE)</f>
        <v>#N/A</v>
      </c>
      <c r="E147" s="18">
        <v>30.0</v>
      </c>
      <c r="F147" s="18" t="s">
        <v>142</v>
      </c>
      <c r="G147" s="18" t="s">
        <v>121</v>
      </c>
      <c r="H147" s="18">
        <v>20.0</v>
      </c>
      <c r="I147" s="18">
        <v>68.0</v>
      </c>
      <c r="J147" s="18">
        <v>60.0</v>
      </c>
      <c r="K147" s="18">
        <v>7.0</v>
      </c>
      <c r="L147" s="18">
        <v>12.0</v>
      </c>
      <c r="M147" s="18">
        <v>3.0</v>
      </c>
      <c r="N147" s="18">
        <v>0.0</v>
      </c>
      <c r="O147" s="18">
        <v>2.0</v>
      </c>
      <c r="P147" s="18">
        <v>9.0</v>
      </c>
      <c r="Q147" s="18">
        <v>0.0</v>
      </c>
      <c r="R147" s="18">
        <v>0.0</v>
      </c>
      <c r="S147" s="18">
        <v>5.0</v>
      </c>
      <c r="T147" s="18">
        <v>22.0</v>
      </c>
      <c r="U147" s="18">
        <v>0.2</v>
      </c>
      <c r="V147" s="18">
        <v>0.294</v>
      </c>
      <c r="W147" s="18">
        <v>0.35</v>
      </c>
      <c r="X147" s="18">
        <v>0.644</v>
      </c>
      <c r="Y147" s="18">
        <v>79.0</v>
      </c>
      <c r="Z147" s="18">
        <v>21.0</v>
      </c>
      <c r="AA147" s="18">
        <v>0.0</v>
      </c>
      <c r="AB147" s="18">
        <v>3.0</v>
      </c>
      <c r="AC147" s="18">
        <v>0.0</v>
      </c>
      <c r="AD147" s="18">
        <v>0.0</v>
      </c>
      <c r="AE147" s="18">
        <v>0.0</v>
      </c>
      <c r="AF147" s="18" t="s">
        <v>375</v>
      </c>
      <c r="AG147" s="31">
        <f t="shared" si="1"/>
        <v>7</v>
      </c>
      <c r="AH147" s="31">
        <f t="shared" si="2"/>
        <v>3.472</v>
      </c>
      <c r="AI147" s="31">
        <f t="shared" si="3"/>
        <v>2.061</v>
      </c>
      <c r="AJ147" s="32">
        <f t="shared" si="4"/>
        <v>0</v>
      </c>
      <c r="AK147" s="32">
        <f t="shared" si="5"/>
        <v>2.97239838</v>
      </c>
      <c r="AL147" s="32">
        <f t="shared" si="6"/>
        <v>0</v>
      </c>
      <c r="AM147" s="32">
        <f t="shared" si="7"/>
        <v>0</v>
      </c>
      <c r="AN147" s="31">
        <f t="shared" si="8"/>
        <v>8</v>
      </c>
      <c r="AO147" s="32">
        <f t="shared" si="9"/>
        <v>2.826705927</v>
      </c>
      <c r="AP147" s="32">
        <f t="shared" si="10"/>
        <v>-1.064982754</v>
      </c>
      <c r="AQ147" s="32">
        <f t="shared" si="11"/>
        <v>0</v>
      </c>
      <c r="AR147" s="32">
        <f t="shared" si="12"/>
        <v>0.5133560777</v>
      </c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</row>
    <row r="148">
      <c r="A148" s="18">
        <v>147.0</v>
      </c>
      <c r="B148" s="18" t="s">
        <v>376</v>
      </c>
      <c r="C148" s="18" t="str">
        <f>VLOOKUP(B148, 'Unavailable Hitters'!A:B, 2, FALSE)</f>
        <v>#N/A</v>
      </c>
      <c r="D148" s="18" t="str">
        <f>VLOOKUP(B148, 'Hitter Pool'!B:D, 3, FALSE)</f>
        <v>#N/A</v>
      </c>
      <c r="E148" s="18">
        <v>24.0</v>
      </c>
      <c r="F148" s="18" t="s">
        <v>165</v>
      </c>
      <c r="G148" s="18" t="s">
        <v>125</v>
      </c>
      <c r="H148" s="18">
        <v>21.0</v>
      </c>
      <c r="I148" s="18">
        <v>81.0</v>
      </c>
      <c r="J148" s="18">
        <v>76.0</v>
      </c>
      <c r="K148" s="18">
        <v>8.0</v>
      </c>
      <c r="L148" s="18">
        <v>13.0</v>
      </c>
      <c r="M148" s="18">
        <v>5.0</v>
      </c>
      <c r="N148" s="18">
        <v>0.0</v>
      </c>
      <c r="O148" s="18">
        <v>1.0</v>
      </c>
      <c r="P148" s="18">
        <v>7.0</v>
      </c>
      <c r="Q148" s="18">
        <v>3.0</v>
      </c>
      <c r="R148" s="18">
        <v>0.0</v>
      </c>
      <c r="S148" s="18">
        <v>4.0</v>
      </c>
      <c r="T148" s="18">
        <v>26.0</v>
      </c>
      <c r="U148" s="18">
        <v>0.171</v>
      </c>
      <c r="V148" s="18">
        <v>0.21</v>
      </c>
      <c r="W148" s="18">
        <v>0.276</v>
      </c>
      <c r="X148" s="18">
        <v>0.486</v>
      </c>
      <c r="Y148" s="18">
        <v>39.0</v>
      </c>
      <c r="Z148" s="18">
        <v>21.0</v>
      </c>
      <c r="AA148" s="18">
        <v>1.0</v>
      </c>
      <c r="AB148" s="18">
        <v>0.0</v>
      </c>
      <c r="AC148" s="18">
        <v>0.0</v>
      </c>
      <c r="AD148" s="18">
        <v>1.0</v>
      </c>
      <c r="AE148" s="18">
        <v>0.0</v>
      </c>
      <c r="AF148" s="18" t="s">
        <v>377</v>
      </c>
      <c r="AG148" s="31">
        <f t="shared" si="1"/>
        <v>7</v>
      </c>
      <c r="AH148" s="31">
        <f t="shared" si="2"/>
        <v>3.472</v>
      </c>
      <c r="AI148" s="31">
        <f t="shared" si="3"/>
        <v>3.435</v>
      </c>
      <c r="AJ148" s="32">
        <f t="shared" si="4"/>
        <v>0</v>
      </c>
      <c r="AK148" s="32">
        <f t="shared" si="5"/>
        <v>1.48619919</v>
      </c>
      <c r="AL148" s="32">
        <f t="shared" si="6"/>
        <v>2.46</v>
      </c>
      <c r="AM148" s="32">
        <f t="shared" si="7"/>
        <v>0</v>
      </c>
      <c r="AN148" s="31">
        <f t="shared" si="8"/>
        <v>4</v>
      </c>
      <c r="AO148" s="32">
        <f t="shared" si="9"/>
        <v>1.413352964</v>
      </c>
      <c r="AP148" s="32">
        <f t="shared" si="10"/>
        <v>-1.258615982</v>
      </c>
      <c r="AQ148" s="32">
        <f t="shared" si="11"/>
        <v>-0.334349966</v>
      </c>
      <c r="AR148" s="32">
        <f t="shared" si="12"/>
        <v>0.5082660098</v>
      </c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</row>
    <row r="149">
      <c r="A149" s="18">
        <v>148.0</v>
      </c>
      <c r="B149" s="18" t="s">
        <v>378</v>
      </c>
      <c r="C149" s="18" t="str">
        <f>VLOOKUP(B149, 'Unavailable Hitters'!A:B, 2, FALSE)</f>
        <v>#N/A</v>
      </c>
      <c r="D149" s="18" t="str">
        <f>VLOOKUP(B149, 'Hitter Pool'!B:D, 3, FALSE)</f>
        <v>#N/A</v>
      </c>
      <c r="E149" s="18">
        <v>34.0</v>
      </c>
      <c r="F149" s="18" t="s">
        <v>236</v>
      </c>
      <c r="G149" s="18" t="s">
        <v>121</v>
      </c>
      <c r="H149" s="18">
        <v>19.0</v>
      </c>
      <c r="I149" s="18">
        <v>72.0</v>
      </c>
      <c r="J149" s="18">
        <v>61.0</v>
      </c>
      <c r="K149" s="18">
        <v>6.0</v>
      </c>
      <c r="L149" s="18">
        <v>9.0</v>
      </c>
      <c r="M149" s="18">
        <v>4.0</v>
      </c>
      <c r="N149" s="18">
        <v>0.0</v>
      </c>
      <c r="O149" s="18">
        <v>1.0</v>
      </c>
      <c r="P149" s="18">
        <v>8.0</v>
      </c>
      <c r="Q149" s="18">
        <v>0.0</v>
      </c>
      <c r="R149" s="18">
        <v>0.0</v>
      </c>
      <c r="S149" s="18">
        <v>9.0</v>
      </c>
      <c r="T149" s="18">
        <v>12.0</v>
      </c>
      <c r="U149" s="18">
        <v>0.148</v>
      </c>
      <c r="V149" s="18">
        <v>0.278</v>
      </c>
      <c r="W149" s="18">
        <v>0.262</v>
      </c>
      <c r="X149" s="18">
        <v>0.54</v>
      </c>
      <c r="Y149" s="18">
        <v>44.0</v>
      </c>
      <c r="Z149" s="18">
        <v>16.0</v>
      </c>
      <c r="AA149" s="18">
        <v>0.0</v>
      </c>
      <c r="AB149" s="18">
        <v>2.0</v>
      </c>
      <c r="AC149" s="18">
        <v>0.0</v>
      </c>
      <c r="AD149" s="18">
        <v>0.0</v>
      </c>
      <c r="AE149" s="18">
        <v>1.0</v>
      </c>
      <c r="AF149" s="18" t="s">
        <v>122</v>
      </c>
      <c r="AG149" s="31">
        <f t="shared" si="1"/>
        <v>4</v>
      </c>
      <c r="AH149" s="31">
        <f t="shared" si="2"/>
        <v>1.984</v>
      </c>
      <c r="AI149" s="31">
        <f t="shared" si="3"/>
        <v>2.748</v>
      </c>
      <c r="AJ149" s="32">
        <f t="shared" si="4"/>
        <v>0</v>
      </c>
      <c r="AK149" s="32">
        <f t="shared" si="5"/>
        <v>1.48619919</v>
      </c>
      <c r="AL149" s="32">
        <f t="shared" si="6"/>
        <v>0</v>
      </c>
      <c r="AM149" s="32">
        <f t="shared" si="7"/>
        <v>0</v>
      </c>
      <c r="AN149" s="31">
        <f t="shared" si="8"/>
        <v>11</v>
      </c>
      <c r="AO149" s="32">
        <f t="shared" si="9"/>
        <v>3.88672065</v>
      </c>
      <c r="AP149" s="32">
        <f t="shared" si="10"/>
        <v>-0.580899684</v>
      </c>
      <c r="AQ149" s="32">
        <f t="shared" si="11"/>
        <v>0</v>
      </c>
      <c r="AR149" s="32">
        <f t="shared" si="12"/>
        <v>0.5012642187</v>
      </c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</row>
    <row r="150">
      <c r="A150" s="18">
        <v>149.0</v>
      </c>
      <c r="B150" s="18" t="s">
        <v>379</v>
      </c>
      <c r="C150" s="18" t="str">
        <f>VLOOKUP(B150, 'Unavailable Hitters'!A:B, 2, FALSE)</f>
        <v>#N/A</v>
      </c>
      <c r="D150" s="18" t="str">
        <f>VLOOKUP(B150, 'Hitter Pool'!B:D, 3, FALSE)</f>
        <v>#N/A</v>
      </c>
      <c r="E150" s="18">
        <v>23.0</v>
      </c>
      <c r="F150" s="18" t="s">
        <v>226</v>
      </c>
      <c r="G150" s="18" t="s">
        <v>125</v>
      </c>
      <c r="H150" s="18">
        <v>19.0</v>
      </c>
      <c r="I150" s="18">
        <v>72.0</v>
      </c>
      <c r="J150" s="18">
        <v>62.0</v>
      </c>
      <c r="K150" s="18">
        <v>8.0</v>
      </c>
      <c r="L150" s="18">
        <v>10.0</v>
      </c>
      <c r="M150" s="18">
        <v>2.0</v>
      </c>
      <c r="N150" s="18">
        <v>0.0</v>
      </c>
      <c r="O150" s="18">
        <v>3.0</v>
      </c>
      <c r="P150" s="18">
        <v>9.0</v>
      </c>
      <c r="Q150" s="18">
        <v>1.0</v>
      </c>
      <c r="R150" s="18">
        <v>2.0</v>
      </c>
      <c r="S150" s="18">
        <v>8.0</v>
      </c>
      <c r="T150" s="18">
        <v>30.0</v>
      </c>
      <c r="U150" s="18">
        <v>0.161</v>
      </c>
      <c r="V150" s="18">
        <v>0.268</v>
      </c>
      <c r="W150" s="18">
        <v>0.339</v>
      </c>
      <c r="X150" s="18">
        <v>0.606</v>
      </c>
      <c r="Y150" s="18">
        <v>79.0</v>
      </c>
      <c r="Z150" s="18">
        <v>21.0</v>
      </c>
      <c r="AA150" s="18">
        <v>0.0</v>
      </c>
      <c r="AB150" s="18">
        <v>1.0</v>
      </c>
      <c r="AC150" s="18">
        <v>1.0</v>
      </c>
      <c r="AD150" s="18">
        <v>0.0</v>
      </c>
      <c r="AE150" s="18">
        <v>0.0</v>
      </c>
      <c r="AF150" s="18" t="s">
        <v>380</v>
      </c>
      <c r="AG150" s="31">
        <f t="shared" si="1"/>
        <v>5</v>
      </c>
      <c r="AH150" s="31">
        <f t="shared" si="2"/>
        <v>2.48</v>
      </c>
      <c r="AI150" s="31">
        <f t="shared" si="3"/>
        <v>1.374</v>
      </c>
      <c r="AJ150" s="32">
        <f t="shared" si="4"/>
        <v>0</v>
      </c>
      <c r="AK150" s="32">
        <f t="shared" si="5"/>
        <v>4.45859757</v>
      </c>
      <c r="AL150" s="32">
        <f t="shared" si="6"/>
        <v>0.82</v>
      </c>
      <c r="AM150" s="32">
        <f t="shared" si="7"/>
        <v>-1.34</v>
      </c>
      <c r="AN150" s="31">
        <f t="shared" si="8"/>
        <v>9</v>
      </c>
      <c r="AO150" s="32">
        <f t="shared" si="9"/>
        <v>3.180044168</v>
      </c>
      <c r="AP150" s="32">
        <f t="shared" si="10"/>
        <v>-1.45224921</v>
      </c>
      <c r="AQ150" s="32">
        <f t="shared" si="11"/>
        <v>0</v>
      </c>
      <c r="AR150" s="32">
        <f t="shared" si="12"/>
        <v>0.501073291</v>
      </c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</row>
    <row r="151">
      <c r="A151" s="18">
        <v>150.0</v>
      </c>
      <c r="B151" s="18" t="s">
        <v>381</v>
      </c>
      <c r="C151" s="18" t="str">
        <f>VLOOKUP(B151, 'Unavailable Hitters'!A:B, 2, FALSE)</f>
        <v>#N/A</v>
      </c>
      <c r="D151" s="18" t="str">
        <f>VLOOKUP(B151, 'Hitter Pool'!B:D, 3, FALSE)</f>
        <v>#N/A</v>
      </c>
      <c r="E151" s="18">
        <v>28.0</v>
      </c>
      <c r="F151" s="18" t="s">
        <v>226</v>
      </c>
      <c r="G151" s="18" t="s">
        <v>125</v>
      </c>
      <c r="H151" s="18">
        <v>22.0</v>
      </c>
      <c r="I151" s="18">
        <v>74.0</v>
      </c>
      <c r="J151" s="18">
        <v>62.0</v>
      </c>
      <c r="K151" s="18">
        <v>6.0</v>
      </c>
      <c r="L151" s="18">
        <v>7.0</v>
      </c>
      <c r="M151" s="18">
        <v>4.0</v>
      </c>
      <c r="N151" s="18">
        <v>0.0</v>
      </c>
      <c r="O151" s="18">
        <v>1.0</v>
      </c>
      <c r="P151" s="18">
        <v>6.0</v>
      </c>
      <c r="Q151" s="18">
        <v>4.0</v>
      </c>
      <c r="R151" s="18">
        <v>0.0</v>
      </c>
      <c r="S151" s="18">
        <v>10.0</v>
      </c>
      <c r="T151" s="18">
        <v>24.0</v>
      </c>
      <c r="U151" s="18">
        <v>0.113</v>
      </c>
      <c r="V151" s="18">
        <v>0.243</v>
      </c>
      <c r="W151" s="18">
        <v>0.226</v>
      </c>
      <c r="X151" s="18">
        <v>0.469</v>
      </c>
      <c r="Y151" s="18">
        <v>41.0</v>
      </c>
      <c r="Z151" s="18">
        <v>14.0</v>
      </c>
      <c r="AA151" s="18">
        <v>1.0</v>
      </c>
      <c r="AB151" s="18">
        <v>1.0</v>
      </c>
      <c r="AC151" s="18">
        <v>0.0</v>
      </c>
      <c r="AD151" s="18">
        <v>1.0</v>
      </c>
      <c r="AE151" s="18">
        <v>0.0</v>
      </c>
      <c r="AF151" s="18" t="s">
        <v>382</v>
      </c>
      <c r="AG151" s="31">
        <f t="shared" si="1"/>
        <v>2</v>
      </c>
      <c r="AH151" s="31">
        <f t="shared" si="2"/>
        <v>0.992</v>
      </c>
      <c r="AI151" s="31">
        <f t="shared" si="3"/>
        <v>2.748</v>
      </c>
      <c r="AJ151" s="32">
        <f t="shared" si="4"/>
        <v>0</v>
      </c>
      <c r="AK151" s="32">
        <f t="shared" si="5"/>
        <v>1.48619919</v>
      </c>
      <c r="AL151" s="32">
        <f t="shared" si="6"/>
        <v>3.28</v>
      </c>
      <c r="AM151" s="32">
        <f t="shared" si="7"/>
        <v>0</v>
      </c>
      <c r="AN151" s="31">
        <f t="shared" si="8"/>
        <v>11</v>
      </c>
      <c r="AO151" s="32">
        <f t="shared" si="9"/>
        <v>3.88672065</v>
      </c>
      <c r="AP151" s="32">
        <f t="shared" si="10"/>
        <v>-1.161799368</v>
      </c>
      <c r="AQ151" s="32">
        <f t="shared" si="11"/>
        <v>-0.334349966</v>
      </c>
      <c r="AR151" s="32">
        <f t="shared" si="12"/>
        <v>0.4953077503</v>
      </c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</row>
    <row r="152">
      <c r="A152" s="18">
        <v>151.0</v>
      </c>
      <c r="B152" s="18" t="s">
        <v>383</v>
      </c>
      <c r="C152" s="18" t="str">
        <f>VLOOKUP(B152, 'Unavailable Hitters'!A:B, 2, FALSE)</f>
        <v>#N/A</v>
      </c>
      <c r="D152" s="18" t="str">
        <f>VLOOKUP(B152, 'Hitter Pool'!B:D, 3, FALSE)</f>
        <v>#N/A</v>
      </c>
      <c r="E152" s="18">
        <v>27.0</v>
      </c>
      <c r="F152" s="18" t="s">
        <v>120</v>
      </c>
      <c r="G152" s="18" t="s">
        <v>121</v>
      </c>
      <c r="H152" s="18">
        <v>22.0</v>
      </c>
      <c r="I152" s="18">
        <v>88.0</v>
      </c>
      <c r="J152" s="18">
        <v>80.0</v>
      </c>
      <c r="K152" s="18">
        <v>4.0</v>
      </c>
      <c r="L152" s="18">
        <v>15.0</v>
      </c>
      <c r="M152" s="18">
        <v>4.0</v>
      </c>
      <c r="N152" s="18">
        <v>1.0</v>
      </c>
      <c r="O152" s="18">
        <v>2.0</v>
      </c>
      <c r="P152" s="18">
        <v>6.0</v>
      </c>
      <c r="Q152" s="18">
        <v>0.0</v>
      </c>
      <c r="R152" s="18">
        <v>1.0</v>
      </c>
      <c r="S152" s="18">
        <v>6.0</v>
      </c>
      <c r="T152" s="18">
        <v>27.0</v>
      </c>
      <c r="U152" s="18">
        <v>0.188</v>
      </c>
      <c r="V152" s="18">
        <v>0.261</v>
      </c>
      <c r="W152" s="18">
        <v>0.338</v>
      </c>
      <c r="X152" s="18">
        <v>0.599</v>
      </c>
      <c r="Y152" s="18">
        <v>58.0</v>
      </c>
      <c r="Z152" s="18">
        <v>27.0</v>
      </c>
      <c r="AA152" s="18">
        <v>3.0</v>
      </c>
      <c r="AB152" s="18">
        <v>2.0</v>
      </c>
      <c r="AC152" s="18">
        <v>0.0</v>
      </c>
      <c r="AD152" s="18">
        <v>0.0</v>
      </c>
      <c r="AE152" s="18">
        <v>0.0</v>
      </c>
      <c r="AF152" s="18" t="s">
        <v>176</v>
      </c>
      <c r="AG152" s="31">
        <f t="shared" si="1"/>
        <v>8</v>
      </c>
      <c r="AH152" s="31">
        <f t="shared" si="2"/>
        <v>3.968</v>
      </c>
      <c r="AI152" s="31">
        <f t="shared" si="3"/>
        <v>2.748</v>
      </c>
      <c r="AJ152" s="32">
        <f t="shared" si="4"/>
        <v>1.092703168</v>
      </c>
      <c r="AK152" s="32">
        <f t="shared" si="5"/>
        <v>2.97239838</v>
      </c>
      <c r="AL152" s="32">
        <f t="shared" si="6"/>
        <v>0</v>
      </c>
      <c r="AM152" s="32">
        <f t="shared" si="7"/>
        <v>-0.67</v>
      </c>
      <c r="AN152" s="31">
        <f t="shared" si="8"/>
        <v>8</v>
      </c>
      <c r="AO152" s="32">
        <f t="shared" si="9"/>
        <v>2.826705927</v>
      </c>
      <c r="AP152" s="32">
        <f t="shared" si="10"/>
        <v>-1.307024289</v>
      </c>
      <c r="AQ152" s="32">
        <f t="shared" si="11"/>
        <v>-1.003049898</v>
      </c>
      <c r="AR152" s="32">
        <f t="shared" si="12"/>
        <v>0.4830787858</v>
      </c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</row>
    <row r="153">
      <c r="A153" s="18">
        <v>152.0</v>
      </c>
      <c r="B153" s="18" t="s">
        <v>384</v>
      </c>
      <c r="C153" s="18" t="str">
        <f>VLOOKUP(B153, 'Unavailable Hitters'!A:B, 2, FALSE)</f>
        <v>#N/A</v>
      </c>
      <c r="D153" s="18" t="str">
        <f>VLOOKUP(B153, 'Hitter Pool'!B:D, 3, FALSE)</f>
        <v>#N/A</v>
      </c>
      <c r="E153" s="18">
        <v>27.0</v>
      </c>
      <c r="F153" s="18" t="s">
        <v>212</v>
      </c>
      <c r="G153" s="18" t="s">
        <v>125</v>
      </c>
      <c r="H153" s="18">
        <v>20.0</v>
      </c>
      <c r="I153" s="18">
        <v>79.0</v>
      </c>
      <c r="J153" s="18">
        <v>73.0</v>
      </c>
      <c r="K153" s="18">
        <v>9.0</v>
      </c>
      <c r="L153" s="18">
        <v>15.0</v>
      </c>
      <c r="M153" s="18">
        <v>3.0</v>
      </c>
      <c r="N153" s="18">
        <v>0.0</v>
      </c>
      <c r="O153" s="18">
        <v>2.0</v>
      </c>
      <c r="P153" s="18">
        <v>7.0</v>
      </c>
      <c r="Q153" s="18">
        <v>0.0</v>
      </c>
      <c r="R153" s="18">
        <v>0.0</v>
      </c>
      <c r="S153" s="18">
        <v>3.0</v>
      </c>
      <c r="T153" s="18">
        <v>23.0</v>
      </c>
      <c r="U153" s="18">
        <v>0.205</v>
      </c>
      <c r="V153" s="18">
        <v>0.231</v>
      </c>
      <c r="W153" s="18">
        <v>0.329</v>
      </c>
      <c r="X153" s="18">
        <v>0.56</v>
      </c>
      <c r="Y153" s="18">
        <v>58.0</v>
      </c>
      <c r="Z153" s="18">
        <v>24.0</v>
      </c>
      <c r="AA153" s="18">
        <v>1.0</v>
      </c>
      <c r="AB153" s="18">
        <v>0.0</v>
      </c>
      <c r="AC153" s="18">
        <v>1.0</v>
      </c>
      <c r="AD153" s="18">
        <v>2.0</v>
      </c>
      <c r="AE153" s="18">
        <v>0.0</v>
      </c>
      <c r="AF153" s="18" t="s">
        <v>385</v>
      </c>
      <c r="AG153" s="31">
        <f t="shared" si="1"/>
        <v>10</v>
      </c>
      <c r="AH153" s="31">
        <f t="shared" si="2"/>
        <v>4.96</v>
      </c>
      <c r="AI153" s="31">
        <f t="shared" si="3"/>
        <v>2.061</v>
      </c>
      <c r="AJ153" s="32">
        <f t="shared" si="4"/>
        <v>0</v>
      </c>
      <c r="AK153" s="32">
        <f t="shared" si="5"/>
        <v>2.97239838</v>
      </c>
      <c r="AL153" s="32">
        <f t="shared" si="6"/>
        <v>0</v>
      </c>
      <c r="AM153" s="32">
        <f t="shared" si="7"/>
        <v>0</v>
      </c>
      <c r="AN153" s="31">
        <f t="shared" si="8"/>
        <v>3</v>
      </c>
      <c r="AO153" s="32">
        <f t="shared" si="9"/>
        <v>1.060014723</v>
      </c>
      <c r="AP153" s="32">
        <f t="shared" si="10"/>
        <v>-1.113391061</v>
      </c>
      <c r="AQ153" s="32">
        <f t="shared" si="11"/>
        <v>-0.334349966</v>
      </c>
      <c r="AR153" s="32">
        <f t="shared" si="12"/>
        <v>0.4802836038</v>
      </c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</row>
    <row r="154">
      <c r="A154" s="18">
        <v>153.0</v>
      </c>
      <c r="B154" s="18" t="s">
        <v>386</v>
      </c>
      <c r="C154" s="18" t="str">
        <f>VLOOKUP(B154, 'Unavailable Hitters'!A:B, 2, FALSE)</f>
        <v>#N/A</v>
      </c>
      <c r="D154" s="18" t="str">
        <f>VLOOKUP(B154, 'Hitter Pool'!B:D, 3, FALSE)</f>
        <v>#N/A</v>
      </c>
      <c r="E154" s="18">
        <v>26.0</v>
      </c>
      <c r="F154" s="18" t="s">
        <v>185</v>
      </c>
      <c r="G154" s="18" t="s">
        <v>121</v>
      </c>
      <c r="H154" s="18">
        <v>21.0</v>
      </c>
      <c r="I154" s="18">
        <v>87.0</v>
      </c>
      <c r="J154" s="18">
        <v>69.0</v>
      </c>
      <c r="K154" s="18">
        <v>6.0</v>
      </c>
      <c r="L154" s="18">
        <v>10.0</v>
      </c>
      <c r="M154" s="18">
        <v>0.0</v>
      </c>
      <c r="N154" s="18">
        <v>0.0</v>
      </c>
      <c r="O154" s="18">
        <v>1.0</v>
      </c>
      <c r="P154" s="18">
        <v>1.0</v>
      </c>
      <c r="Q154" s="18">
        <v>0.0</v>
      </c>
      <c r="R154" s="18">
        <v>1.0</v>
      </c>
      <c r="S154" s="18">
        <v>15.0</v>
      </c>
      <c r="T154" s="18">
        <v>27.0</v>
      </c>
      <c r="U154" s="18">
        <v>0.145</v>
      </c>
      <c r="V154" s="18">
        <v>0.314</v>
      </c>
      <c r="W154" s="18">
        <v>0.188</v>
      </c>
      <c r="X154" s="18">
        <v>0.502</v>
      </c>
      <c r="Y154" s="18">
        <v>47.0</v>
      </c>
      <c r="Z154" s="18">
        <v>13.0</v>
      </c>
      <c r="AA154" s="18">
        <v>0.0</v>
      </c>
      <c r="AB154" s="18">
        <v>2.0</v>
      </c>
      <c r="AC154" s="18">
        <v>1.0</v>
      </c>
      <c r="AD154" s="18">
        <v>0.0</v>
      </c>
      <c r="AE154" s="18">
        <v>0.0</v>
      </c>
      <c r="AF154" s="18" t="s">
        <v>387</v>
      </c>
      <c r="AG154" s="31">
        <f t="shared" si="1"/>
        <v>9</v>
      </c>
      <c r="AH154" s="31">
        <f t="shared" si="2"/>
        <v>4.464</v>
      </c>
      <c r="AI154" s="31">
        <f t="shared" si="3"/>
        <v>0</v>
      </c>
      <c r="AJ154" s="32">
        <f t="shared" si="4"/>
        <v>0</v>
      </c>
      <c r="AK154" s="32">
        <f t="shared" si="5"/>
        <v>1.48619919</v>
      </c>
      <c r="AL154" s="32">
        <f t="shared" si="6"/>
        <v>0</v>
      </c>
      <c r="AM154" s="32">
        <f t="shared" si="7"/>
        <v>-0.67</v>
      </c>
      <c r="AN154" s="31">
        <f t="shared" si="8"/>
        <v>17</v>
      </c>
      <c r="AO154" s="32">
        <f t="shared" si="9"/>
        <v>6.006750095</v>
      </c>
      <c r="AP154" s="32">
        <f t="shared" si="10"/>
        <v>-1.307024289</v>
      </c>
      <c r="AQ154" s="32">
        <f t="shared" si="11"/>
        <v>0</v>
      </c>
      <c r="AR154" s="32">
        <f t="shared" si="12"/>
        <v>0.4752345236</v>
      </c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</row>
    <row r="155">
      <c r="A155" s="18">
        <v>154.0</v>
      </c>
      <c r="B155" s="18" t="s">
        <v>388</v>
      </c>
      <c r="C155" s="18" t="str">
        <f>VLOOKUP(B155, 'Unavailable Hitters'!A:B, 2, FALSE)</f>
        <v>Kevin S.</v>
      </c>
      <c r="D155" s="18" t="str">
        <f>VLOOKUP(B155, 'Hitter Pool'!B:D, 3, FALSE)</f>
        <v>#N/A</v>
      </c>
      <c r="E155" s="18">
        <v>32.0</v>
      </c>
      <c r="F155" s="18" t="s">
        <v>120</v>
      </c>
      <c r="G155" s="18" t="s">
        <v>121</v>
      </c>
      <c r="H155" s="18">
        <v>19.0</v>
      </c>
      <c r="I155" s="18">
        <v>72.0</v>
      </c>
      <c r="J155" s="18">
        <v>67.0</v>
      </c>
      <c r="K155" s="18">
        <v>5.0</v>
      </c>
      <c r="L155" s="18">
        <v>14.0</v>
      </c>
      <c r="M155" s="18">
        <v>3.0</v>
      </c>
      <c r="N155" s="18">
        <v>0.0</v>
      </c>
      <c r="O155" s="18">
        <v>2.0</v>
      </c>
      <c r="P155" s="18">
        <v>11.0</v>
      </c>
      <c r="Q155" s="18">
        <v>0.0</v>
      </c>
      <c r="R155" s="18">
        <v>0.0</v>
      </c>
      <c r="S155" s="18">
        <v>4.0</v>
      </c>
      <c r="T155" s="18">
        <v>18.0</v>
      </c>
      <c r="U155" s="18">
        <v>0.209</v>
      </c>
      <c r="V155" s="18">
        <v>0.25</v>
      </c>
      <c r="W155" s="18">
        <v>0.343</v>
      </c>
      <c r="X155" s="18">
        <v>0.593</v>
      </c>
      <c r="Y155" s="18">
        <v>56.0</v>
      </c>
      <c r="Z155" s="18">
        <v>23.0</v>
      </c>
      <c r="AA155" s="18">
        <v>4.0</v>
      </c>
      <c r="AB155" s="18">
        <v>0.0</v>
      </c>
      <c r="AC155" s="18">
        <v>0.0</v>
      </c>
      <c r="AD155" s="18">
        <v>1.0</v>
      </c>
      <c r="AE155" s="18">
        <v>0.0</v>
      </c>
      <c r="AF155" s="18" t="s">
        <v>207</v>
      </c>
      <c r="AG155" s="31">
        <f t="shared" si="1"/>
        <v>9</v>
      </c>
      <c r="AH155" s="31">
        <f t="shared" si="2"/>
        <v>4.464</v>
      </c>
      <c r="AI155" s="31">
        <f t="shared" si="3"/>
        <v>2.061</v>
      </c>
      <c r="AJ155" s="32">
        <f t="shared" si="4"/>
        <v>0</v>
      </c>
      <c r="AK155" s="32">
        <f t="shared" si="5"/>
        <v>2.97239838</v>
      </c>
      <c r="AL155" s="32">
        <f t="shared" si="6"/>
        <v>0</v>
      </c>
      <c r="AM155" s="32">
        <f t="shared" si="7"/>
        <v>0</v>
      </c>
      <c r="AN155" s="31">
        <f t="shared" si="8"/>
        <v>4</v>
      </c>
      <c r="AO155" s="32">
        <f t="shared" si="9"/>
        <v>1.413352964</v>
      </c>
      <c r="AP155" s="32">
        <f t="shared" si="10"/>
        <v>-0.871349526</v>
      </c>
      <c r="AQ155" s="32">
        <f t="shared" si="11"/>
        <v>-1.337399864</v>
      </c>
      <c r="AR155" s="32">
        <f t="shared" si="12"/>
        <v>0.4580001028</v>
      </c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</row>
    <row r="156">
      <c r="A156" s="18">
        <v>155.0</v>
      </c>
      <c r="B156" s="18" t="s">
        <v>389</v>
      </c>
      <c r="C156" s="18" t="str">
        <f>VLOOKUP(B156, 'Unavailable Hitters'!A:B, 2, FALSE)</f>
        <v>#N/A</v>
      </c>
      <c r="D156" s="18" t="str">
        <f>VLOOKUP(B156, 'Hitter Pool'!B:D, 3, FALSE)</f>
        <v>#N/A</v>
      </c>
      <c r="E156" s="18">
        <v>25.0</v>
      </c>
      <c r="F156" s="18" t="s">
        <v>245</v>
      </c>
      <c r="G156" s="18" t="s">
        <v>125</v>
      </c>
      <c r="H156" s="18">
        <v>22.0</v>
      </c>
      <c r="I156" s="18">
        <v>75.0</v>
      </c>
      <c r="J156" s="18">
        <v>71.0</v>
      </c>
      <c r="K156" s="18">
        <v>7.0</v>
      </c>
      <c r="L156" s="18">
        <v>13.0</v>
      </c>
      <c r="M156" s="18">
        <v>3.0</v>
      </c>
      <c r="N156" s="18">
        <v>1.0</v>
      </c>
      <c r="O156" s="18">
        <v>2.0</v>
      </c>
      <c r="P156" s="18">
        <v>5.0</v>
      </c>
      <c r="Q156" s="18">
        <v>1.0</v>
      </c>
      <c r="R156" s="18">
        <v>1.0</v>
      </c>
      <c r="S156" s="18">
        <v>4.0</v>
      </c>
      <c r="T156" s="18">
        <v>23.0</v>
      </c>
      <c r="U156" s="18">
        <v>0.183</v>
      </c>
      <c r="V156" s="18">
        <v>0.227</v>
      </c>
      <c r="W156" s="18">
        <v>0.338</v>
      </c>
      <c r="X156" s="18">
        <v>0.565</v>
      </c>
      <c r="Y156" s="18">
        <v>66.0</v>
      </c>
      <c r="Z156" s="18">
        <v>24.0</v>
      </c>
      <c r="AA156" s="18">
        <v>0.0</v>
      </c>
      <c r="AB156" s="18">
        <v>0.0</v>
      </c>
      <c r="AC156" s="18">
        <v>0.0</v>
      </c>
      <c r="AD156" s="18">
        <v>0.0</v>
      </c>
      <c r="AE156" s="18">
        <v>0.0</v>
      </c>
      <c r="AF156" s="18" t="s">
        <v>255</v>
      </c>
      <c r="AG156" s="31">
        <f t="shared" si="1"/>
        <v>7</v>
      </c>
      <c r="AH156" s="31">
        <f t="shared" si="2"/>
        <v>3.472</v>
      </c>
      <c r="AI156" s="31">
        <f t="shared" si="3"/>
        <v>2.061</v>
      </c>
      <c r="AJ156" s="32">
        <f t="shared" si="4"/>
        <v>1.092703168</v>
      </c>
      <c r="AK156" s="32">
        <f t="shared" si="5"/>
        <v>2.97239838</v>
      </c>
      <c r="AL156" s="32">
        <f t="shared" si="6"/>
        <v>0.82</v>
      </c>
      <c r="AM156" s="32">
        <f t="shared" si="7"/>
        <v>-0.67</v>
      </c>
      <c r="AN156" s="31">
        <f t="shared" si="8"/>
        <v>4</v>
      </c>
      <c r="AO156" s="32">
        <f t="shared" si="9"/>
        <v>1.413352964</v>
      </c>
      <c r="AP156" s="32">
        <f t="shared" si="10"/>
        <v>-1.113391061</v>
      </c>
      <c r="AQ156" s="32">
        <f t="shared" si="11"/>
        <v>0</v>
      </c>
      <c r="AR156" s="32">
        <f t="shared" si="12"/>
        <v>0.4567301568</v>
      </c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</row>
    <row r="157">
      <c r="A157" s="18">
        <v>156.0</v>
      </c>
      <c r="B157" s="18" t="s">
        <v>390</v>
      </c>
      <c r="C157" s="18" t="str">
        <f>VLOOKUP(B157, 'Unavailable Hitters'!A:B, 2, FALSE)</f>
        <v>#N/A</v>
      </c>
      <c r="D157" s="18" t="str">
        <f>VLOOKUP(B157, 'Hitter Pool'!B:D, 3, FALSE)</f>
        <v>#N/A</v>
      </c>
      <c r="E157" s="18">
        <v>33.0</v>
      </c>
      <c r="F157" s="18" t="s">
        <v>203</v>
      </c>
      <c r="G157" s="18" t="s">
        <v>121</v>
      </c>
      <c r="H157" s="18">
        <v>22.0</v>
      </c>
      <c r="I157" s="18">
        <v>79.0</v>
      </c>
      <c r="J157" s="18">
        <v>65.0</v>
      </c>
      <c r="K157" s="18">
        <v>4.0</v>
      </c>
      <c r="L157" s="18">
        <v>11.0</v>
      </c>
      <c r="M157" s="18">
        <v>1.0</v>
      </c>
      <c r="N157" s="18">
        <v>0.0</v>
      </c>
      <c r="O157" s="18">
        <v>0.0</v>
      </c>
      <c r="P157" s="18">
        <v>5.0</v>
      </c>
      <c r="Q157" s="18">
        <v>2.0</v>
      </c>
      <c r="R157" s="18">
        <v>1.0</v>
      </c>
      <c r="S157" s="18">
        <v>11.0</v>
      </c>
      <c r="T157" s="18">
        <v>15.0</v>
      </c>
      <c r="U157" s="18">
        <v>0.169</v>
      </c>
      <c r="V157" s="18">
        <v>0.304</v>
      </c>
      <c r="W157" s="18">
        <v>0.185</v>
      </c>
      <c r="X157" s="18">
        <v>0.488</v>
      </c>
      <c r="Y157" s="18">
        <v>45.0</v>
      </c>
      <c r="Z157" s="18">
        <v>12.0</v>
      </c>
      <c r="AA157" s="18">
        <v>2.0</v>
      </c>
      <c r="AB157" s="18">
        <v>2.0</v>
      </c>
      <c r="AC157" s="18">
        <v>0.0</v>
      </c>
      <c r="AD157" s="18">
        <v>1.0</v>
      </c>
      <c r="AE157" s="18">
        <v>0.0</v>
      </c>
      <c r="AF157" s="18" t="s">
        <v>272</v>
      </c>
      <c r="AG157" s="31">
        <f t="shared" si="1"/>
        <v>10</v>
      </c>
      <c r="AH157" s="31">
        <f t="shared" si="2"/>
        <v>4.96</v>
      </c>
      <c r="AI157" s="31">
        <f t="shared" si="3"/>
        <v>0.687</v>
      </c>
      <c r="AJ157" s="32">
        <f t="shared" si="4"/>
        <v>0</v>
      </c>
      <c r="AK157" s="32">
        <f t="shared" si="5"/>
        <v>0</v>
      </c>
      <c r="AL157" s="32">
        <f t="shared" si="6"/>
        <v>1.64</v>
      </c>
      <c r="AM157" s="32">
        <f t="shared" si="7"/>
        <v>-0.67</v>
      </c>
      <c r="AN157" s="31">
        <f t="shared" si="8"/>
        <v>13</v>
      </c>
      <c r="AO157" s="32">
        <f t="shared" si="9"/>
        <v>4.593397132</v>
      </c>
      <c r="AP157" s="32">
        <f t="shared" si="10"/>
        <v>-0.726124605</v>
      </c>
      <c r="AQ157" s="32">
        <f t="shared" si="11"/>
        <v>-0.668699932</v>
      </c>
      <c r="AR157" s="32">
        <f t="shared" si="12"/>
        <v>0.4461623907</v>
      </c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</row>
    <row r="158">
      <c r="A158" s="18">
        <v>157.0</v>
      </c>
      <c r="B158" s="18" t="s">
        <v>391</v>
      </c>
      <c r="C158" s="18" t="str">
        <f>VLOOKUP(B158, 'Unavailable Hitters'!A:B, 2, FALSE)</f>
        <v>#N/A</v>
      </c>
      <c r="D158" s="18" t="str">
        <f>VLOOKUP(B158, 'Hitter Pool'!B:D, 3, FALSE)</f>
        <v>#N/A</v>
      </c>
      <c r="E158" s="18">
        <v>26.0</v>
      </c>
      <c r="F158" s="18" t="s">
        <v>226</v>
      </c>
      <c r="G158" s="18" t="s">
        <v>125</v>
      </c>
      <c r="H158" s="18">
        <v>23.0</v>
      </c>
      <c r="I158" s="18">
        <v>82.0</v>
      </c>
      <c r="J158" s="18">
        <v>75.0</v>
      </c>
      <c r="K158" s="18">
        <v>11.0</v>
      </c>
      <c r="L158" s="18">
        <v>18.0</v>
      </c>
      <c r="M158" s="18">
        <v>2.0</v>
      </c>
      <c r="N158" s="18">
        <v>0.0</v>
      </c>
      <c r="O158" s="18">
        <v>0.0</v>
      </c>
      <c r="P158" s="18">
        <v>5.0</v>
      </c>
      <c r="Q158" s="18">
        <v>1.0</v>
      </c>
      <c r="R158" s="18">
        <v>1.0</v>
      </c>
      <c r="S158" s="18">
        <v>7.0</v>
      </c>
      <c r="T158" s="18">
        <v>14.0</v>
      </c>
      <c r="U158" s="18">
        <v>0.24</v>
      </c>
      <c r="V158" s="18">
        <v>0.305</v>
      </c>
      <c r="W158" s="18">
        <v>0.267</v>
      </c>
      <c r="X158" s="18">
        <v>0.572</v>
      </c>
      <c r="Y158" s="18">
        <v>72.0</v>
      </c>
      <c r="Z158" s="18">
        <v>20.0</v>
      </c>
      <c r="AA158" s="18">
        <v>3.0</v>
      </c>
      <c r="AB158" s="18">
        <v>0.0</v>
      </c>
      <c r="AC158" s="18">
        <v>0.0</v>
      </c>
      <c r="AD158" s="18">
        <v>0.0</v>
      </c>
      <c r="AE158" s="18">
        <v>0.0</v>
      </c>
      <c r="AF158" s="18" t="s">
        <v>176</v>
      </c>
      <c r="AG158" s="31">
        <f t="shared" si="1"/>
        <v>16</v>
      </c>
      <c r="AH158" s="31">
        <f t="shared" si="2"/>
        <v>7.936</v>
      </c>
      <c r="AI158" s="31">
        <f t="shared" si="3"/>
        <v>1.374</v>
      </c>
      <c r="AJ158" s="32">
        <f t="shared" si="4"/>
        <v>0</v>
      </c>
      <c r="AK158" s="32">
        <f t="shared" si="5"/>
        <v>0</v>
      </c>
      <c r="AL158" s="32">
        <f t="shared" si="6"/>
        <v>0.82</v>
      </c>
      <c r="AM158" s="32">
        <f t="shared" si="7"/>
        <v>-0.67</v>
      </c>
      <c r="AN158" s="31">
        <f t="shared" si="8"/>
        <v>7</v>
      </c>
      <c r="AO158" s="32">
        <f t="shared" si="9"/>
        <v>2.473367686</v>
      </c>
      <c r="AP158" s="32">
        <f t="shared" si="10"/>
        <v>-0.677716298</v>
      </c>
      <c r="AQ158" s="32">
        <f t="shared" si="11"/>
        <v>-1.003049898</v>
      </c>
      <c r="AR158" s="32">
        <f t="shared" si="12"/>
        <v>0.4457652822</v>
      </c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</row>
    <row r="159">
      <c r="A159" s="18">
        <v>158.0</v>
      </c>
      <c r="B159" s="18" t="s">
        <v>392</v>
      </c>
      <c r="C159" s="18" t="str">
        <f>VLOOKUP(B159, 'Unavailable Hitters'!A:B, 2, FALSE)</f>
        <v>#N/A</v>
      </c>
      <c r="D159" s="18" t="str">
        <f>VLOOKUP(B159, 'Hitter Pool'!B:D, 3, FALSE)</f>
        <v>#N/A</v>
      </c>
      <c r="E159" s="18">
        <v>27.0</v>
      </c>
      <c r="F159" s="18" t="s">
        <v>214</v>
      </c>
      <c r="G159" s="18" t="s">
        <v>121</v>
      </c>
      <c r="H159" s="18">
        <v>20.0</v>
      </c>
      <c r="I159" s="18">
        <v>76.0</v>
      </c>
      <c r="J159" s="18">
        <v>72.0</v>
      </c>
      <c r="K159" s="18">
        <v>5.0</v>
      </c>
      <c r="L159" s="18">
        <v>13.0</v>
      </c>
      <c r="M159" s="18">
        <v>2.0</v>
      </c>
      <c r="N159" s="18">
        <v>0.0</v>
      </c>
      <c r="O159" s="18">
        <v>1.0</v>
      </c>
      <c r="P159" s="18">
        <v>5.0</v>
      </c>
      <c r="Q159" s="18">
        <v>0.0</v>
      </c>
      <c r="R159" s="18">
        <v>0.0</v>
      </c>
      <c r="S159" s="18">
        <v>3.0</v>
      </c>
      <c r="T159" s="18">
        <v>4.0</v>
      </c>
      <c r="U159" s="18">
        <v>0.181</v>
      </c>
      <c r="V159" s="18">
        <v>0.211</v>
      </c>
      <c r="W159" s="18">
        <v>0.25</v>
      </c>
      <c r="X159" s="18">
        <v>0.461</v>
      </c>
      <c r="Y159" s="18">
        <v>28.0</v>
      </c>
      <c r="Z159" s="18">
        <v>18.0</v>
      </c>
      <c r="AA159" s="18">
        <v>0.0</v>
      </c>
      <c r="AB159" s="18">
        <v>0.0</v>
      </c>
      <c r="AC159" s="18">
        <v>0.0</v>
      </c>
      <c r="AD159" s="18">
        <v>1.0</v>
      </c>
      <c r="AE159" s="18">
        <v>0.0</v>
      </c>
      <c r="AF159" s="18" t="s">
        <v>393</v>
      </c>
      <c r="AG159" s="31">
        <f t="shared" si="1"/>
        <v>10</v>
      </c>
      <c r="AH159" s="31">
        <f t="shared" si="2"/>
        <v>4.96</v>
      </c>
      <c r="AI159" s="31">
        <f t="shared" si="3"/>
        <v>1.374</v>
      </c>
      <c r="AJ159" s="32">
        <f t="shared" si="4"/>
        <v>0</v>
      </c>
      <c r="AK159" s="32">
        <f t="shared" si="5"/>
        <v>1.48619919</v>
      </c>
      <c r="AL159" s="32">
        <f t="shared" si="6"/>
        <v>0</v>
      </c>
      <c r="AM159" s="32">
        <f t="shared" si="7"/>
        <v>0</v>
      </c>
      <c r="AN159" s="31">
        <f t="shared" si="8"/>
        <v>3</v>
      </c>
      <c r="AO159" s="32">
        <f t="shared" si="9"/>
        <v>1.060014723</v>
      </c>
      <c r="AP159" s="32">
        <f t="shared" si="10"/>
        <v>-0.193633228</v>
      </c>
      <c r="AQ159" s="32">
        <f t="shared" si="11"/>
        <v>0</v>
      </c>
      <c r="AR159" s="32">
        <f t="shared" si="12"/>
        <v>0.4343290342</v>
      </c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</row>
    <row r="160">
      <c r="A160" s="18">
        <v>159.0</v>
      </c>
      <c r="B160" s="18" t="s">
        <v>394</v>
      </c>
      <c r="C160" s="18" t="str">
        <f>VLOOKUP(B160, 'Unavailable Hitters'!A:B, 2, FALSE)</f>
        <v>#N/A</v>
      </c>
      <c r="D160" s="18" t="str">
        <f>VLOOKUP(B160, 'Hitter Pool'!B:D, 3, FALSE)</f>
        <v>#N/A</v>
      </c>
      <c r="E160" s="18">
        <v>24.0</v>
      </c>
      <c r="F160" s="18" t="s">
        <v>335</v>
      </c>
      <c r="G160" s="18" t="s">
        <v>121</v>
      </c>
      <c r="H160" s="18">
        <v>20.0</v>
      </c>
      <c r="I160" s="18">
        <v>76.0</v>
      </c>
      <c r="J160" s="18">
        <v>66.0</v>
      </c>
      <c r="K160" s="18">
        <v>6.0</v>
      </c>
      <c r="L160" s="18">
        <v>10.0</v>
      </c>
      <c r="M160" s="18">
        <v>3.0</v>
      </c>
      <c r="N160" s="18">
        <v>0.0</v>
      </c>
      <c r="O160" s="18">
        <v>1.0</v>
      </c>
      <c r="P160" s="18">
        <v>5.0</v>
      </c>
      <c r="Q160" s="18">
        <v>1.0</v>
      </c>
      <c r="R160" s="18">
        <v>0.0</v>
      </c>
      <c r="S160" s="18">
        <v>6.0</v>
      </c>
      <c r="T160" s="18">
        <v>28.0</v>
      </c>
      <c r="U160" s="18">
        <v>0.152</v>
      </c>
      <c r="V160" s="18">
        <v>0.263</v>
      </c>
      <c r="W160" s="18">
        <v>0.242</v>
      </c>
      <c r="X160" s="18">
        <v>0.506</v>
      </c>
      <c r="Y160" s="18">
        <v>41.0</v>
      </c>
      <c r="Z160" s="18">
        <v>16.0</v>
      </c>
      <c r="AA160" s="18">
        <v>3.0</v>
      </c>
      <c r="AB160" s="18">
        <v>4.0</v>
      </c>
      <c r="AC160" s="18">
        <v>0.0</v>
      </c>
      <c r="AD160" s="18">
        <v>0.0</v>
      </c>
      <c r="AE160" s="18">
        <v>0.0</v>
      </c>
      <c r="AF160" s="18" t="s">
        <v>395</v>
      </c>
      <c r="AG160" s="31">
        <f t="shared" si="1"/>
        <v>6</v>
      </c>
      <c r="AH160" s="31">
        <f t="shared" si="2"/>
        <v>2.976</v>
      </c>
      <c r="AI160" s="31">
        <f t="shared" si="3"/>
        <v>2.061</v>
      </c>
      <c r="AJ160" s="32">
        <f t="shared" si="4"/>
        <v>0</v>
      </c>
      <c r="AK160" s="32">
        <f t="shared" si="5"/>
        <v>1.48619919</v>
      </c>
      <c r="AL160" s="32">
        <f t="shared" si="6"/>
        <v>0.82</v>
      </c>
      <c r="AM160" s="32">
        <f t="shared" si="7"/>
        <v>0</v>
      </c>
      <c r="AN160" s="31">
        <f t="shared" si="8"/>
        <v>10</v>
      </c>
      <c r="AO160" s="32">
        <f t="shared" si="9"/>
        <v>3.533382409</v>
      </c>
      <c r="AP160" s="32">
        <f t="shared" si="10"/>
        <v>-1.355432596</v>
      </c>
      <c r="AQ160" s="32">
        <f t="shared" si="11"/>
        <v>-1.003049898</v>
      </c>
      <c r="AR160" s="32">
        <f t="shared" si="12"/>
        <v>0.4259049553</v>
      </c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</row>
    <row r="161">
      <c r="A161" s="18">
        <v>160.0</v>
      </c>
      <c r="B161" s="18" t="s">
        <v>396</v>
      </c>
      <c r="C161" s="18" t="str">
        <f>VLOOKUP(B161, 'Unavailable Hitters'!A:B, 2, FALSE)</f>
        <v>#N/A</v>
      </c>
      <c r="D161" s="18" t="str">
        <f>VLOOKUP(B161, 'Hitter Pool'!B:D, 3, FALSE)</f>
        <v>#N/A</v>
      </c>
      <c r="E161" s="18">
        <v>32.0</v>
      </c>
      <c r="F161" s="18" t="s">
        <v>160</v>
      </c>
      <c r="G161" s="18" t="s">
        <v>125</v>
      </c>
      <c r="H161" s="18">
        <v>23.0</v>
      </c>
      <c r="I161" s="18">
        <v>84.0</v>
      </c>
      <c r="J161" s="18">
        <v>76.0</v>
      </c>
      <c r="K161" s="18">
        <v>7.0</v>
      </c>
      <c r="L161" s="18">
        <v>12.0</v>
      </c>
      <c r="M161" s="18">
        <v>3.0</v>
      </c>
      <c r="N161" s="18">
        <v>0.0</v>
      </c>
      <c r="O161" s="18">
        <v>0.0</v>
      </c>
      <c r="P161" s="18">
        <v>4.0</v>
      </c>
      <c r="Q161" s="18">
        <v>3.0</v>
      </c>
      <c r="R161" s="18">
        <v>0.0</v>
      </c>
      <c r="S161" s="18">
        <v>6.0</v>
      </c>
      <c r="T161" s="18">
        <v>18.0</v>
      </c>
      <c r="U161" s="18">
        <v>0.158</v>
      </c>
      <c r="V161" s="18">
        <v>0.214</v>
      </c>
      <c r="W161" s="18">
        <v>0.197</v>
      </c>
      <c r="X161" s="18">
        <v>0.412</v>
      </c>
      <c r="Y161" s="18">
        <v>24.0</v>
      </c>
      <c r="Z161" s="18">
        <v>15.0</v>
      </c>
      <c r="AA161" s="18">
        <v>2.0</v>
      </c>
      <c r="AB161" s="18">
        <v>0.0</v>
      </c>
      <c r="AC161" s="18">
        <v>0.0</v>
      </c>
      <c r="AD161" s="18">
        <v>2.0</v>
      </c>
      <c r="AE161" s="18">
        <v>1.0</v>
      </c>
      <c r="AF161" s="18" t="s">
        <v>176</v>
      </c>
      <c r="AG161" s="31">
        <f t="shared" si="1"/>
        <v>9</v>
      </c>
      <c r="AH161" s="31">
        <f t="shared" si="2"/>
        <v>4.464</v>
      </c>
      <c r="AI161" s="31">
        <f t="shared" si="3"/>
        <v>2.061</v>
      </c>
      <c r="AJ161" s="32">
        <f t="shared" si="4"/>
        <v>0</v>
      </c>
      <c r="AK161" s="32">
        <f t="shared" si="5"/>
        <v>0</v>
      </c>
      <c r="AL161" s="32">
        <f t="shared" si="6"/>
        <v>2.46</v>
      </c>
      <c r="AM161" s="32">
        <f t="shared" si="7"/>
        <v>0</v>
      </c>
      <c r="AN161" s="31">
        <f t="shared" si="8"/>
        <v>6</v>
      </c>
      <c r="AO161" s="32">
        <f t="shared" si="9"/>
        <v>2.120029445</v>
      </c>
      <c r="AP161" s="32">
        <f t="shared" si="10"/>
        <v>-0.871349526</v>
      </c>
      <c r="AQ161" s="32">
        <f t="shared" si="11"/>
        <v>-0.668699932</v>
      </c>
      <c r="AR161" s="32">
        <f t="shared" si="12"/>
        <v>0.4158686951</v>
      </c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</row>
    <row r="162">
      <c r="A162" s="18">
        <v>161.0</v>
      </c>
      <c r="B162" s="18" t="s">
        <v>397</v>
      </c>
      <c r="C162" s="18" t="str">
        <f>VLOOKUP(B162, 'Unavailable Hitters'!A:B, 2, FALSE)</f>
        <v>#N/A</v>
      </c>
      <c r="D162" s="18" t="str">
        <f>VLOOKUP(B162, 'Hitter Pool'!B:D, 3, FALSE)</f>
        <v>Available</v>
      </c>
      <c r="E162" s="18">
        <v>28.0</v>
      </c>
      <c r="F162" s="18" t="s">
        <v>209</v>
      </c>
      <c r="G162" s="18" t="s">
        <v>125</v>
      </c>
      <c r="H162" s="18">
        <v>21.0</v>
      </c>
      <c r="I162" s="18">
        <v>69.0</v>
      </c>
      <c r="J162" s="18">
        <v>62.0</v>
      </c>
      <c r="K162" s="18">
        <v>7.0</v>
      </c>
      <c r="L162" s="18">
        <v>10.0</v>
      </c>
      <c r="M162" s="18">
        <v>3.0</v>
      </c>
      <c r="N162" s="18">
        <v>0.0</v>
      </c>
      <c r="O162" s="18">
        <v>1.0</v>
      </c>
      <c r="P162" s="18">
        <v>2.0</v>
      </c>
      <c r="Q162" s="18">
        <v>1.0</v>
      </c>
      <c r="R162" s="18">
        <v>0.0</v>
      </c>
      <c r="S162" s="18">
        <v>5.0</v>
      </c>
      <c r="T162" s="18">
        <v>26.0</v>
      </c>
      <c r="U162" s="18">
        <v>0.161</v>
      </c>
      <c r="V162" s="18">
        <v>0.235</v>
      </c>
      <c r="W162" s="18">
        <v>0.258</v>
      </c>
      <c r="X162" s="18">
        <v>0.493</v>
      </c>
      <c r="Y162" s="18">
        <v>45.0</v>
      </c>
      <c r="Z162" s="18">
        <v>16.0</v>
      </c>
      <c r="AA162" s="18">
        <v>0.0</v>
      </c>
      <c r="AB162" s="18">
        <v>1.0</v>
      </c>
      <c r="AC162" s="18">
        <v>1.0</v>
      </c>
      <c r="AD162" s="18">
        <v>0.0</v>
      </c>
      <c r="AE162" s="18">
        <v>0.0</v>
      </c>
      <c r="AF162" s="18" t="s">
        <v>398</v>
      </c>
      <c r="AG162" s="31">
        <f t="shared" si="1"/>
        <v>6</v>
      </c>
      <c r="AH162" s="31">
        <f t="shared" si="2"/>
        <v>2.976</v>
      </c>
      <c r="AI162" s="31">
        <f t="shared" si="3"/>
        <v>2.061</v>
      </c>
      <c r="AJ162" s="32">
        <f t="shared" si="4"/>
        <v>0</v>
      </c>
      <c r="AK162" s="32">
        <f t="shared" si="5"/>
        <v>1.48619919</v>
      </c>
      <c r="AL162" s="32">
        <f t="shared" si="6"/>
        <v>0.82</v>
      </c>
      <c r="AM162" s="32">
        <f t="shared" si="7"/>
        <v>0</v>
      </c>
      <c r="AN162" s="31">
        <f t="shared" si="8"/>
        <v>6</v>
      </c>
      <c r="AO162" s="32">
        <f t="shared" si="9"/>
        <v>2.120029445</v>
      </c>
      <c r="AP162" s="32">
        <f t="shared" si="10"/>
        <v>-1.258615982</v>
      </c>
      <c r="AQ162" s="32">
        <f t="shared" si="11"/>
        <v>0</v>
      </c>
      <c r="AR162" s="32">
        <f t="shared" si="12"/>
        <v>0.3906958406</v>
      </c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</row>
    <row r="163">
      <c r="A163" s="18">
        <v>162.0</v>
      </c>
      <c r="B163" s="18" t="s">
        <v>399</v>
      </c>
      <c r="C163" s="18" t="str">
        <f>VLOOKUP(B163, 'Unavailable Hitters'!A:B, 2, FALSE)</f>
        <v>#N/A</v>
      </c>
      <c r="D163" s="18" t="str">
        <f>VLOOKUP(B163, 'Hitter Pool'!B:D, 3, FALSE)</f>
        <v>#N/A</v>
      </c>
      <c r="E163" s="18">
        <v>27.0</v>
      </c>
      <c r="F163" s="18" t="s">
        <v>146</v>
      </c>
      <c r="G163" s="18" t="s">
        <v>125</v>
      </c>
      <c r="H163" s="18">
        <v>18.0</v>
      </c>
      <c r="I163" s="18">
        <v>69.0</v>
      </c>
      <c r="J163" s="18">
        <v>64.0</v>
      </c>
      <c r="K163" s="18">
        <v>4.0</v>
      </c>
      <c r="L163" s="18">
        <v>13.0</v>
      </c>
      <c r="M163" s="18">
        <v>1.0</v>
      </c>
      <c r="N163" s="18">
        <v>0.0</v>
      </c>
      <c r="O163" s="18">
        <v>0.0</v>
      </c>
      <c r="P163" s="18">
        <v>5.0</v>
      </c>
      <c r="Q163" s="18">
        <v>1.0</v>
      </c>
      <c r="R163" s="18">
        <v>0.0</v>
      </c>
      <c r="S163" s="18">
        <v>2.0</v>
      </c>
      <c r="T163" s="18">
        <v>17.0</v>
      </c>
      <c r="U163" s="18">
        <v>0.203</v>
      </c>
      <c r="V163" s="18">
        <v>0.232</v>
      </c>
      <c r="W163" s="18">
        <v>0.219</v>
      </c>
      <c r="X163" s="18">
        <v>0.451</v>
      </c>
      <c r="Y163" s="18">
        <v>30.0</v>
      </c>
      <c r="Z163" s="18">
        <v>14.0</v>
      </c>
      <c r="AA163" s="18">
        <v>2.0</v>
      </c>
      <c r="AB163" s="18">
        <v>1.0</v>
      </c>
      <c r="AC163" s="18">
        <v>0.0</v>
      </c>
      <c r="AD163" s="18">
        <v>2.0</v>
      </c>
      <c r="AE163" s="18">
        <v>0.0</v>
      </c>
      <c r="AF163" s="18" t="s">
        <v>400</v>
      </c>
      <c r="AG163" s="31">
        <f t="shared" si="1"/>
        <v>12</v>
      </c>
      <c r="AH163" s="31">
        <f t="shared" si="2"/>
        <v>5.952</v>
      </c>
      <c r="AI163" s="31">
        <f t="shared" si="3"/>
        <v>0.687</v>
      </c>
      <c r="AJ163" s="32">
        <f t="shared" si="4"/>
        <v>0</v>
      </c>
      <c r="AK163" s="32">
        <f t="shared" si="5"/>
        <v>0</v>
      </c>
      <c r="AL163" s="32">
        <f t="shared" si="6"/>
        <v>0.82</v>
      </c>
      <c r="AM163" s="32">
        <f t="shared" si="7"/>
        <v>0</v>
      </c>
      <c r="AN163" s="31">
        <f t="shared" si="8"/>
        <v>3</v>
      </c>
      <c r="AO163" s="32">
        <f t="shared" si="9"/>
        <v>1.060014723</v>
      </c>
      <c r="AP163" s="32">
        <f t="shared" si="10"/>
        <v>-0.822941219</v>
      </c>
      <c r="AQ163" s="32">
        <f t="shared" si="11"/>
        <v>-0.668699932</v>
      </c>
      <c r="AR163" s="32">
        <f t="shared" si="12"/>
        <v>0.3904096429</v>
      </c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</row>
    <row r="164">
      <c r="A164" s="18">
        <v>163.0</v>
      </c>
      <c r="B164" s="18" t="s">
        <v>401</v>
      </c>
      <c r="C164" s="18" t="str">
        <f>VLOOKUP(B164, 'Unavailable Hitters'!A:B, 2, FALSE)</f>
        <v>#N/A</v>
      </c>
      <c r="D164" s="18" t="str">
        <f>VLOOKUP(B164, 'Hitter Pool'!B:D, 3, FALSE)</f>
        <v>#N/A</v>
      </c>
      <c r="E164" s="18">
        <v>25.0</v>
      </c>
      <c r="F164" s="18" t="s">
        <v>226</v>
      </c>
      <c r="G164" s="18" t="s">
        <v>125</v>
      </c>
      <c r="H164" s="18">
        <v>20.0</v>
      </c>
      <c r="I164" s="18">
        <v>69.0</v>
      </c>
      <c r="J164" s="18">
        <v>63.0</v>
      </c>
      <c r="K164" s="18">
        <v>6.0</v>
      </c>
      <c r="L164" s="18">
        <v>11.0</v>
      </c>
      <c r="M164" s="18">
        <v>2.0</v>
      </c>
      <c r="N164" s="18">
        <v>0.0</v>
      </c>
      <c r="O164" s="18">
        <v>1.0</v>
      </c>
      <c r="P164" s="18">
        <v>6.0</v>
      </c>
      <c r="Q164" s="18">
        <v>0.0</v>
      </c>
      <c r="R164" s="18">
        <v>0.0</v>
      </c>
      <c r="S164" s="18">
        <v>5.0</v>
      </c>
      <c r="T164" s="18">
        <v>19.0</v>
      </c>
      <c r="U164" s="18">
        <v>0.175</v>
      </c>
      <c r="V164" s="18">
        <v>0.246</v>
      </c>
      <c r="W164" s="18">
        <v>0.254</v>
      </c>
      <c r="X164" s="18">
        <v>0.5</v>
      </c>
      <c r="Y164" s="18">
        <v>49.0</v>
      </c>
      <c r="Z164" s="18">
        <v>16.0</v>
      </c>
      <c r="AA164" s="18">
        <v>1.0</v>
      </c>
      <c r="AB164" s="18">
        <v>1.0</v>
      </c>
      <c r="AC164" s="18">
        <v>0.0</v>
      </c>
      <c r="AD164" s="18">
        <v>0.0</v>
      </c>
      <c r="AE164" s="18">
        <v>0.0</v>
      </c>
      <c r="AF164" s="18" t="s">
        <v>156</v>
      </c>
      <c r="AG164" s="31">
        <f t="shared" si="1"/>
        <v>8</v>
      </c>
      <c r="AH164" s="31">
        <f t="shared" si="2"/>
        <v>3.968</v>
      </c>
      <c r="AI164" s="31">
        <f t="shared" si="3"/>
        <v>1.374</v>
      </c>
      <c r="AJ164" s="32">
        <f t="shared" si="4"/>
        <v>0</v>
      </c>
      <c r="AK164" s="32">
        <f t="shared" si="5"/>
        <v>1.48619919</v>
      </c>
      <c r="AL164" s="32">
        <f t="shared" si="6"/>
        <v>0</v>
      </c>
      <c r="AM164" s="32">
        <f t="shared" si="7"/>
        <v>0</v>
      </c>
      <c r="AN164" s="31">
        <f t="shared" si="8"/>
        <v>6</v>
      </c>
      <c r="AO164" s="32">
        <f t="shared" si="9"/>
        <v>2.120029445</v>
      </c>
      <c r="AP164" s="32">
        <f t="shared" si="10"/>
        <v>-0.919757833</v>
      </c>
      <c r="AQ164" s="32">
        <f t="shared" si="11"/>
        <v>-0.334349966</v>
      </c>
      <c r="AR164" s="32">
        <f t="shared" si="12"/>
        <v>0.3847060418</v>
      </c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</row>
    <row r="165">
      <c r="A165" s="18">
        <v>164.0</v>
      </c>
      <c r="B165" s="18" t="s">
        <v>402</v>
      </c>
      <c r="C165" s="18" t="str">
        <f>VLOOKUP(B165, 'Unavailable Hitters'!A:B, 2, FALSE)</f>
        <v>#N/A</v>
      </c>
      <c r="D165" s="18" t="str">
        <f>VLOOKUP(B165, 'Hitter Pool'!B:D, 3, FALSE)</f>
        <v>#N/A</v>
      </c>
      <c r="E165" s="18">
        <v>29.0</v>
      </c>
      <c r="F165" s="18" t="s">
        <v>274</v>
      </c>
      <c r="G165" s="18" t="s">
        <v>125</v>
      </c>
      <c r="H165" s="18">
        <v>20.0</v>
      </c>
      <c r="I165" s="18">
        <v>74.0</v>
      </c>
      <c r="J165" s="18">
        <v>69.0</v>
      </c>
      <c r="K165" s="18">
        <v>7.0</v>
      </c>
      <c r="L165" s="18">
        <v>13.0</v>
      </c>
      <c r="M165" s="18">
        <v>0.0</v>
      </c>
      <c r="N165" s="18">
        <v>0.0</v>
      </c>
      <c r="O165" s="18">
        <v>1.0</v>
      </c>
      <c r="P165" s="18">
        <v>4.0</v>
      </c>
      <c r="Q165" s="18">
        <v>0.0</v>
      </c>
      <c r="R165" s="18">
        <v>0.0</v>
      </c>
      <c r="S165" s="18">
        <v>3.0</v>
      </c>
      <c r="T165" s="18">
        <v>22.0</v>
      </c>
      <c r="U165" s="18">
        <v>0.188</v>
      </c>
      <c r="V165" s="18">
        <v>0.216</v>
      </c>
      <c r="W165" s="18">
        <v>0.232</v>
      </c>
      <c r="X165" s="18">
        <v>0.448</v>
      </c>
      <c r="Y165" s="18">
        <v>30.0</v>
      </c>
      <c r="Z165" s="18">
        <v>16.0</v>
      </c>
      <c r="AA165" s="18">
        <v>1.0</v>
      </c>
      <c r="AB165" s="18">
        <v>0.0</v>
      </c>
      <c r="AC165" s="18">
        <v>0.0</v>
      </c>
      <c r="AD165" s="18">
        <v>2.0</v>
      </c>
      <c r="AE165" s="18">
        <v>0.0</v>
      </c>
      <c r="AF165" s="18" t="s">
        <v>403</v>
      </c>
      <c r="AG165" s="31">
        <f t="shared" si="1"/>
        <v>12</v>
      </c>
      <c r="AH165" s="31">
        <f t="shared" si="2"/>
        <v>5.952</v>
      </c>
      <c r="AI165" s="31">
        <f t="shared" si="3"/>
        <v>0</v>
      </c>
      <c r="AJ165" s="32">
        <f t="shared" si="4"/>
        <v>0</v>
      </c>
      <c r="AK165" s="32">
        <f t="shared" si="5"/>
        <v>1.48619919</v>
      </c>
      <c r="AL165" s="32">
        <f t="shared" si="6"/>
        <v>0</v>
      </c>
      <c r="AM165" s="32">
        <f t="shared" si="7"/>
        <v>0</v>
      </c>
      <c r="AN165" s="31">
        <f t="shared" si="8"/>
        <v>3</v>
      </c>
      <c r="AO165" s="32">
        <f t="shared" si="9"/>
        <v>1.060014723</v>
      </c>
      <c r="AP165" s="32">
        <f t="shared" si="10"/>
        <v>-1.064982754</v>
      </c>
      <c r="AQ165" s="32">
        <f t="shared" si="11"/>
        <v>-0.334349966</v>
      </c>
      <c r="AR165" s="32">
        <f t="shared" si="12"/>
        <v>0.3549440596</v>
      </c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57"/>
    <col customWidth="1" min="2" max="2" width="21.14"/>
    <col customWidth="1" min="3" max="3" width="12.14"/>
    <col customWidth="1" min="4" max="4" width="9.86"/>
    <col customWidth="1" min="5" max="5" width="5.0"/>
    <col customWidth="1" min="6" max="6" width="6.43"/>
    <col customWidth="1" min="7" max="7" width="4.14"/>
    <col customWidth="1" min="8" max="8" width="3.43"/>
    <col customWidth="1" min="9" max="9" width="2.71"/>
    <col customWidth="1" min="10" max="10" width="7.86"/>
    <col customWidth="1" min="11" max="11" width="6.29"/>
    <col customWidth="1" min="12" max="12" width="3.43"/>
    <col customWidth="1" min="13" max="13" width="4.14"/>
    <col customWidth="1" min="14" max="14" width="4.29"/>
    <col customWidth="1" min="15" max="15" width="4.57"/>
    <col customWidth="1" min="16" max="16" width="6.0"/>
    <col customWidth="1" min="17" max="17" width="4.0"/>
    <col customWidth="1" min="18" max="18" width="6.29"/>
    <col customWidth="1" min="19" max="20" width="3.43"/>
    <col customWidth="1" min="21" max="21" width="4.29"/>
    <col customWidth="1" min="22" max="22" width="4.57"/>
    <col customWidth="1" min="23" max="23" width="4.14"/>
    <col customWidth="1" min="24" max="24" width="5.14"/>
    <col customWidth="1" min="25" max="25" width="4.14"/>
    <col customWidth="1" min="26" max="26" width="5.86"/>
    <col customWidth="1" min="27" max="27" width="4.43"/>
    <col customWidth="1" min="28" max="28" width="4.86"/>
    <col customWidth="1" min="29" max="29" width="4.57"/>
    <col customWidth="1" min="30" max="30" width="7.29"/>
    <col customWidth="1" min="31" max="31" width="5.14"/>
    <col customWidth="1" min="32" max="32" width="7.43"/>
    <col customWidth="1" min="33" max="33" width="5.14"/>
    <col customWidth="1" min="34" max="34" width="5.71"/>
    <col customWidth="1" min="35" max="36" width="5.29"/>
    <col customWidth="1" min="37" max="37" width="7.14"/>
    <col customWidth="1" min="38" max="38" width="5.57"/>
    <col customWidth="1" min="39" max="39" width="3.57"/>
    <col customWidth="1" min="40" max="40" width="8.0"/>
    <col customWidth="1" min="41" max="41" width="4.14"/>
    <col customWidth="1" min="42" max="43" width="3.43"/>
    <col customWidth="1" min="44" max="44" width="12.14"/>
    <col customWidth="1" min="45" max="45" width="11.14"/>
    <col customWidth="1" min="46" max="46" width="9.14"/>
    <col customWidth="1" min="47" max="47" width="14.0"/>
    <col customWidth="1" min="48" max="48" width="9.43"/>
    <col customWidth="1" min="49" max="49" width="9.0"/>
    <col customWidth="1" min="50" max="50" width="9.14"/>
    <col customWidth="1" min="51" max="51" width="13.29"/>
    <col customWidth="1" min="52" max="52" width="10.43"/>
    <col customWidth="1" min="53" max="64" width="7.14"/>
  </cols>
  <sheetData>
    <row r="1">
      <c r="A1" s="33" t="s">
        <v>77</v>
      </c>
      <c r="B1" s="33" t="s">
        <v>78</v>
      </c>
      <c r="C1" s="33"/>
      <c r="D1" s="33"/>
      <c r="E1" s="33" t="s">
        <v>79</v>
      </c>
      <c r="F1" s="33" t="s">
        <v>80</v>
      </c>
      <c r="G1" s="33" t="s">
        <v>81</v>
      </c>
      <c r="H1" s="33" t="s">
        <v>61</v>
      </c>
      <c r="I1" s="33" t="s">
        <v>62</v>
      </c>
      <c r="J1" s="33" t="s">
        <v>404</v>
      </c>
      <c r="K1" s="33" t="s">
        <v>405</v>
      </c>
      <c r="L1" s="33" t="s">
        <v>82</v>
      </c>
      <c r="M1" s="33" t="s">
        <v>406</v>
      </c>
      <c r="N1" s="33" t="s">
        <v>407</v>
      </c>
      <c r="O1" s="33" t="s">
        <v>408</v>
      </c>
      <c r="P1" s="33" t="s">
        <v>409</v>
      </c>
      <c r="Q1" s="33" t="s">
        <v>410</v>
      </c>
      <c r="R1" s="33" t="s">
        <v>411</v>
      </c>
      <c r="S1" s="33" t="s">
        <v>86</v>
      </c>
      <c r="T1" s="33" t="s">
        <v>85</v>
      </c>
      <c r="U1" s="33" t="s">
        <v>412</v>
      </c>
      <c r="V1" s="33" t="s">
        <v>89</v>
      </c>
      <c r="W1" s="33" t="s">
        <v>93</v>
      </c>
      <c r="X1" s="33" t="s">
        <v>105</v>
      </c>
      <c r="Y1" s="33" t="s">
        <v>94</v>
      </c>
      <c r="Z1" s="33" t="s">
        <v>102</v>
      </c>
      <c r="AA1" s="33" t="s">
        <v>413</v>
      </c>
      <c r="AB1" s="33" t="s">
        <v>414</v>
      </c>
      <c r="AC1" s="33" t="s">
        <v>415</v>
      </c>
      <c r="AD1" s="33" t="s">
        <v>416</v>
      </c>
      <c r="AE1" s="33" t="s">
        <v>417</v>
      </c>
      <c r="AF1" s="33" t="s">
        <v>418</v>
      </c>
      <c r="AG1" s="33" t="s">
        <v>419</v>
      </c>
      <c r="AH1" s="33" t="s">
        <v>420</v>
      </c>
      <c r="AI1" s="33" t="s">
        <v>421</v>
      </c>
      <c r="AJ1" s="33" t="s">
        <v>422</v>
      </c>
      <c r="AK1" s="33" t="s">
        <v>423</v>
      </c>
      <c r="AL1" s="34" t="s">
        <v>424</v>
      </c>
      <c r="AM1" s="34" t="s">
        <v>89</v>
      </c>
      <c r="AN1" s="34" t="s">
        <v>114</v>
      </c>
      <c r="AO1" s="34" t="s">
        <v>414</v>
      </c>
      <c r="AP1" s="34" t="s">
        <v>413</v>
      </c>
      <c r="AQ1" s="34" t="s">
        <v>94</v>
      </c>
      <c r="AR1" s="35" t="s">
        <v>425</v>
      </c>
      <c r="AS1" s="36" t="s">
        <v>426</v>
      </c>
      <c r="AT1" s="36" t="s">
        <v>111</v>
      </c>
      <c r="AU1" s="36" t="s">
        <v>427</v>
      </c>
      <c r="AV1" s="36" t="s">
        <v>428</v>
      </c>
      <c r="AW1" s="36" t="s">
        <v>429</v>
      </c>
      <c r="AX1" s="36" t="s">
        <v>116</v>
      </c>
      <c r="AY1" s="36" t="s">
        <v>430</v>
      </c>
      <c r="AZ1" s="36" t="s">
        <v>118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</row>
    <row r="2">
      <c r="A2" s="37">
        <v>1.0</v>
      </c>
      <c r="B2" s="37" t="s">
        <v>431</v>
      </c>
      <c r="C2" s="37" t="str">
        <f>VLOOKUP(B2, 'Unavailable Pitchers'!A:B,2, FALSE)</f>
        <v/>
      </c>
      <c r="D2" s="37" t="str">
        <f>VLOOKUP(B2, 'Pitcher Pool'!A:C,3, FALSE)</f>
        <v>#N/A</v>
      </c>
      <c r="E2" s="37">
        <v>33.0</v>
      </c>
      <c r="F2" s="37" t="s">
        <v>220</v>
      </c>
      <c r="G2" s="37" t="s">
        <v>121</v>
      </c>
      <c r="H2" s="37">
        <v>2.0</v>
      </c>
      <c r="I2" s="37">
        <v>1.0</v>
      </c>
      <c r="J2" s="37">
        <v>0.667</v>
      </c>
      <c r="K2" s="37">
        <v>0.31</v>
      </c>
      <c r="L2" s="37">
        <v>4.0</v>
      </c>
      <c r="M2" s="37">
        <v>4.0</v>
      </c>
      <c r="N2" s="37">
        <v>0.0</v>
      </c>
      <c r="O2" s="37">
        <v>1.0</v>
      </c>
      <c r="P2" s="37">
        <v>1.0</v>
      </c>
      <c r="Q2" s="37">
        <v>0.0</v>
      </c>
      <c r="R2" s="37">
        <v>29.0</v>
      </c>
      <c r="S2" s="37">
        <v>13.0</v>
      </c>
      <c r="T2" s="37">
        <v>4.0</v>
      </c>
      <c r="U2" s="37">
        <v>1.0</v>
      </c>
      <c r="V2" s="37">
        <v>2.0</v>
      </c>
      <c r="W2" s="37">
        <v>3.0</v>
      </c>
      <c r="X2" s="37">
        <v>0.0</v>
      </c>
      <c r="Y2" s="37">
        <v>50.0</v>
      </c>
      <c r="Z2" s="37">
        <v>0.0</v>
      </c>
      <c r="AA2" s="37">
        <v>0.0</v>
      </c>
      <c r="AB2" s="37">
        <v>0.0</v>
      </c>
      <c r="AC2" s="37">
        <v>101.0</v>
      </c>
      <c r="AD2" s="37">
        <v>1233.0</v>
      </c>
      <c r="AE2" s="37">
        <v>0.86</v>
      </c>
      <c r="AF2" s="37">
        <v>0.552</v>
      </c>
      <c r="AG2" s="37">
        <v>4.0</v>
      </c>
      <c r="AH2" s="37">
        <v>0.6</v>
      </c>
      <c r="AI2" s="37">
        <v>0.9</v>
      </c>
      <c r="AJ2" s="37">
        <v>15.5</v>
      </c>
      <c r="AK2" s="37">
        <v>16.67</v>
      </c>
      <c r="AL2" s="37">
        <f t="shared" ref="AL2:AL223" si="1">S2-V2</f>
        <v>11</v>
      </c>
      <c r="AM2" s="36">
        <f t="shared" ref="AM2:AM223" si="2">V2</f>
        <v>2</v>
      </c>
      <c r="AN2" s="36">
        <f t="shared" ref="AN2:AN223" si="3">W2+Z2</f>
        <v>3</v>
      </c>
      <c r="AO2" s="12">
        <f t="shared" ref="AO2:AO223" si="4">AB2</f>
        <v>0</v>
      </c>
      <c r="AP2" s="12">
        <f t="shared" ref="AP2:AP223" si="5">AA2</f>
        <v>0</v>
      </c>
      <c r="AQ2" s="36">
        <f t="shared" ref="AQ2:AQ223" si="6">Y2</f>
        <v>50</v>
      </c>
      <c r="AR2" s="38">
        <f t="shared" ref="AR2:AR223" si="7">(R2*3)-AQ2</f>
        <v>37</v>
      </c>
      <c r="AS2" s="16">
        <f t="shared" ref="AS2:AS223" si="8">AL2*0.675735861093401</f>
        <v>7.433094472</v>
      </c>
      <c r="AT2" s="16">
        <f t="shared" ref="AT2:AT223" si="9">AM2*1.66309518844142</f>
        <v>3.326190377</v>
      </c>
      <c r="AU2" s="16">
        <f t="shared" ref="AU2:AU223" si="10">AN2*0.345355989290935</f>
        <v>1.036067968</v>
      </c>
      <c r="AV2" s="16">
        <f t="shared" ref="AV2:AV223" si="11">AO2*0.446644717167724</f>
        <v>0</v>
      </c>
      <c r="AW2" s="16">
        <f t="shared" ref="AW2:AW223" si="12">AP2*0.583492552382275</f>
        <v>0</v>
      </c>
      <c r="AX2" s="16">
        <f t="shared" ref="AX2:AX223" si="13">AQ2*(-0.114527261999603+-0.116823285178439)</f>
        <v>-11.56752736</v>
      </c>
      <c r="AY2" s="16">
        <f t="shared" ref="AY2:AY223" si="14">AR2*-0.116823285178439</f>
        <v>-4.322461552</v>
      </c>
      <c r="AZ2" s="16">
        <f t="shared" ref="AZ2:AZ223" si="15">(AS2+AT2+AU2+AV2+AW2+AX2+AY2)/L2</f>
        <v>-1.023659023</v>
      </c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</row>
    <row r="3">
      <c r="A3" s="37">
        <v>2.0</v>
      </c>
      <c r="B3" s="37" t="s">
        <v>432</v>
      </c>
      <c r="C3" s="37" t="str">
        <f>VLOOKUP(B3, 'Unavailable Pitchers'!A:B,2, FALSE)</f>
        <v/>
      </c>
      <c r="D3" s="37" t="str">
        <f>VLOOKUP(B3, 'Pitcher Pool'!A:C,3, FALSE)</f>
        <v>#N/A</v>
      </c>
      <c r="E3" s="37">
        <v>26.0</v>
      </c>
      <c r="F3" s="37" t="s">
        <v>335</v>
      </c>
      <c r="G3" s="37" t="s">
        <v>121</v>
      </c>
      <c r="H3" s="37">
        <v>2.0</v>
      </c>
      <c r="I3" s="37">
        <v>2.0</v>
      </c>
      <c r="J3" s="37">
        <v>0.5</v>
      </c>
      <c r="K3" s="37">
        <v>1.53</v>
      </c>
      <c r="L3" s="37">
        <v>5.0</v>
      </c>
      <c r="M3" s="37">
        <v>5.0</v>
      </c>
      <c r="N3" s="37">
        <v>0.0</v>
      </c>
      <c r="O3" s="37">
        <v>0.0</v>
      </c>
      <c r="P3" s="37">
        <v>0.0</v>
      </c>
      <c r="Q3" s="37">
        <v>0.0</v>
      </c>
      <c r="R3" s="37">
        <v>29.33</v>
      </c>
      <c r="S3" s="37">
        <v>16.0</v>
      </c>
      <c r="T3" s="37">
        <v>6.0</v>
      </c>
      <c r="U3" s="37">
        <v>5.0</v>
      </c>
      <c r="V3" s="37">
        <v>1.0</v>
      </c>
      <c r="W3" s="37">
        <v>0.0</v>
      </c>
      <c r="X3" s="37">
        <v>0.0</v>
      </c>
      <c r="Y3" s="37">
        <v>49.0</v>
      </c>
      <c r="Z3" s="37">
        <v>3.0</v>
      </c>
      <c r="AA3" s="37">
        <v>0.0</v>
      </c>
      <c r="AB3" s="37">
        <v>0.0</v>
      </c>
      <c r="AC3" s="37">
        <v>108.0</v>
      </c>
      <c r="AD3" s="37">
        <v>265.0</v>
      </c>
      <c r="AE3" s="37">
        <v>0.51</v>
      </c>
      <c r="AF3" s="37">
        <v>0.545</v>
      </c>
      <c r="AG3" s="37">
        <v>4.9</v>
      </c>
      <c r="AH3" s="37">
        <v>0.3</v>
      </c>
      <c r="AI3" s="37">
        <v>0.0</v>
      </c>
      <c r="AJ3" s="37">
        <v>15.0</v>
      </c>
      <c r="AK3" s="37">
        <v>0.0</v>
      </c>
      <c r="AL3" s="37">
        <f t="shared" si="1"/>
        <v>15</v>
      </c>
      <c r="AM3" s="36">
        <f t="shared" si="2"/>
        <v>1</v>
      </c>
      <c r="AN3" s="36">
        <f t="shared" si="3"/>
        <v>3</v>
      </c>
      <c r="AO3" s="12">
        <f t="shared" si="4"/>
        <v>0</v>
      </c>
      <c r="AP3" s="12">
        <f t="shared" si="5"/>
        <v>0</v>
      </c>
      <c r="AQ3" s="36">
        <f t="shared" si="6"/>
        <v>49</v>
      </c>
      <c r="AR3" s="38">
        <f t="shared" si="7"/>
        <v>38.99</v>
      </c>
      <c r="AS3" s="16">
        <f t="shared" si="8"/>
        <v>10.13603792</v>
      </c>
      <c r="AT3" s="16">
        <f t="shared" si="9"/>
        <v>1.663095188</v>
      </c>
      <c r="AU3" s="16">
        <f t="shared" si="10"/>
        <v>1.036067968</v>
      </c>
      <c r="AV3" s="16">
        <f t="shared" si="11"/>
        <v>0</v>
      </c>
      <c r="AW3" s="16">
        <f t="shared" si="12"/>
        <v>0</v>
      </c>
      <c r="AX3" s="16">
        <f t="shared" si="13"/>
        <v>-11.33617681</v>
      </c>
      <c r="AY3" s="16">
        <f t="shared" si="14"/>
        <v>-4.554939889</v>
      </c>
      <c r="AZ3" s="16">
        <f t="shared" si="15"/>
        <v>-0.6111831256</v>
      </c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</row>
    <row r="4">
      <c r="A4" s="37">
        <v>3.0</v>
      </c>
      <c r="B4" s="37" t="s">
        <v>433</v>
      </c>
      <c r="C4" s="37" t="str">
        <f>VLOOKUP(B4, 'Unavailable Pitchers'!A:B,2, FALSE)</f>
        <v/>
      </c>
      <c r="D4" s="37" t="str">
        <f>VLOOKUP(B4, 'Pitcher Pool'!A:C,3, FALSE)</f>
        <v>#N/A</v>
      </c>
      <c r="E4" s="37">
        <v>30.0</v>
      </c>
      <c r="F4" s="37" t="s">
        <v>286</v>
      </c>
      <c r="G4" s="37" t="s">
        <v>121</v>
      </c>
      <c r="H4" s="37">
        <v>2.0</v>
      </c>
      <c r="I4" s="37">
        <v>0.0</v>
      </c>
      <c r="J4" s="37">
        <v>1.0</v>
      </c>
      <c r="K4" s="37">
        <v>0.75</v>
      </c>
      <c r="L4" s="37">
        <v>2.0</v>
      </c>
      <c r="M4" s="37">
        <v>2.0</v>
      </c>
      <c r="N4" s="37">
        <v>0.0</v>
      </c>
      <c r="O4" s="37">
        <v>0.0</v>
      </c>
      <c r="P4" s="37">
        <v>0.0</v>
      </c>
      <c r="Q4" s="37">
        <v>0.0</v>
      </c>
      <c r="R4" s="37">
        <v>12.0</v>
      </c>
      <c r="S4" s="37">
        <v>5.0</v>
      </c>
      <c r="T4" s="37">
        <v>1.0</v>
      </c>
      <c r="U4" s="37">
        <v>1.0</v>
      </c>
      <c r="V4" s="37">
        <v>1.0</v>
      </c>
      <c r="W4" s="37">
        <v>1.0</v>
      </c>
      <c r="X4" s="37">
        <v>0.0</v>
      </c>
      <c r="Y4" s="37">
        <v>11.0</v>
      </c>
      <c r="Z4" s="37">
        <v>0.0</v>
      </c>
      <c r="AA4" s="37">
        <v>0.0</v>
      </c>
      <c r="AB4" s="37">
        <v>0.0</v>
      </c>
      <c r="AC4" s="37">
        <v>40.0</v>
      </c>
      <c r="AD4" s="37">
        <v>515.0</v>
      </c>
      <c r="AE4" s="37">
        <v>2.6</v>
      </c>
      <c r="AF4" s="37">
        <v>0.5</v>
      </c>
      <c r="AG4" s="37">
        <v>3.8</v>
      </c>
      <c r="AH4" s="37">
        <v>0.8</v>
      </c>
      <c r="AI4" s="37">
        <v>0.8</v>
      </c>
      <c r="AJ4" s="37">
        <v>8.3</v>
      </c>
      <c r="AK4" s="37">
        <v>11.0</v>
      </c>
      <c r="AL4" s="37">
        <f t="shared" si="1"/>
        <v>4</v>
      </c>
      <c r="AM4" s="36">
        <f t="shared" si="2"/>
        <v>1</v>
      </c>
      <c r="AN4" s="36">
        <f t="shared" si="3"/>
        <v>1</v>
      </c>
      <c r="AO4" s="12">
        <f t="shared" si="4"/>
        <v>0</v>
      </c>
      <c r="AP4" s="12">
        <f t="shared" si="5"/>
        <v>0</v>
      </c>
      <c r="AQ4" s="36">
        <f t="shared" si="6"/>
        <v>11</v>
      </c>
      <c r="AR4" s="38">
        <f t="shared" si="7"/>
        <v>25</v>
      </c>
      <c r="AS4" s="16">
        <f t="shared" si="8"/>
        <v>2.702943444</v>
      </c>
      <c r="AT4" s="16">
        <f t="shared" si="9"/>
        <v>1.663095188</v>
      </c>
      <c r="AU4" s="16">
        <f t="shared" si="10"/>
        <v>0.3453559893</v>
      </c>
      <c r="AV4" s="16">
        <f t="shared" si="11"/>
        <v>0</v>
      </c>
      <c r="AW4" s="16">
        <f t="shared" si="12"/>
        <v>0</v>
      </c>
      <c r="AX4" s="16">
        <f t="shared" si="13"/>
        <v>-2.544856019</v>
      </c>
      <c r="AY4" s="16">
        <f t="shared" si="14"/>
        <v>-2.920582129</v>
      </c>
      <c r="AZ4" s="16">
        <f t="shared" si="15"/>
        <v>-0.3770217632</v>
      </c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</row>
    <row r="5">
      <c r="A5" s="37">
        <v>4.0</v>
      </c>
      <c r="B5" s="37" t="s">
        <v>434</v>
      </c>
      <c r="C5" s="37" t="str">
        <f>VLOOKUP(B5, 'Unavailable Pitchers'!A:B,2, FALSE)</f>
        <v/>
      </c>
      <c r="D5" s="37" t="str">
        <f>VLOOKUP(B5, 'Pitcher Pool'!A:C,3, FALSE)</f>
        <v>#N/A</v>
      </c>
      <c r="E5" s="37">
        <v>28.0</v>
      </c>
      <c r="F5" s="37" t="s">
        <v>335</v>
      </c>
      <c r="G5" s="37" t="s">
        <v>121</v>
      </c>
      <c r="H5" s="37">
        <v>2.0</v>
      </c>
      <c r="I5" s="37">
        <v>0.0</v>
      </c>
      <c r="J5" s="37">
        <v>1.0</v>
      </c>
      <c r="K5" s="37">
        <v>1.55</v>
      </c>
      <c r="L5" s="37">
        <v>5.0</v>
      </c>
      <c r="M5" s="37">
        <v>5.0</v>
      </c>
      <c r="N5" s="37">
        <v>0.0</v>
      </c>
      <c r="O5" s="37">
        <v>0.0</v>
      </c>
      <c r="P5" s="37">
        <v>0.0</v>
      </c>
      <c r="Q5" s="37">
        <v>0.0</v>
      </c>
      <c r="R5" s="37">
        <v>29.0</v>
      </c>
      <c r="S5" s="37">
        <v>13.0</v>
      </c>
      <c r="T5" s="37">
        <v>5.0</v>
      </c>
      <c r="U5" s="37">
        <v>5.0</v>
      </c>
      <c r="V5" s="37">
        <v>0.0</v>
      </c>
      <c r="W5" s="37">
        <v>8.0</v>
      </c>
      <c r="X5" s="37">
        <v>0.0</v>
      </c>
      <c r="Y5" s="37">
        <v>34.0</v>
      </c>
      <c r="Z5" s="37">
        <v>1.0</v>
      </c>
      <c r="AA5" s="37">
        <v>0.0</v>
      </c>
      <c r="AB5" s="37">
        <v>1.0</v>
      </c>
      <c r="AC5" s="37">
        <v>108.0</v>
      </c>
      <c r="AD5" s="37">
        <v>262.0</v>
      </c>
      <c r="AE5" s="37">
        <v>1.69</v>
      </c>
      <c r="AF5" s="37">
        <v>0.724</v>
      </c>
      <c r="AG5" s="37">
        <v>4.0</v>
      </c>
      <c r="AH5" s="37">
        <v>0.0</v>
      </c>
      <c r="AI5" s="37">
        <v>2.5</v>
      </c>
      <c r="AJ5" s="37">
        <v>10.6</v>
      </c>
      <c r="AK5" s="37">
        <v>4.25</v>
      </c>
      <c r="AL5" s="37">
        <f t="shared" si="1"/>
        <v>13</v>
      </c>
      <c r="AM5" s="36">
        <f t="shared" si="2"/>
        <v>0</v>
      </c>
      <c r="AN5" s="36">
        <f t="shared" si="3"/>
        <v>9</v>
      </c>
      <c r="AO5" s="12">
        <f t="shared" si="4"/>
        <v>1</v>
      </c>
      <c r="AP5" s="12">
        <f t="shared" si="5"/>
        <v>0</v>
      </c>
      <c r="AQ5" s="36">
        <f t="shared" si="6"/>
        <v>34</v>
      </c>
      <c r="AR5" s="38">
        <f t="shared" si="7"/>
        <v>53</v>
      </c>
      <c r="AS5" s="16">
        <f t="shared" si="8"/>
        <v>8.784566194</v>
      </c>
      <c r="AT5" s="16">
        <f t="shared" si="9"/>
        <v>0</v>
      </c>
      <c r="AU5" s="16">
        <f t="shared" si="10"/>
        <v>3.108203904</v>
      </c>
      <c r="AV5" s="16">
        <f t="shared" si="11"/>
        <v>0.4466447172</v>
      </c>
      <c r="AW5" s="16">
        <f t="shared" si="12"/>
        <v>0</v>
      </c>
      <c r="AX5" s="16">
        <f t="shared" si="13"/>
        <v>-7.865918604</v>
      </c>
      <c r="AY5" s="16">
        <f t="shared" si="14"/>
        <v>-6.191634114</v>
      </c>
      <c r="AZ5" s="16">
        <f t="shared" si="15"/>
        <v>-0.3436275807</v>
      </c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</row>
    <row r="6">
      <c r="A6" s="37">
        <v>5.0</v>
      </c>
      <c r="B6" s="37" t="s">
        <v>435</v>
      </c>
      <c r="C6" s="37" t="str">
        <f>VLOOKUP(B6, 'Unavailable Pitchers'!A:B,2, FALSE)</f>
        <v>#N/A</v>
      </c>
      <c r="D6" s="37" t="str">
        <f>VLOOKUP(B6, 'Pitcher Pool'!A:C,3, FALSE)</f>
        <v>#N/A</v>
      </c>
      <c r="E6" s="37">
        <v>21.0</v>
      </c>
      <c r="F6" s="37" t="s">
        <v>203</v>
      </c>
      <c r="G6" s="37" t="s">
        <v>121</v>
      </c>
      <c r="H6" s="37">
        <v>1.0</v>
      </c>
      <c r="I6" s="37">
        <v>0.0</v>
      </c>
      <c r="J6" s="37">
        <v>1.0</v>
      </c>
      <c r="K6" s="37">
        <v>0.59</v>
      </c>
      <c r="L6" s="37">
        <v>5.0</v>
      </c>
      <c r="M6" s="37">
        <v>2.0</v>
      </c>
      <c r="N6" s="37">
        <v>1.0</v>
      </c>
      <c r="O6" s="37">
        <v>0.0</v>
      </c>
      <c r="P6" s="37">
        <v>0.0</v>
      </c>
      <c r="Q6" s="37">
        <v>1.0</v>
      </c>
      <c r="R6" s="37">
        <v>15.33</v>
      </c>
      <c r="S6" s="37">
        <v>4.0</v>
      </c>
      <c r="T6" s="37">
        <v>1.0</v>
      </c>
      <c r="U6" s="37">
        <v>1.0</v>
      </c>
      <c r="V6" s="37">
        <v>1.0</v>
      </c>
      <c r="W6" s="37">
        <v>5.0</v>
      </c>
      <c r="X6" s="37">
        <v>0.0</v>
      </c>
      <c r="Y6" s="37">
        <v>16.0</v>
      </c>
      <c r="Z6" s="37">
        <v>1.0</v>
      </c>
      <c r="AA6" s="37">
        <v>0.0</v>
      </c>
      <c r="AB6" s="37">
        <v>0.0</v>
      </c>
      <c r="AC6" s="37">
        <v>54.0</v>
      </c>
      <c r="AD6" s="37">
        <v>633.0</v>
      </c>
      <c r="AE6" s="37">
        <v>3.03</v>
      </c>
      <c r="AF6" s="37">
        <v>0.587</v>
      </c>
      <c r="AG6" s="37">
        <v>2.3</v>
      </c>
      <c r="AH6" s="37">
        <v>0.6</v>
      </c>
      <c r="AI6" s="37">
        <v>2.9</v>
      </c>
      <c r="AJ6" s="37">
        <v>9.4</v>
      </c>
      <c r="AK6" s="37">
        <v>3.2</v>
      </c>
      <c r="AL6" s="37">
        <f t="shared" si="1"/>
        <v>3</v>
      </c>
      <c r="AM6" s="36">
        <f t="shared" si="2"/>
        <v>1</v>
      </c>
      <c r="AN6" s="36">
        <f t="shared" si="3"/>
        <v>6</v>
      </c>
      <c r="AO6" s="12">
        <f t="shared" si="4"/>
        <v>0</v>
      </c>
      <c r="AP6" s="12">
        <f t="shared" si="5"/>
        <v>0</v>
      </c>
      <c r="AQ6" s="36">
        <f t="shared" si="6"/>
        <v>16</v>
      </c>
      <c r="AR6" s="38">
        <f t="shared" si="7"/>
        <v>29.99</v>
      </c>
      <c r="AS6" s="16">
        <f t="shared" si="8"/>
        <v>2.027207583</v>
      </c>
      <c r="AT6" s="16">
        <f t="shared" si="9"/>
        <v>1.663095188</v>
      </c>
      <c r="AU6" s="16">
        <f t="shared" si="10"/>
        <v>2.072135936</v>
      </c>
      <c r="AV6" s="16">
        <f t="shared" si="11"/>
        <v>0</v>
      </c>
      <c r="AW6" s="16">
        <f t="shared" si="12"/>
        <v>0</v>
      </c>
      <c r="AX6" s="16">
        <f t="shared" si="13"/>
        <v>-3.701608755</v>
      </c>
      <c r="AY6" s="16">
        <f t="shared" si="14"/>
        <v>-3.503530323</v>
      </c>
      <c r="AZ6" s="16">
        <f t="shared" si="15"/>
        <v>-0.288540074</v>
      </c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</row>
    <row r="7">
      <c r="A7" s="37">
        <v>6.0</v>
      </c>
      <c r="B7" s="37" t="s">
        <v>436</v>
      </c>
      <c r="C7" s="37" t="str">
        <f>VLOOKUP(B7, 'Unavailable Pitchers'!A:B,2, FALSE)</f>
        <v>#N/A</v>
      </c>
      <c r="D7" s="37" t="str">
        <f>VLOOKUP(B7, 'Pitcher Pool'!A:C,3, FALSE)</f>
        <v>#N/A</v>
      </c>
      <c r="E7" s="37">
        <v>36.0</v>
      </c>
      <c r="F7" s="37" t="s">
        <v>203</v>
      </c>
      <c r="G7" s="37" t="s">
        <v>121</v>
      </c>
      <c r="H7" s="37">
        <v>0.0</v>
      </c>
      <c r="I7" s="37">
        <v>0.0</v>
      </c>
      <c r="J7" s="39"/>
      <c r="K7" s="37">
        <v>0.82</v>
      </c>
      <c r="L7" s="37">
        <v>10.0</v>
      </c>
      <c r="M7" s="37">
        <v>0.0</v>
      </c>
      <c r="N7" s="37">
        <v>8.0</v>
      </c>
      <c r="O7" s="37">
        <v>0.0</v>
      </c>
      <c r="P7" s="37">
        <v>0.0</v>
      </c>
      <c r="Q7" s="37">
        <v>8.0</v>
      </c>
      <c r="R7" s="37">
        <v>11.0</v>
      </c>
      <c r="S7" s="37">
        <v>3.0</v>
      </c>
      <c r="T7" s="37">
        <v>1.0</v>
      </c>
      <c r="U7" s="37">
        <v>1.0</v>
      </c>
      <c r="V7" s="37">
        <v>0.0</v>
      </c>
      <c r="W7" s="37">
        <v>1.0</v>
      </c>
      <c r="X7" s="37">
        <v>0.0</v>
      </c>
      <c r="Y7" s="37">
        <v>11.0</v>
      </c>
      <c r="Z7" s="37">
        <v>0.0</v>
      </c>
      <c r="AA7" s="37">
        <v>0.0</v>
      </c>
      <c r="AB7" s="37">
        <v>0.0</v>
      </c>
      <c r="AC7" s="37">
        <v>37.0</v>
      </c>
      <c r="AD7" s="37">
        <v>459.0</v>
      </c>
      <c r="AE7" s="37">
        <v>1.37</v>
      </c>
      <c r="AF7" s="37">
        <v>0.364</v>
      </c>
      <c r="AG7" s="37">
        <v>2.5</v>
      </c>
      <c r="AH7" s="37">
        <v>0.0</v>
      </c>
      <c r="AI7" s="37">
        <v>0.8</v>
      </c>
      <c r="AJ7" s="37">
        <v>9.0</v>
      </c>
      <c r="AK7" s="37">
        <v>11.0</v>
      </c>
      <c r="AL7" s="37">
        <f t="shared" si="1"/>
        <v>3</v>
      </c>
      <c r="AM7" s="36">
        <f t="shared" si="2"/>
        <v>0</v>
      </c>
      <c r="AN7" s="36">
        <f t="shared" si="3"/>
        <v>1</v>
      </c>
      <c r="AO7" s="12">
        <f t="shared" si="4"/>
        <v>0</v>
      </c>
      <c r="AP7" s="12">
        <f t="shared" si="5"/>
        <v>0</v>
      </c>
      <c r="AQ7" s="36">
        <f t="shared" si="6"/>
        <v>11</v>
      </c>
      <c r="AR7" s="38">
        <f t="shared" si="7"/>
        <v>22</v>
      </c>
      <c r="AS7" s="16">
        <f t="shared" si="8"/>
        <v>2.027207583</v>
      </c>
      <c r="AT7" s="16">
        <f t="shared" si="9"/>
        <v>0</v>
      </c>
      <c r="AU7" s="16">
        <f t="shared" si="10"/>
        <v>0.3453559893</v>
      </c>
      <c r="AV7" s="16">
        <f t="shared" si="11"/>
        <v>0</v>
      </c>
      <c r="AW7" s="16">
        <f t="shared" si="12"/>
        <v>0</v>
      </c>
      <c r="AX7" s="16">
        <f t="shared" si="13"/>
        <v>-2.544856019</v>
      </c>
      <c r="AY7" s="16">
        <f t="shared" si="14"/>
        <v>-2.570112274</v>
      </c>
      <c r="AZ7" s="16">
        <f t="shared" si="15"/>
        <v>-0.274240472</v>
      </c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</row>
    <row r="8">
      <c r="A8" s="37">
        <v>7.0</v>
      </c>
      <c r="B8" s="37" t="s">
        <v>437</v>
      </c>
      <c r="C8" s="37" t="str">
        <f>VLOOKUP(B8, 'Unavailable Pitchers'!A:B,2, FALSE)</f>
        <v/>
      </c>
      <c r="D8" s="37" t="str">
        <f>VLOOKUP(B8, 'Pitcher Pool'!A:C,3, FALSE)</f>
        <v>#N/A</v>
      </c>
      <c r="E8" s="37">
        <v>28.0</v>
      </c>
      <c r="F8" s="37" t="s">
        <v>149</v>
      </c>
      <c r="G8" s="37" t="s">
        <v>125</v>
      </c>
      <c r="H8" s="37">
        <v>3.0</v>
      </c>
      <c r="I8" s="37">
        <v>0.0</v>
      </c>
      <c r="J8" s="37">
        <v>1.0</v>
      </c>
      <c r="K8" s="37">
        <v>0.47</v>
      </c>
      <c r="L8" s="37">
        <v>3.0</v>
      </c>
      <c r="M8" s="37">
        <v>3.0</v>
      </c>
      <c r="N8" s="37">
        <v>0.0</v>
      </c>
      <c r="O8" s="37">
        <v>1.0</v>
      </c>
      <c r="P8" s="37">
        <v>1.0</v>
      </c>
      <c r="Q8" s="37">
        <v>0.0</v>
      </c>
      <c r="R8" s="37">
        <v>19.0</v>
      </c>
      <c r="S8" s="37">
        <v>5.0</v>
      </c>
      <c r="T8" s="37">
        <v>2.0</v>
      </c>
      <c r="U8" s="37">
        <v>1.0</v>
      </c>
      <c r="V8" s="37">
        <v>1.0</v>
      </c>
      <c r="W8" s="37">
        <v>8.0</v>
      </c>
      <c r="X8" s="37">
        <v>0.0</v>
      </c>
      <c r="Y8" s="37">
        <v>24.0</v>
      </c>
      <c r="Z8" s="37">
        <v>3.0</v>
      </c>
      <c r="AA8" s="37">
        <v>0.0</v>
      </c>
      <c r="AB8" s="37">
        <v>1.0</v>
      </c>
      <c r="AC8" s="37">
        <v>74.0</v>
      </c>
      <c r="AD8" s="37">
        <v>868.0</v>
      </c>
      <c r="AE8" s="37">
        <v>2.99</v>
      </c>
      <c r="AF8" s="37">
        <v>0.684</v>
      </c>
      <c r="AG8" s="37">
        <v>2.4</v>
      </c>
      <c r="AH8" s="37">
        <v>0.5</v>
      </c>
      <c r="AI8" s="37">
        <v>3.8</v>
      </c>
      <c r="AJ8" s="37">
        <v>11.4</v>
      </c>
      <c r="AK8" s="37">
        <v>3.0</v>
      </c>
      <c r="AL8" s="37">
        <f t="shared" si="1"/>
        <v>4</v>
      </c>
      <c r="AM8" s="36">
        <f t="shared" si="2"/>
        <v>1</v>
      </c>
      <c r="AN8" s="36">
        <f t="shared" si="3"/>
        <v>11</v>
      </c>
      <c r="AO8" s="12">
        <f t="shared" si="4"/>
        <v>1</v>
      </c>
      <c r="AP8" s="12">
        <f t="shared" si="5"/>
        <v>0</v>
      </c>
      <c r="AQ8" s="36">
        <f t="shared" si="6"/>
        <v>24</v>
      </c>
      <c r="AR8" s="38">
        <f t="shared" si="7"/>
        <v>33</v>
      </c>
      <c r="AS8" s="16">
        <f t="shared" si="8"/>
        <v>2.702943444</v>
      </c>
      <c r="AT8" s="16">
        <f t="shared" si="9"/>
        <v>1.663095188</v>
      </c>
      <c r="AU8" s="16">
        <f t="shared" si="10"/>
        <v>3.798915882</v>
      </c>
      <c r="AV8" s="16">
        <f t="shared" si="11"/>
        <v>0.4466447172</v>
      </c>
      <c r="AW8" s="16">
        <f t="shared" si="12"/>
        <v>0</v>
      </c>
      <c r="AX8" s="16">
        <f t="shared" si="13"/>
        <v>-5.552413132</v>
      </c>
      <c r="AY8" s="16">
        <f t="shared" si="14"/>
        <v>-3.855168411</v>
      </c>
      <c r="AZ8" s="16">
        <f t="shared" si="15"/>
        <v>-0.265327437</v>
      </c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</row>
    <row r="9">
      <c r="A9" s="37">
        <v>8.0</v>
      </c>
      <c r="B9" s="37" t="s">
        <v>438</v>
      </c>
      <c r="C9" s="37" t="str">
        <f>VLOOKUP(B9, 'Unavailable Pitchers'!A:B,2, FALSE)</f>
        <v>#N/A</v>
      </c>
      <c r="D9" s="37" t="str">
        <f>VLOOKUP(B9, 'Pitcher Pool'!A:C,3, FALSE)</f>
        <v>#N/A</v>
      </c>
      <c r="E9" s="37">
        <v>25.0</v>
      </c>
      <c r="F9" s="37" t="s">
        <v>131</v>
      </c>
      <c r="G9" s="37" t="s">
        <v>125</v>
      </c>
      <c r="H9" s="37">
        <v>0.0</v>
      </c>
      <c r="I9" s="37">
        <v>0.0</v>
      </c>
      <c r="J9" s="39"/>
      <c r="K9" s="37">
        <v>0.0</v>
      </c>
      <c r="L9" s="37">
        <v>5.0</v>
      </c>
      <c r="M9" s="37">
        <v>0.0</v>
      </c>
      <c r="N9" s="37">
        <v>1.0</v>
      </c>
      <c r="O9" s="37">
        <v>0.0</v>
      </c>
      <c r="P9" s="37">
        <v>0.0</v>
      </c>
      <c r="Q9" s="37">
        <v>0.0</v>
      </c>
      <c r="R9" s="37">
        <v>11.33</v>
      </c>
      <c r="S9" s="37">
        <v>5.0</v>
      </c>
      <c r="T9" s="37">
        <v>0.0</v>
      </c>
      <c r="U9" s="37">
        <v>0.0</v>
      </c>
      <c r="V9" s="37">
        <v>0.0</v>
      </c>
      <c r="W9" s="37">
        <v>1.0</v>
      </c>
      <c r="X9" s="37">
        <v>0.0</v>
      </c>
      <c r="Y9" s="37">
        <v>14.0</v>
      </c>
      <c r="Z9" s="37">
        <v>0.0</v>
      </c>
      <c r="AA9" s="37">
        <v>0.0</v>
      </c>
      <c r="AB9" s="37">
        <v>2.0</v>
      </c>
      <c r="AC9" s="37">
        <v>40.0</v>
      </c>
      <c r="AD9" s="39"/>
      <c r="AE9" s="37">
        <v>0.89</v>
      </c>
      <c r="AF9" s="37">
        <v>0.529</v>
      </c>
      <c r="AG9" s="37">
        <v>4.0</v>
      </c>
      <c r="AH9" s="37">
        <v>0.0</v>
      </c>
      <c r="AI9" s="37">
        <v>0.8</v>
      </c>
      <c r="AJ9" s="37">
        <v>11.1</v>
      </c>
      <c r="AK9" s="37">
        <v>14.0</v>
      </c>
      <c r="AL9" s="37">
        <f t="shared" si="1"/>
        <v>5</v>
      </c>
      <c r="AM9" s="36">
        <f t="shared" si="2"/>
        <v>0</v>
      </c>
      <c r="AN9" s="36">
        <f t="shared" si="3"/>
        <v>1</v>
      </c>
      <c r="AO9" s="12">
        <f t="shared" si="4"/>
        <v>2</v>
      </c>
      <c r="AP9" s="12">
        <f t="shared" si="5"/>
        <v>0</v>
      </c>
      <c r="AQ9" s="36">
        <f t="shared" si="6"/>
        <v>14</v>
      </c>
      <c r="AR9" s="38">
        <f t="shared" si="7"/>
        <v>19.99</v>
      </c>
      <c r="AS9" s="16">
        <f t="shared" si="8"/>
        <v>3.378679305</v>
      </c>
      <c r="AT9" s="16">
        <f t="shared" si="9"/>
        <v>0</v>
      </c>
      <c r="AU9" s="16">
        <f t="shared" si="10"/>
        <v>0.3453559893</v>
      </c>
      <c r="AV9" s="16">
        <f t="shared" si="11"/>
        <v>0.8932894343</v>
      </c>
      <c r="AW9" s="16">
        <f t="shared" si="12"/>
        <v>0</v>
      </c>
      <c r="AX9" s="16">
        <f t="shared" si="13"/>
        <v>-3.23890766</v>
      </c>
      <c r="AY9" s="16">
        <f t="shared" si="14"/>
        <v>-2.335297471</v>
      </c>
      <c r="AZ9" s="16">
        <f t="shared" si="15"/>
        <v>-0.1913760804</v>
      </c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</row>
    <row r="10">
      <c r="A10" s="37">
        <v>9.0</v>
      </c>
      <c r="B10" s="37" t="s">
        <v>439</v>
      </c>
      <c r="C10" s="37" t="str">
        <f>VLOOKUP(B10, 'Unavailable Pitchers'!A:B,2, FALSE)</f>
        <v>#N/A</v>
      </c>
      <c r="D10" s="37" t="str">
        <f>VLOOKUP(B10, 'Pitcher Pool'!A:C,3, FALSE)</f>
        <v>#N/A</v>
      </c>
      <c r="E10" s="37">
        <v>25.0</v>
      </c>
      <c r="F10" s="37" t="s">
        <v>149</v>
      </c>
      <c r="G10" s="37" t="s">
        <v>125</v>
      </c>
      <c r="H10" s="37">
        <v>2.0</v>
      </c>
      <c r="I10" s="37">
        <v>0.0</v>
      </c>
      <c r="J10" s="37">
        <v>1.0</v>
      </c>
      <c r="K10" s="37">
        <v>1.72</v>
      </c>
      <c r="L10" s="37">
        <v>6.0</v>
      </c>
      <c r="M10" s="37">
        <v>2.0</v>
      </c>
      <c r="N10" s="37">
        <v>0.0</v>
      </c>
      <c r="O10" s="37">
        <v>0.0</v>
      </c>
      <c r="P10" s="37">
        <v>0.0</v>
      </c>
      <c r="Q10" s="37">
        <v>0.0</v>
      </c>
      <c r="R10" s="37">
        <v>15.66</v>
      </c>
      <c r="S10" s="37">
        <v>7.0</v>
      </c>
      <c r="T10" s="37">
        <v>3.0</v>
      </c>
      <c r="U10" s="37">
        <v>3.0</v>
      </c>
      <c r="V10" s="37">
        <v>1.0</v>
      </c>
      <c r="W10" s="37">
        <v>4.0</v>
      </c>
      <c r="X10" s="37">
        <v>0.0</v>
      </c>
      <c r="Y10" s="37">
        <v>27.0</v>
      </c>
      <c r="Z10" s="37">
        <v>0.0</v>
      </c>
      <c r="AA10" s="37">
        <v>0.0</v>
      </c>
      <c r="AB10" s="37">
        <v>1.0</v>
      </c>
      <c r="AC10" s="37">
        <v>58.0</v>
      </c>
      <c r="AD10" s="37">
        <v>240.0</v>
      </c>
      <c r="AE10" s="37">
        <v>1.25</v>
      </c>
      <c r="AF10" s="37">
        <v>0.702</v>
      </c>
      <c r="AG10" s="37">
        <v>4.0</v>
      </c>
      <c r="AH10" s="37">
        <v>0.6</v>
      </c>
      <c r="AI10" s="37">
        <v>2.3</v>
      </c>
      <c r="AJ10" s="37">
        <v>15.5</v>
      </c>
      <c r="AK10" s="37">
        <v>6.75</v>
      </c>
      <c r="AL10" s="37">
        <f t="shared" si="1"/>
        <v>6</v>
      </c>
      <c r="AM10" s="36">
        <f t="shared" si="2"/>
        <v>1</v>
      </c>
      <c r="AN10" s="36">
        <f t="shared" si="3"/>
        <v>4</v>
      </c>
      <c r="AO10" s="12">
        <f t="shared" si="4"/>
        <v>1</v>
      </c>
      <c r="AP10" s="12">
        <f t="shared" si="5"/>
        <v>0</v>
      </c>
      <c r="AQ10" s="36">
        <f t="shared" si="6"/>
        <v>27</v>
      </c>
      <c r="AR10" s="38">
        <f t="shared" si="7"/>
        <v>19.98</v>
      </c>
      <c r="AS10" s="16">
        <f t="shared" si="8"/>
        <v>4.054415167</v>
      </c>
      <c r="AT10" s="16">
        <f t="shared" si="9"/>
        <v>1.663095188</v>
      </c>
      <c r="AU10" s="16">
        <f t="shared" si="10"/>
        <v>1.381423957</v>
      </c>
      <c r="AV10" s="16">
        <f t="shared" si="11"/>
        <v>0.4466447172</v>
      </c>
      <c r="AW10" s="16">
        <f t="shared" si="12"/>
        <v>0</v>
      </c>
      <c r="AX10" s="16">
        <f t="shared" si="13"/>
        <v>-6.246464774</v>
      </c>
      <c r="AY10" s="16">
        <f t="shared" si="14"/>
        <v>-2.334129238</v>
      </c>
      <c r="AZ10" s="16">
        <f t="shared" si="15"/>
        <v>-0.1725024971</v>
      </c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</row>
    <row r="11">
      <c r="A11" s="37">
        <v>10.0</v>
      </c>
      <c r="B11" s="37" t="s">
        <v>440</v>
      </c>
      <c r="C11" s="37" t="str">
        <f>VLOOKUP(B11, 'Unavailable Pitchers'!A:B,2, FALSE)</f>
        <v>#N/A</v>
      </c>
      <c r="D11" s="37" t="str">
        <f>VLOOKUP(B11, 'Pitcher Pool'!A:C,3, FALSE)</f>
        <v>#N/A</v>
      </c>
      <c r="E11" s="37">
        <v>27.0</v>
      </c>
      <c r="F11" s="37" t="s">
        <v>139</v>
      </c>
      <c r="G11" s="37" t="s">
        <v>125</v>
      </c>
      <c r="H11" s="37">
        <v>0.0</v>
      </c>
      <c r="I11" s="37">
        <v>0.0</v>
      </c>
      <c r="J11" s="39"/>
      <c r="K11" s="37">
        <v>0.75</v>
      </c>
      <c r="L11" s="37">
        <v>10.0</v>
      </c>
      <c r="M11" s="37">
        <v>0.0</v>
      </c>
      <c r="N11" s="37">
        <v>4.0</v>
      </c>
      <c r="O11" s="37">
        <v>0.0</v>
      </c>
      <c r="P11" s="37">
        <v>0.0</v>
      </c>
      <c r="Q11" s="37">
        <v>2.0</v>
      </c>
      <c r="R11" s="37">
        <v>12.0</v>
      </c>
      <c r="S11" s="37">
        <v>3.0</v>
      </c>
      <c r="T11" s="37">
        <v>1.0</v>
      </c>
      <c r="U11" s="37">
        <v>1.0</v>
      </c>
      <c r="V11" s="37">
        <v>0.0</v>
      </c>
      <c r="W11" s="37">
        <v>5.0</v>
      </c>
      <c r="X11" s="37">
        <v>0.0</v>
      </c>
      <c r="Y11" s="37">
        <v>10.0</v>
      </c>
      <c r="Z11" s="37">
        <v>2.0</v>
      </c>
      <c r="AA11" s="37">
        <v>0.0</v>
      </c>
      <c r="AB11" s="37">
        <v>0.0</v>
      </c>
      <c r="AC11" s="37">
        <v>45.0</v>
      </c>
      <c r="AD11" s="37">
        <v>598.0</v>
      </c>
      <c r="AE11" s="37">
        <v>3.18</v>
      </c>
      <c r="AF11" s="37">
        <v>0.667</v>
      </c>
      <c r="AG11" s="37">
        <v>2.3</v>
      </c>
      <c r="AH11" s="37">
        <v>0.0</v>
      </c>
      <c r="AI11" s="37">
        <v>3.8</v>
      </c>
      <c r="AJ11" s="37">
        <v>7.5</v>
      </c>
      <c r="AK11" s="37">
        <v>2.0</v>
      </c>
      <c r="AL11" s="37">
        <f t="shared" si="1"/>
        <v>3</v>
      </c>
      <c r="AM11" s="36">
        <f t="shared" si="2"/>
        <v>0</v>
      </c>
      <c r="AN11" s="36">
        <f t="shared" si="3"/>
        <v>7</v>
      </c>
      <c r="AO11" s="12">
        <f t="shared" si="4"/>
        <v>0</v>
      </c>
      <c r="AP11" s="12">
        <f t="shared" si="5"/>
        <v>0</v>
      </c>
      <c r="AQ11" s="36">
        <f t="shared" si="6"/>
        <v>10</v>
      </c>
      <c r="AR11" s="38">
        <f t="shared" si="7"/>
        <v>26</v>
      </c>
      <c r="AS11" s="16">
        <f t="shared" si="8"/>
        <v>2.027207583</v>
      </c>
      <c r="AT11" s="16">
        <f t="shared" si="9"/>
        <v>0</v>
      </c>
      <c r="AU11" s="16">
        <f t="shared" si="10"/>
        <v>2.417491925</v>
      </c>
      <c r="AV11" s="16">
        <f t="shared" si="11"/>
        <v>0</v>
      </c>
      <c r="AW11" s="16">
        <f t="shared" si="12"/>
        <v>0</v>
      </c>
      <c r="AX11" s="16">
        <f t="shared" si="13"/>
        <v>-2.313505472</v>
      </c>
      <c r="AY11" s="16">
        <f t="shared" si="14"/>
        <v>-3.037405415</v>
      </c>
      <c r="AZ11" s="16">
        <f t="shared" si="15"/>
        <v>-0.09062113781</v>
      </c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</row>
    <row r="12">
      <c r="A12" s="37">
        <v>11.0</v>
      </c>
      <c r="B12" s="37" t="s">
        <v>441</v>
      </c>
      <c r="C12" s="37" t="str">
        <f>VLOOKUP(B12, 'Unavailable Pitchers'!A:B,2, FALSE)</f>
        <v>#N/A</v>
      </c>
      <c r="D12" s="37" t="str">
        <f>VLOOKUP(B12, 'Pitcher Pool'!A:C,3, FALSE)</f>
        <v>#N/A</v>
      </c>
      <c r="E12" s="37">
        <v>31.0</v>
      </c>
      <c r="F12" s="37" t="s">
        <v>131</v>
      </c>
      <c r="G12" s="37" t="s">
        <v>125</v>
      </c>
      <c r="H12" s="37">
        <v>1.0</v>
      </c>
      <c r="I12" s="37">
        <v>0.0</v>
      </c>
      <c r="J12" s="37">
        <v>1.0</v>
      </c>
      <c r="K12" s="37">
        <v>3.0</v>
      </c>
      <c r="L12" s="37">
        <v>11.0</v>
      </c>
      <c r="M12" s="37">
        <v>0.0</v>
      </c>
      <c r="N12" s="37">
        <v>7.0</v>
      </c>
      <c r="O12" s="37">
        <v>0.0</v>
      </c>
      <c r="P12" s="37">
        <v>0.0</v>
      </c>
      <c r="Q12" s="37">
        <v>4.0</v>
      </c>
      <c r="R12" s="37">
        <v>12.0</v>
      </c>
      <c r="S12" s="37">
        <v>5.0</v>
      </c>
      <c r="T12" s="37">
        <v>4.0</v>
      </c>
      <c r="U12" s="37">
        <v>4.0</v>
      </c>
      <c r="V12" s="37">
        <v>1.0</v>
      </c>
      <c r="W12" s="37">
        <v>3.0</v>
      </c>
      <c r="X12" s="37">
        <v>0.0</v>
      </c>
      <c r="Y12" s="37">
        <v>20.0</v>
      </c>
      <c r="Z12" s="37">
        <v>0.0</v>
      </c>
      <c r="AA12" s="37">
        <v>0.0</v>
      </c>
      <c r="AB12" s="37">
        <v>1.0</v>
      </c>
      <c r="AC12" s="37">
        <v>44.0</v>
      </c>
      <c r="AD12" s="37">
        <v>147.0</v>
      </c>
      <c r="AE12" s="37">
        <v>1.6</v>
      </c>
      <c r="AF12" s="37">
        <v>0.667</v>
      </c>
      <c r="AG12" s="37">
        <v>3.8</v>
      </c>
      <c r="AH12" s="37">
        <v>0.8</v>
      </c>
      <c r="AI12" s="37">
        <v>2.3</v>
      </c>
      <c r="AJ12" s="37">
        <v>15.0</v>
      </c>
      <c r="AK12" s="37">
        <v>6.67</v>
      </c>
      <c r="AL12" s="37">
        <f t="shared" si="1"/>
        <v>4</v>
      </c>
      <c r="AM12" s="36">
        <f t="shared" si="2"/>
        <v>1</v>
      </c>
      <c r="AN12" s="36">
        <f t="shared" si="3"/>
        <v>3</v>
      </c>
      <c r="AO12" s="12">
        <f t="shared" si="4"/>
        <v>1</v>
      </c>
      <c r="AP12" s="12">
        <f t="shared" si="5"/>
        <v>0</v>
      </c>
      <c r="AQ12" s="36">
        <f t="shared" si="6"/>
        <v>20</v>
      </c>
      <c r="AR12" s="38">
        <f t="shared" si="7"/>
        <v>16</v>
      </c>
      <c r="AS12" s="16">
        <f t="shared" si="8"/>
        <v>2.702943444</v>
      </c>
      <c r="AT12" s="16">
        <f t="shared" si="9"/>
        <v>1.663095188</v>
      </c>
      <c r="AU12" s="16">
        <f t="shared" si="10"/>
        <v>1.036067968</v>
      </c>
      <c r="AV12" s="16">
        <f t="shared" si="11"/>
        <v>0.4466447172</v>
      </c>
      <c r="AW12" s="16">
        <f t="shared" si="12"/>
        <v>0</v>
      </c>
      <c r="AX12" s="16">
        <f t="shared" si="13"/>
        <v>-4.627010944</v>
      </c>
      <c r="AY12" s="16">
        <f t="shared" si="14"/>
        <v>-1.869172563</v>
      </c>
      <c r="AZ12" s="16">
        <f t="shared" si="15"/>
        <v>-0.05885747169</v>
      </c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</row>
    <row r="13">
      <c r="A13" s="37">
        <v>12.0</v>
      </c>
      <c r="B13" s="37" t="s">
        <v>442</v>
      </c>
      <c r="C13" s="37" t="str">
        <f>VLOOKUP(B13, 'Unavailable Pitchers'!A:B,2, FALSE)</f>
        <v>#N/A</v>
      </c>
      <c r="D13" s="37" t="str">
        <f>VLOOKUP(B13, 'Pitcher Pool'!A:C,3, FALSE)</f>
        <v>#N/A</v>
      </c>
      <c r="E13" s="37">
        <v>30.0</v>
      </c>
      <c r="F13" s="37" t="s">
        <v>142</v>
      </c>
      <c r="G13" s="37" t="s">
        <v>121</v>
      </c>
      <c r="H13" s="37">
        <v>1.0</v>
      </c>
      <c r="I13" s="37">
        <v>1.0</v>
      </c>
      <c r="J13" s="37">
        <v>0.5</v>
      </c>
      <c r="K13" s="37">
        <v>1.69</v>
      </c>
      <c r="L13" s="37">
        <v>12.0</v>
      </c>
      <c r="M13" s="37">
        <v>0.0</v>
      </c>
      <c r="N13" s="37">
        <v>2.0</v>
      </c>
      <c r="O13" s="37">
        <v>0.0</v>
      </c>
      <c r="P13" s="37">
        <v>0.0</v>
      </c>
      <c r="Q13" s="37">
        <v>0.0</v>
      </c>
      <c r="R13" s="37">
        <v>10.66</v>
      </c>
      <c r="S13" s="37">
        <v>5.0</v>
      </c>
      <c r="T13" s="37">
        <v>3.0</v>
      </c>
      <c r="U13" s="37">
        <v>2.0</v>
      </c>
      <c r="V13" s="37">
        <v>0.0</v>
      </c>
      <c r="W13" s="37">
        <v>3.0</v>
      </c>
      <c r="X13" s="37">
        <v>0.0</v>
      </c>
      <c r="Y13" s="37">
        <v>11.0</v>
      </c>
      <c r="Z13" s="37">
        <v>0.0</v>
      </c>
      <c r="AA13" s="37">
        <v>0.0</v>
      </c>
      <c r="AB13" s="37">
        <v>0.0</v>
      </c>
      <c r="AC13" s="37">
        <v>41.0</v>
      </c>
      <c r="AD13" s="37">
        <v>244.0</v>
      </c>
      <c r="AE13" s="37">
        <v>1.88</v>
      </c>
      <c r="AF13" s="37">
        <v>0.75</v>
      </c>
      <c r="AG13" s="37">
        <v>4.2</v>
      </c>
      <c r="AH13" s="37">
        <v>0.0</v>
      </c>
      <c r="AI13" s="37">
        <v>2.5</v>
      </c>
      <c r="AJ13" s="37">
        <v>9.3</v>
      </c>
      <c r="AK13" s="37">
        <v>3.67</v>
      </c>
      <c r="AL13" s="37">
        <f t="shared" si="1"/>
        <v>5</v>
      </c>
      <c r="AM13" s="36">
        <f t="shared" si="2"/>
        <v>0</v>
      </c>
      <c r="AN13" s="36">
        <f t="shared" si="3"/>
        <v>3</v>
      </c>
      <c r="AO13" s="12">
        <f t="shared" si="4"/>
        <v>0</v>
      </c>
      <c r="AP13" s="12">
        <f t="shared" si="5"/>
        <v>0</v>
      </c>
      <c r="AQ13" s="36">
        <f t="shared" si="6"/>
        <v>11</v>
      </c>
      <c r="AR13" s="38">
        <f t="shared" si="7"/>
        <v>20.98</v>
      </c>
      <c r="AS13" s="16">
        <f t="shared" si="8"/>
        <v>3.378679305</v>
      </c>
      <c r="AT13" s="16">
        <f t="shared" si="9"/>
        <v>0</v>
      </c>
      <c r="AU13" s="16">
        <f t="shared" si="10"/>
        <v>1.036067968</v>
      </c>
      <c r="AV13" s="16">
        <f t="shared" si="11"/>
        <v>0</v>
      </c>
      <c r="AW13" s="16">
        <f t="shared" si="12"/>
        <v>0</v>
      </c>
      <c r="AX13" s="16">
        <f t="shared" si="13"/>
        <v>-2.544856019</v>
      </c>
      <c r="AY13" s="16">
        <f t="shared" si="14"/>
        <v>-2.450952523</v>
      </c>
      <c r="AZ13" s="16">
        <f t="shared" si="15"/>
        <v>-0.04842177239</v>
      </c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</row>
    <row r="14">
      <c r="A14" s="37">
        <v>13.0</v>
      </c>
      <c r="B14" s="37" t="s">
        <v>443</v>
      </c>
      <c r="C14" s="37" t="str">
        <f>VLOOKUP(B14, 'Unavailable Pitchers'!A:B,2, FALSE)</f>
        <v>#N/A</v>
      </c>
      <c r="D14" s="37" t="str">
        <f>VLOOKUP(B14, 'Pitcher Pool'!A:C,3, FALSE)</f>
        <v>#N/A</v>
      </c>
      <c r="E14" s="37">
        <v>29.0</v>
      </c>
      <c r="F14" s="37" t="s">
        <v>257</v>
      </c>
      <c r="G14" s="37" t="s">
        <v>125</v>
      </c>
      <c r="H14" s="37">
        <v>0.0</v>
      </c>
      <c r="I14" s="37">
        <v>0.0</v>
      </c>
      <c r="J14" s="39"/>
      <c r="K14" s="37">
        <v>0.77</v>
      </c>
      <c r="L14" s="37">
        <v>8.0</v>
      </c>
      <c r="M14" s="37">
        <v>0.0</v>
      </c>
      <c r="N14" s="37">
        <v>4.0</v>
      </c>
      <c r="O14" s="37">
        <v>0.0</v>
      </c>
      <c r="P14" s="37">
        <v>0.0</v>
      </c>
      <c r="Q14" s="37">
        <v>0.0</v>
      </c>
      <c r="R14" s="37">
        <v>11.66</v>
      </c>
      <c r="S14" s="37">
        <v>5.0</v>
      </c>
      <c r="T14" s="37">
        <v>5.0</v>
      </c>
      <c r="U14" s="37">
        <v>1.0</v>
      </c>
      <c r="V14" s="37">
        <v>0.0</v>
      </c>
      <c r="W14" s="37">
        <v>6.0</v>
      </c>
      <c r="X14" s="37">
        <v>1.0</v>
      </c>
      <c r="Y14" s="37">
        <v>15.0</v>
      </c>
      <c r="Z14" s="37">
        <v>0.0</v>
      </c>
      <c r="AA14" s="37">
        <v>0.0</v>
      </c>
      <c r="AB14" s="37">
        <v>0.0</v>
      </c>
      <c r="AC14" s="37">
        <v>47.0</v>
      </c>
      <c r="AD14" s="37">
        <v>519.0</v>
      </c>
      <c r="AE14" s="37">
        <v>2.07</v>
      </c>
      <c r="AF14" s="37">
        <v>0.943</v>
      </c>
      <c r="AG14" s="37">
        <v>3.9</v>
      </c>
      <c r="AH14" s="37">
        <v>0.0</v>
      </c>
      <c r="AI14" s="37">
        <v>4.6</v>
      </c>
      <c r="AJ14" s="37">
        <v>11.6</v>
      </c>
      <c r="AK14" s="37">
        <v>2.5</v>
      </c>
      <c r="AL14" s="37">
        <f t="shared" si="1"/>
        <v>5</v>
      </c>
      <c r="AM14" s="36">
        <f t="shared" si="2"/>
        <v>0</v>
      </c>
      <c r="AN14" s="36">
        <f t="shared" si="3"/>
        <v>6</v>
      </c>
      <c r="AO14" s="12">
        <f t="shared" si="4"/>
        <v>0</v>
      </c>
      <c r="AP14" s="12">
        <f t="shared" si="5"/>
        <v>0</v>
      </c>
      <c r="AQ14" s="36">
        <f t="shared" si="6"/>
        <v>15</v>
      </c>
      <c r="AR14" s="38">
        <f t="shared" si="7"/>
        <v>19.98</v>
      </c>
      <c r="AS14" s="16">
        <f t="shared" si="8"/>
        <v>3.378679305</v>
      </c>
      <c r="AT14" s="16">
        <f t="shared" si="9"/>
        <v>0</v>
      </c>
      <c r="AU14" s="16">
        <f t="shared" si="10"/>
        <v>2.072135936</v>
      </c>
      <c r="AV14" s="16">
        <f t="shared" si="11"/>
        <v>0</v>
      </c>
      <c r="AW14" s="16">
        <f t="shared" si="12"/>
        <v>0</v>
      </c>
      <c r="AX14" s="16">
        <f t="shared" si="13"/>
        <v>-3.470258208</v>
      </c>
      <c r="AY14" s="16">
        <f t="shared" si="14"/>
        <v>-2.334129238</v>
      </c>
      <c r="AZ14" s="16">
        <f t="shared" si="15"/>
        <v>-0.04419652554</v>
      </c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</row>
    <row r="15">
      <c r="A15" s="37">
        <v>14.0</v>
      </c>
      <c r="B15" s="37" t="s">
        <v>444</v>
      </c>
      <c r="C15" s="37" t="str">
        <f>VLOOKUP(B15, 'Unavailable Pitchers'!A:B,2, FALSE)</f>
        <v/>
      </c>
      <c r="D15" s="37" t="str">
        <f>VLOOKUP(B15, 'Pitcher Pool'!A:C,3, FALSE)</f>
        <v>#N/A</v>
      </c>
      <c r="E15" s="37">
        <v>27.0</v>
      </c>
      <c r="F15" s="37" t="s">
        <v>245</v>
      </c>
      <c r="G15" s="37" t="s">
        <v>125</v>
      </c>
      <c r="H15" s="37">
        <v>2.0</v>
      </c>
      <c r="I15" s="37">
        <v>1.0</v>
      </c>
      <c r="J15" s="37">
        <v>0.667</v>
      </c>
      <c r="K15" s="37">
        <v>2.05</v>
      </c>
      <c r="L15" s="37">
        <v>5.0</v>
      </c>
      <c r="M15" s="37">
        <v>5.0</v>
      </c>
      <c r="N15" s="37">
        <v>0.0</v>
      </c>
      <c r="O15" s="37">
        <v>0.0</v>
      </c>
      <c r="P15" s="37">
        <v>0.0</v>
      </c>
      <c r="Q15" s="37">
        <v>0.0</v>
      </c>
      <c r="R15" s="37">
        <v>30.66</v>
      </c>
      <c r="S15" s="37">
        <v>14.0</v>
      </c>
      <c r="T15" s="37">
        <v>7.0</v>
      </c>
      <c r="U15" s="37">
        <v>7.0</v>
      </c>
      <c r="V15" s="37">
        <v>2.0</v>
      </c>
      <c r="W15" s="37">
        <v>9.0</v>
      </c>
      <c r="X15" s="37">
        <v>0.0</v>
      </c>
      <c r="Y15" s="37">
        <v>46.0</v>
      </c>
      <c r="Z15" s="37">
        <v>0.0</v>
      </c>
      <c r="AA15" s="37">
        <v>0.0</v>
      </c>
      <c r="AB15" s="37">
        <v>3.0</v>
      </c>
      <c r="AC15" s="37">
        <v>116.0</v>
      </c>
      <c r="AD15" s="37">
        <v>185.0</v>
      </c>
      <c r="AE15" s="37">
        <v>1.83</v>
      </c>
      <c r="AF15" s="37">
        <v>0.75</v>
      </c>
      <c r="AG15" s="37">
        <v>4.1</v>
      </c>
      <c r="AH15" s="37">
        <v>0.6</v>
      </c>
      <c r="AI15" s="37">
        <v>2.6</v>
      </c>
      <c r="AJ15" s="37">
        <v>13.5</v>
      </c>
      <c r="AK15" s="37">
        <v>5.11</v>
      </c>
      <c r="AL15" s="37">
        <f t="shared" si="1"/>
        <v>12</v>
      </c>
      <c r="AM15" s="36">
        <f t="shared" si="2"/>
        <v>2</v>
      </c>
      <c r="AN15" s="36">
        <f t="shared" si="3"/>
        <v>9</v>
      </c>
      <c r="AO15" s="12">
        <f t="shared" si="4"/>
        <v>3</v>
      </c>
      <c r="AP15" s="12">
        <f t="shared" si="5"/>
        <v>0</v>
      </c>
      <c r="AQ15" s="36">
        <f t="shared" si="6"/>
        <v>46</v>
      </c>
      <c r="AR15" s="38">
        <f t="shared" si="7"/>
        <v>45.98</v>
      </c>
      <c r="AS15" s="16">
        <f t="shared" si="8"/>
        <v>8.108830333</v>
      </c>
      <c r="AT15" s="16">
        <f t="shared" si="9"/>
        <v>3.326190377</v>
      </c>
      <c r="AU15" s="16">
        <f t="shared" si="10"/>
        <v>3.108203904</v>
      </c>
      <c r="AV15" s="16">
        <f t="shared" si="11"/>
        <v>1.339934152</v>
      </c>
      <c r="AW15" s="16">
        <f t="shared" si="12"/>
        <v>0</v>
      </c>
      <c r="AX15" s="16">
        <f t="shared" si="13"/>
        <v>-10.64212517</v>
      </c>
      <c r="AY15" s="16">
        <f t="shared" si="14"/>
        <v>-5.371534653</v>
      </c>
      <c r="AZ15" s="16">
        <f t="shared" si="15"/>
        <v>-0.02610021151</v>
      </c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</row>
    <row r="16">
      <c r="A16" s="37">
        <v>15.0</v>
      </c>
      <c r="B16" s="37" t="s">
        <v>445</v>
      </c>
      <c r="C16" s="37" t="str">
        <f>VLOOKUP(B16, 'Unavailable Pitchers'!A:B,2, FALSE)</f>
        <v>#N/A</v>
      </c>
      <c r="D16" s="37" t="str">
        <f>VLOOKUP(B16, 'Pitcher Pool'!A:C,3, FALSE)</f>
        <v>#N/A</v>
      </c>
      <c r="E16" s="37">
        <v>28.0</v>
      </c>
      <c r="F16" s="37" t="s">
        <v>335</v>
      </c>
      <c r="G16" s="37" t="s">
        <v>121</v>
      </c>
      <c r="H16" s="37">
        <v>0.0</v>
      </c>
      <c r="I16" s="37">
        <v>1.0</v>
      </c>
      <c r="J16" s="37">
        <v>0.0</v>
      </c>
      <c r="K16" s="37">
        <v>0.0</v>
      </c>
      <c r="L16" s="37">
        <v>12.0</v>
      </c>
      <c r="M16" s="37">
        <v>0.0</v>
      </c>
      <c r="N16" s="37">
        <v>3.0</v>
      </c>
      <c r="O16" s="37">
        <v>0.0</v>
      </c>
      <c r="P16" s="37">
        <v>0.0</v>
      </c>
      <c r="Q16" s="37">
        <v>0.0</v>
      </c>
      <c r="R16" s="37">
        <v>11.66</v>
      </c>
      <c r="S16" s="37">
        <v>4.0</v>
      </c>
      <c r="T16" s="37">
        <v>2.0</v>
      </c>
      <c r="U16" s="37">
        <v>0.0</v>
      </c>
      <c r="V16" s="37">
        <v>0.0</v>
      </c>
      <c r="W16" s="37">
        <v>7.0</v>
      </c>
      <c r="X16" s="37">
        <v>0.0</v>
      </c>
      <c r="Y16" s="37">
        <v>11.0</v>
      </c>
      <c r="Z16" s="37">
        <v>0.0</v>
      </c>
      <c r="AA16" s="37">
        <v>0.0</v>
      </c>
      <c r="AB16" s="37">
        <v>0.0</v>
      </c>
      <c r="AC16" s="37">
        <v>44.0</v>
      </c>
      <c r="AD16" s="39"/>
      <c r="AE16" s="37">
        <v>3.01</v>
      </c>
      <c r="AF16" s="37">
        <v>0.943</v>
      </c>
      <c r="AG16" s="37">
        <v>3.1</v>
      </c>
      <c r="AH16" s="37">
        <v>0.0</v>
      </c>
      <c r="AI16" s="37">
        <v>5.4</v>
      </c>
      <c r="AJ16" s="37">
        <v>8.5</v>
      </c>
      <c r="AK16" s="37">
        <v>1.57</v>
      </c>
      <c r="AL16" s="37">
        <f t="shared" si="1"/>
        <v>4</v>
      </c>
      <c r="AM16" s="36">
        <f t="shared" si="2"/>
        <v>0</v>
      </c>
      <c r="AN16" s="36">
        <f t="shared" si="3"/>
        <v>7</v>
      </c>
      <c r="AO16" s="12">
        <f t="shared" si="4"/>
        <v>0</v>
      </c>
      <c r="AP16" s="12">
        <f t="shared" si="5"/>
        <v>0</v>
      </c>
      <c r="AQ16" s="36">
        <f t="shared" si="6"/>
        <v>11</v>
      </c>
      <c r="AR16" s="38">
        <f t="shared" si="7"/>
        <v>23.98</v>
      </c>
      <c r="AS16" s="16">
        <f t="shared" si="8"/>
        <v>2.702943444</v>
      </c>
      <c r="AT16" s="16">
        <f t="shared" si="9"/>
        <v>0</v>
      </c>
      <c r="AU16" s="16">
        <f t="shared" si="10"/>
        <v>2.417491925</v>
      </c>
      <c r="AV16" s="16">
        <f t="shared" si="11"/>
        <v>0</v>
      </c>
      <c r="AW16" s="16">
        <f t="shared" si="12"/>
        <v>0</v>
      </c>
      <c r="AX16" s="16">
        <f t="shared" si="13"/>
        <v>-2.544856019</v>
      </c>
      <c r="AY16" s="16">
        <f t="shared" si="14"/>
        <v>-2.801422379</v>
      </c>
      <c r="AZ16" s="16">
        <f t="shared" si="15"/>
        <v>-0.01882025234</v>
      </c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</row>
    <row r="17">
      <c r="A17" s="37">
        <v>16.0</v>
      </c>
      <c r="B17" s="37" t="s">
        <v>446</v>
      </c>
      <c r="C17" s="37" t="str">
        <f>VLOOKUP(B17, 'Unavailable Pitchers'!A:B,2, FALSE)</f>
        <v/>
      </c>
      <c r="D17" s="37" t="str">
        <f>VLOOKUP(B17, 'Pitcher Pool'!A:C,3, FALSE)</f>
        <v>#N/A</v>
      </c>
      <c r="E17" s="37">
        <v>30.0</v>
      </c>
      <c r="F17" s="37" t="s">
        <v>257</v>
      </c>
      <c r="G17" s="37" t="s">
        <v>125</v>
      </c>
      <c r="H17" s="37">
        <v>3.0</v>
      </c>
      <c r="I17" s="37">
        <v>1.0</v>
      </c>
      <c r="J17" s="37">
        <v>0.75</v>
      </c>
      <c r="K17" s="37">
        <v>1.71</v>
      </c>
      <c r="L17" s="37">
        <v>5.0</v>
      </c>
      <c r="M17" s="37">
        <v>5.0</v>
      </c>
      <c r="N17" s="37">
        <v>0.0</v>
      </c>
      <c r="O17" s="37">
        <v>0.0</v>
      </c>
      <c r="P17" s="37">
        <v>0.0</v>
      </c>
      <c r="Q17" s="37">
        <v>0.0</v>
      </c>
      <c r="R17" s="37">
        <v>31.66</v>
      </c>
      <c r="S17" s="37">
        <v>20.0</v>
      </c>
      <c r="T17" s="37">
        <v>7.0</v>
      </c>
      <c r="U17" s="37">
        <v>6.0</v>
      </c>
      <c r="V17" s="37">
        <v>1.0</v>
      </c>
      <c r="W17" s="37">
        <v>3.0</v>
      </c>
      <c r="X17" s="37">
        <v>0.0</v>
      </c>
      <c r="Y17" s="37">
        <v>50.0</v>
      </c>
      <c r="Z17" s="37">
        <v>1.0</v>
      </c>
      <c r="AA17" s="37">
        <v>0.0</v>
      </c>
      <c r="AB17" s="37">
        <v>2.0</v>
      </c>
      <c r="AC17" s="37">
        <v>119.0</v>
      </c>
      <c r="AD17" s="37">
        <v>230.0</v>
      </c>
      <c r="AE17" s="37">
        <v>0.73</v>
      </c>
      <c r="AF17" s="37">
        <v>0.726</v>
      </c>
      <c r="AG17" s="37">
        <v>5.7</v>
      </c>
      <c r="AH17" s="37">
        <v>0.3</v>
      </c>
      <c r="AI17" s="37">
        <v>0.9</v>
      </c>
      <c r="AJ17" s="37">
        <v>14.2</v>
      </c>
      <c r="AK17" s="37">
        <v>16.67</v>
      </c>
      <c r="AL17" s="37">
        <f t="shared" si="1"/>
        <v>19</v>
      </c>
      <c r="AM17" s="36">
        <f t="shared" si="2"/>
        <v>1</v>
      </c>
      <c r="AN17" s="36">
        <f t="shared" si="3"/>
        <v>4</v>
      </c>
      <c r="AO17" s="12">
        <f t="shared" si="4"/>
        <v>2</v>
      </c>
      <c r="AP17" s="12">
        <f t="shared" si="5"/>
        <v>0</v>
      </c>
      <c r="AQ17" s="36">
        <f t="shared" si="6"/>
        <v>50</v>
      </c>
      <c r="AR17" s="38">
        <f t="shared" si="7"/>
        <v>44.98</v>
      </c>
      <c r="AS17" s="16">
        <f t="shared" si="8"/>
        <v>12.83898136</v>
      </c>
      <c r="AT17" s="16">
        <f t="shared" si="9"/>
        <v>1.663095188</v>
      </c>
      <c r="AU17" s="16">
        <f t="shared" si="10"/>
        <v>1.381423957</v>
      </c>
      <c r="AV17" s="16">
        <f t="shared" si="11"/>
        <v>0.8932894343</v>
      </c>
      <c r="AW17" s="16">
        <f t="shared" si="12"/>
        <v>0</v>
      </c>
      <c r="AX17" s="16">
        <f t="shared" si="13"/>
        <v>-11.56752736</v>
      </c>
      <c r="AY17" s="16">
        <f t="shared" si="14"/>
        <v>-5.254711367</v>
      </c>
      <c r="AZ17" s="16">
        <f t="shared" si="15"/>
        <v>-0.009089757103</v>
      </c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</row>
    <row r="18">
      <c r="A18" s="37">
        <v>17.0</v>
      </c>
      <c r="B18" s="37" t="s">
        <v>447</v>
      </c>
      <c r="C18" s="37" t="str">
        <f>VLOOKUP(B18, 'Unavailable Pitchers'!A:B,2, FALSE)</f>
        <v>#N/A</v>
      </c>
      <c r="D18" s="37" t="str">
        <f>VLOOKUP(B18, 'Pitcher Pool'!A:C,3, FALSE)</f>
        <v>#N/A</v>
      </c>
      <c r="E18" s="37">
        <v>29.0</v>
      </c>
      <c r="F18" s="37" t="s">
        <v>155</v>
      </c>
      <c r="G18" s="37" t="s">
        <v>125</v>
      </c>
      <c r="H18" s="37">
        <v>0.0</v>
      </c>
      <c r="I18" s="37">
        <v>1.0</v>
      </c>
      <c r="J18" s="37">
        <v>0.0</v>
      </c>
      <c r="K18" s="37">
        <v>2.38</v>
      </c>
      <c r="L18" s="37">
        <v>11.0</v>
      </c>
      <c r="M18" s="37">
        <v>0.0</v>
      </c>
      <c r="N18" s="37">
        <v>1.0</v>
      </c>
      <c r="O18" s="37">
        <v>0.0</v>
      </c>
      <c r="P18" s="37">
        <v>0.0</v>
      </c>
      <c r="Q18" s="37">
        <v>0.0</v>
      </c>
      <c r="R18" s="37">
        <v>11.33</v>
      </c>
      <c r="S18" s="37">
        <v>3.0</v>
      </c>
      <c r="T18" s="37">
        <v>3.0</v>
      </c>
      <c r="U18" s="37">
        <v>3.0</v>
      </c>
      <c r="V18" s="37">
        <v>2.0</v>
      </c>
      <c r="W18" s="37">
        <v>4.0</v>
      </c>
      <c r="X18" s="37">
        <v>0.0</v>
      </c>
      <c r="Y18" s="37">
        <v>17.0</v>
      </c>
      <c r="Z18" s="37">
        <v>2.0</v>
      </c>
      <c r="AA18" s="37">
        <v>0.0</v>
      </c>
      <c r="AB18" s="37">
        <v>0.0</v>
      </c>
      <c r="AC18" s="37">
        <v>42.0</v>
      </c>
      <c r="AD18" s="37">
        <v>178.0</v>
      </c>
      <c r="AE18" s="37">
        <v>3.98</v>
      </c>
      <c r="AF18" s="37">
        <v>0.618</v>
      </c>
      <c r="AG18" s="37">
        <v>2.4</v>
      </c>
      <c r="AH18" s="37">
        <v>1.6</v>
      </c>
      <c r="AI18" s="37">
        <v>3.2</v>
      </c>
      <c r="AJ18" s="37">
        <v>13.5</v>
      </c>
      <c r="AK18" s="37">
        <v>4.25</v>
      </c>
      <c r="AL18" s="37">
        <f t="shared" si="1"/>
        <v>1</v>
      </c>
      <c r="AM18" s="36">
        <f t="shared" si="2"/>
        <v>2</v>
      </c>
      <c r="AN18" s="36">
        <f t="shared" si="3"/>
        <v>6</v>
      </c>
      <c r="AO18" s="12">
        <f t="shared" si="4"/>
        <v>0</v>
      </c>
      <c r="AP18" s="12">
        <f t="shared" si="5"/>
        <v>0</v>
      </c>
      <c r="AQ18" s="36">
        <f t="shared" si="6"/>
        <v>17</v>
      </c>
      <c r="AR18" s="38">
        <f t="shared" si="7"/>
        <v>16.99</v>
      </c>
      <c r="AS18" s="16">
        <f t="shared" si="8"/>
        <v>0.6757358611</v>
      </c>
      <c r="AT18" s="16">
        <f t="shared" si="9"/>
        <v>3.326190377</v>
      </c>
      <c r="AU18" s="16">
        <f t="shared" si="10"/>
        <v>2.072135936</v>
      </c>
      <c r="AV18" s="16">
        <f t="shared" si="11"/>
        <v>0</v>
      </c>
      <c r="AW18" s="16">
        <f t="shared" si="12"/>
        <v>0</v>
      </c>
      <c r="AX18" s="16">
        <f t="shared" si="13"/>
        <v>-3.932959302</v>
      </c>
      <c r="AY18" s="16">
        <f t="shared" si="14"/>
        <v>-1.984827615</v>
      </c>
      <c r="AZ18" s="16">
        <f t="shared" si="15"/>
        <v>0.0142068415</v>
      </c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</row>
    <row r="19">
      <c r="A19" s="37">
        <v>18.0</v>
      </c>
      <c r="B19" s="37" t="s">
        <v>448</v>
      </c>
      <c r="C19" s="37" t="str">
        <f>VLOOKUP(B19, 'Unavailable Pitchers'!A:B,2, FALSE)</f>
        <v>#N/A</v>
      </c>
      <c r="D19" s="37" t="str">
        <f>VLOOKUP(B19, 'Pitcher Pool'!A:C,3, FALSE)</f>
        <v>#N/A</v>
      </c>
      <c r="E19" s="37">
        <v>27.0</v>
      </c>
      <c r="F19" s="37" t="s">
        <v>128</v>
      </c>
      <c r="G19" s="37" t="s">
        <v>121</v>
      </c>
      <c r="H19" s="37">
        <v>1.0</v>
      </c>
      <c r="I19" s="37">
        <v>0.0</v>
      </c>
      <c r="J19" s="37">
        <v>1.0</v>
      </c>
      <c r="K19" s="37">
        <v>0.66</v>
      </c>
      <c r="L19" s="37">
        <v>7.0</v>
      </c>
      <c r="M19" s="37">
        <v>0.0</v>
      </c>
      <c r="N19" s="37">
        <v>1.0</v>
      </c>
      <c r="O19" s="37">
        <v>0.0</v>
      </c>
      <c r="P19" s="37">
        <v>0.0</v>
      </c>
      <c r="Q19" s="37">
        <v>0.0</v>
      </c>
      <c r="R19" s="37">
        <v>13.66</v>
      </c>
      <c r="S19" s="37">
        <v>4.0</v>
      </c>
      <c r="T19" s="37">
        <v>1.0</v>
      </c>
      <c r="U19" s="37">
        <v>1.0</v>
      </c>
      <c r="V19" s="37">
        <v>1.0</v>
      </c>
      <c r="W19" s="37">
        <v>6.0</v>
      </c>
      <c r="X19" s="37">
        <v>0.0</v>
      </c>
      <c r="Y19" s="37">
        <v>20.0</v>
      </c>
      <c r="Z19" s="37">
        <v>3.0</v>
      </c>
      <c r="AA19" s="37">
        <v>0.0</v>
      </c>
      <c r="AB19" s="37">
        <v>1.0</v>
      </c>
      <c r="AC19" s="37">
        <v>52.0</v>
      </c>
      <c r="AD19" s="37">
        <v>693.0</v>
      </c>
      <c r="AE19" s="37">
        <v>3.1</v>
      </c>
      <c r="AF19" s="37">
        <v>0.732</v>
      </c>
      <c r="AG19" s="37">
        <v>2.6</v>
      </c>
      <c r="AH19" s="37">
        <v>0.7</v>
      </c>
      <c r="AI19" s="37">
        <v>4.0</v>
      </c>
      <c r="AJ19" s="37">
        <v>13.2</v>
      </c>
      <c r="AK19" s="37">
        <v>3.33</v>
      </c>
      <c r="AL19" s="37">
        <f t="shared" si="1"/>
        <v>3</v>
      </c>
      <c r="AM19" s="36">
        <f t="shared" si="2"/>
        <v>1</v>
      </c>
      <c r="AN19" s="36">
        <f t="shared" si="3"/>
        <v>9</v>
      </c>
      <c r="AO19" s="12">
        <f t="shared" si="4"/>
        <v>1</v>
      </c>
      <c r="AP19" s="12">
        <f t="shared" si="5"/>
        <v>0</v>
      </c>
      <c r="AQ19" s="36">
        <f t="shared" si="6"/>
        <v>20</v>
      </c>
      <c r="AR19" s="38">
        <f t="shared" si="7"/>
        <v>20.98</v>
      </c>
      <c r="AS19" s="16">
        <f t="shared" si="8"/>
        <v>2.027207583</v>
      </c>
      <c r="AT19" s="16">
        <f t="shared" si="9"/>
        <v>1.663095188</v>
      </c>
      <c r="AU19" s="16">
        <f t="shared" si="10"/>
        <v>3.108203904</v>
      </c>
      <c r="AV19" s="16">
        <f t="shared" si="11"/>
        <v>0.4466447172</v>
      </c>
      <c r="AW19" s="16">
        <f t="shared" si="12"/>
        <v>0</v>
      </c>
      <c r="AX19" s="16">
        <f t="shared" si="13"/>
        <v>-4.627010944</v>
      </c>
      <c r="AY19" s="16">
        <f t="shared" si="14"/>
        <v>-2.450952523</v>
      </c>
      <c r="AZ19" s="16">
        <f t="shared" si="15"/>
        <v>0.02388398941</v>
      </c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</row>
    <row r="20">
      <c r="A20" s="37">
        <v>19.0</v>
      </c>
      <c r="B20" s="37" t="s">
        <v>449</v>
      </c>
      <c r="C20" s="37" t="str">
        <f>VLOOKUP(B20, 'Unavailable Pitchers'!A:B,2, FALSE)</f>
        <v>#N/A</v>
      </c>
      <c r="D20" s="37" t="str">
        <f>VLOOKUP(B20, 'Pitcher Pool'!A:C,3, FALSE)</f>
        <v>#N/A</v>
      </c>
      <c r="E20" s="37">
        <v>30.0</v>
      </c>
      <c r="F20" s="37" t="s">
        <v>257</v>
      </c>
      <c r="G20" s="37" t="s">
        <v>125</v>
      </c>
      <c r="H20" s="37">
        <v>0.0</v>
      </c>
      <c r="I20" s="37">
        <v>2.0</v>
      </c>
      <c r="J20" s="37">
        <v>0.0</v>
      </c>
      <c r="K20" s="37">
        <v>0.68</v>
      </c>
      <c r="L20" s="37">
        <v>11.0</v>
      </c>
      <c r="M20" s="37">
        <v>0.0</v>
      </c>
      <c r="N20" s="37">
        <v>3.0</v>
      </c>
      <c r="O20" s="37">
        <v>0.0</v>
      </c>
      <c r="P20" s="37">
        <v>0.0</v>
      </c>
      <c r="Q20" s="37">
        <v>1.0</v>
      </c>
      <c r="R20" s="37">
        <v>13.33</v>
      </c>
      <c r="S20" s="37">
        <v>7.0</v>
      </c>
      <c r="T20" s="37">
        <v>3.0</v>
      </c>
      <c r="U20" s="37">
        <v>1.0</v>
      </c>
      <c r="V20" s="37">
        <v>1.0</v>
      </c>
      <c r="W20" s="37">
        <v>2.0</v>
      </c>
      <c r="X20" s="37">
        <v>0.0</v>
      </c>
      <c r="Y20" s="37">
        <v>10.0</v>
      </c>
      <c r="Z20" s="37">
        <v>0.0</v>
      </c>
      <c r="AA20" s="37">
        <v>0.0</v>
      </c>
      <c r="AB20" s="37">
        <v>0.0</v>
      </c>
      <c r="AC20" s="37">
        <v>45.0</v>
      </c>
      <c r="AD20" s="37">
        <v>590.0</v>
      </c>
      <c r="AE20" s="37">
        <v>3.03</v>
      </c>
      <c r="AF20" s="37">
        <v>0.675</v>
      </c>
      <c r="AG20" s="37">
        <v>4.7</v>
      </c>
      <c r="AH20" s="37">
        <v>0.7</v>
      </c>
      <c r="AI20" s="37">
        <v>1.4</v>
      </c>
      <c r="AJ20" s="37">
        <v>6.8</v>
      </c>
      <c r="AK20" s="37">
        <v>5.0</v>
      </c>
      <c r="AL20" s="37">
        <f t="shared" si="1"/>
        <v>6</v>
      </c>
      <c r="AM20" s="36">
        <f t="shared" si="2"/>
        <v>1</v>
      </c>
      <c r="AN20" s="36">
        <f t="shared" si="3"/>
        <v>2</v>
      </c>
      <c r="AO20" s="12">
        <f t="shared" si="4"/>
        <v>0</v>
      </c>
      <c r="AP20" s="12">
        <f t="shared" si="5"/>
        <v>0</v>
      </c>
      <c r="AQ20" s="36">
        <f t="shared" si="6"/>
        <v>10</v>
      </c>
      <c r="AR20" s="38">
        <f t="shared" si="7"/>
        <v>29.99</v>
      </c>
      <c r="AS20" s="16">
        <f t="shared" si="8"/>
        <v>4.054415167</v>
      </c>
      <c r="AT20" s="16">
        <f t="shared" si="9"/>
        <v>1.663095188</v>
      </c>
      <c r="AU20" s="16">
        <f t="shared" si="10"/>
        <v>0.6907119786</v>
      </c>
      <c r="AV20" s="16">
        <f t="shared" si="11"/>
        <v>0</v>
      </c>
      <c r="AW20" s="16">
        <f t="shared" si="12"/>
        <v>0</v>
      </c>
      <c r="AX20" s="16">
        <f t="shared" si="13"/>
        <v>-2.313505472</v>
      </c>
      <c r="AY20" s="16">
        <f t="shared" si="14"/>
        <v>-3.503530323</v>
      </c>
      <c r="AZ20" s="16">
        <f t="shared" si="15"/>
        <v>0.05374423085</v>
      </c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</row>
    <row r="21">
      <c r="A21" s="37">
        <v>20.0</v>
      </c>
      <c r="B21" s="37" t="s">
        <v>450</v>
      </c>
      <c r="C21" s="37" t="str">
        <f>VLOOKUP(B21, 'Unavailable Pitchers'!A:B,2, FALSE)</f>
        <v/>
      </c>
      <c r="D21" s="37" t="str">
        <f>VLOOKUP(B21, 'Pitcher Pool'!A:C,3, FALSE)</f>
        <v>#N/A</v>
      </c>
      <c r="E21" s="37">
        <v>28.0</v>
      </c>
      <c r="F21" s="37" t="s">
        <v>203</v>
      </c>
      <c r="G21" s="37" t="s">
        <v>121</v>
      </c>
      <c r="H21" s="37">
        <v>2.0</v>
      </c>
      <c r="I21" s="37">
        <v>2.0</v>
      </c>
      <c r="J21" s="37">
        <v>0.5</v>
      </c>
      <c r="K21" s="37">
        <v>1.55</v>
      </c>
      <c r="L21" s="37">
        <v>5.0</v>
      </c>
      <c r="M21" s="37">
        <v>5.0</v>
      </c>
      <c r="N21" s="37">
        <v>0.0</v>
      </c>
      <c r="O21" s="37">
        <v>1.0</v>
      </c>
      <c r="P21" s="37">
        <v>1.0</v>
      </c>
      <c r="Q21" s="37">
        <v>0.0</v>
      </c>
      <c r="R21" s="37">
        <v>29.0</v>
      </c>
      <c r="S21" s="37">
        <v>14.0</v>
      </c>
      <c r="T21" s="37">
        <v>5.0</v>
      </c>
      <c r="U21" s="37">
        <v>5.0</v>
      </c>
      <c r="V21" s="37">
        <v>3.0</v>
      </c>
      <c r="W21" s="37">
        <v>5.0</v>
      </c>
      <c r="X21" s="37">
        <v>0.0</v>
      </c>
      <c r="Y21" s="37">
        <v>41.0</v>
      </c>
      <c r="Z21" s="37">
        <v>3.0</v>
      </c>
      <c r="AA21" s="37">
        <v>0.0</v>
      </c>
      <c r="AB21" s="37">
        <v>0.0</v>
      </c>
      <c r="AC21" s="37">
        <v>110.0</v>
      </c>
      <c r="AD21" s="37">
        <v>236.0</v>
      </c>
      <c r="AE21" s="37">
        <v>2.44</v>
      </c>
      <c r="AF21" s="37">
        <v>0.655</v>
      </c>
      <c r="AG21" s="37">
        <v>4.3</v>
      </c>
      <c r="AH21" s="37">
        <v>0.9</v>
      </c>
      <c r="AI21" s="37">
        <v>1.6</v>
      </c>
      <c r="AJ21" s="37">
        <v>12.7</v>
      </c>
      <c r="AK21" s="37">
        <v>8.2</v>
      </c>
      <c r="AL21" s="37">
        <f t="shared" si="1"/>
        <v>11</v>
      </c>
      <c r="AM21" s="36">
        <f t="shared" si="2"/>
        <v>3</v>
      </c>
      <c r="AN21" s="36">
        <f t="shared" si="3"/>
        <v>8</v>
      </c>
      <c r="AO21" s="12">
        <f t="shared" si="4"/>
        <v>0</v>
      </c>
      <c r="AP21" s="12">
        <f t="shared" si="5"/>
        <v>0</v>
      </c>
      <c r="AQ21" s="36">
        <f t="shared" si="6"/>
        <v>41</v>
      </c>
      <c r="AR21" s="38">
        <f t="shared" si="7"/>
        <v>46</v>
      </c>
      <c r="AS21" s="16">
        <f t="shared" si="8"/>
        <v>7.433094472</v>
      </c>
      <c r="AT21" s="16">
        <f t="shared" si="9"/>
        <v>4.989285565</v>
      </c>
      <c r="AU21" s="16">
        <f t="shared" si="10"/>
        <v>2.762847914</v>
      </c>
      <c r="AV21" s="16">
        <f t="shared" si="11"/>
        <v>0</v>
      </c>
      <c r="AW21" s="16">
        <f t="shared" si="12"/>
        <v>0</v>
      </c>
      <c r="AX21" s="16">
        <f t="shared" si="13"/>
        <v>-9.485372434</v>
      </c>
      <c r="AY21" s="16">
        <f t="shared" si="14"/>
        <v>-5.373871118</v>
      </c>
      <c r="AZ21" s="16">
        <f t="shared" si="15"/>
        <v>0.06519687983</v>
      </c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</row>
    <row r="22">
      <c r="A22" s="37">
        <v>21.0</v>
      </c>
      <c r="B22" s="37" t="s">
        <v>451</v>
      </c>
      <c r="C22" s="37" t="str">
        <f>VLOOKUP(B22, 'Unavailable Pitchers'!A:B,2, FALSE)</f>
        <v>#N/A</v>
      </c>
      <c r="D22" s="37" t="str">
        <f>VLOOKUP(B22, 'Pitcher Pool'!A:C,3, FALSE)</f>
        <v>#N/A</v>
      </c>
      <c r="E22" s="37">
        <v>23.0</v>
      </c>
      <c r="F22" s="37" t="s">
        <v>173</v>
      </c>
      <c r="G22" s="37" t="s">
        <v>125</v>
      </c>
      <c r="H22" s="37">
        <v>2.0</v>
      </c>
      <c r="I22" s="37">
        <v>1.0</v>
      </c>
      <c r="J22" s="37">
        <v>0.667</v>
      </c>
      <c r="K22" s="37">
        <v>0.0</v>
      </c>
      <c r="L22" s="37">
        <v>11.0</v>
      </c>
      <c r="M22" s="37">
        <v>0.0</v>
      </c>
      <c r="N22" s="37">
        <v>9.0</v>
      </c>
      <c r="O22" s="37">
        <v>0.0</v>
      </c>
      <c r="P22" s="37">
        <v>0.0</v>
      </c>
      <c r="Q22" s="37">
        <v>4.0</v>
      </c>
      <c r="R22" s="37">
        <v>10.33</v>
      </c>
      <c r="S22" s="37">
        <v>7.0</v>
      </c>
      <c r="T22" s="37">
        <v>3.0</v>
      </c>
      <c r="U22" s="37">
        <v>0.0</v>
      </c>
      <c r="V22" s="37">
        <v>0.0</v>
      </c>
      <c r="W22" s="37">
        <v>3.0</v>
      </c>
      <c r="X22" s="37">
        <v>0.0</v>
      </c>
      <c r="Y22" s="37">
        <v>12.0</v>
      </c>
      <c r="Z22" s="37">
        <v>0.0</v>
      </c>
      <c r="AA22" s="37">
        <v>0.0</v>
      </c>
      <c r="AB22" s="37">
        <v>0.0</v>
      </c>
      <c r="AC22" s="37">
        <v>43.0</v>
      </c>
      <c r="AD22" s="39"/>
      <c r="AE22" s="37">
        <v>1.65</v>
      </c>
      <c r="AF22" s="37">
        <v>0.968</v>
      </c>
      <c r="AG22" s="37">
        <v>6.1</v>
      </c>
      <c r="AH22" s="37">
        <v>0.0</v>
      </c>
      <c r="AI22" s="37">
        <v>2.6</v>
      </c>
      <c r="AJ22" s="37">
        <v>10.5</v>
      </c>
      <c r="AK22" s="37">
        <v>4.0</v>
      </c>
      <c r="AL22" s="37">
        <f t="shared" si="1"/>
        <v>7</v>
      </c>
      <c r="AM22" s="36">
        <f t="shared" si="2"/>
        <v>0</v>
      </c>
      <c r="AN22" s="36">
        <f t="shared" si="3"/>
        <v>3</v>
      </c>
      <c r="AO22" s="12">
        <f t="shared" si="4"/>
        <v>0</v>
      </c>
      <c r="AP22" s="12">
        <f t="shared" si="5"/>
        <v>0</v>
      </c>
      <c r="AQ22" s="36">
        <f t="shared" si="6"/>
        <v>12</v>
      </c>
      <c r="AR22" s="38">
        <f t="shared" si="7"/>
        <v>18.99</v>
      </c>
      <c r="AS22" s="16">
        <f t="shared" si="8"/>
        <v>4.730151028</v>
      </c>
      <c r="AT22" s="16">
        <f t="shared" si="9"/>
        <v>0</v>
      </c>
      <c r="AU22" s="16">
        <f t="shared" si="10"/>
        <v>1.036067968</v>
      </c>
      <c r="AV22" s="16">
        <f t="shared" si="11"/>
        <v>0</v>
      </c>
      <c r="AW22" s="16">
        <f t="shared" si="12"/>
        <v>0</v>
      </c>
      <c r="AX22" s="16">
        <f t="shared" si="13"/>
        <v>-2.776206566</v>
      </c>
      <c r="AY22" s="16">
        <f t="shared" si="14"/>
        <v>-2.218474186</v>
      </c>
      <c r="AZ22" s="16">
        <f t="shared" si="15"/>
        <v>0.07013984035</v>
      </c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</row>
    <row r="23">
      <c r="A23" s="37">
        <v>22.0</v>
      </c>
      <c r="B23" s="37" t="s">
        <v>452</v>
      </c>
      <c r="C23" s="37" t="str">
        <f>VLOOKUP(B23, 'Unavailable Pitchers'!A:B,2, FALSE)</f>
        <v>#N/A</v>
      </c>
      <c r="D23" s="37" t="str">
        <f>VLOOKUP(B23, 'Pitcher Pool'!A:C,3, FALSE)</f>
        <v>#N/A</v>
      </c>
      <c r="E23" s="37">
        <v>31.0</v>
      </c>
      <c r="F23" s="37" t="s">
        <v>120</v>
      </c>
      <c r="G23" s="37" t="s">
        <v>121</v>
      </c>
      <c r="H23" s="37">
        <v>0.0</v>
      </c>
      <c r="I23" s="37">
        <v>2.0</v>
      </c>
      <c r="J23" s="37">
        <v>0.0</v>
      </c>
      <c r="K23" s="37">
        <v>3.6</v>
      </c>
      <c r="L23" s="37">
        <v>11.0</v>
      </c>
      <c r="M23" s="37">
        <v>0.0</v>
      </c>
      <c r="N23" s="37">
        <v>8.0</v>
      </c>
      <c r="O23" s="37">
        <v>0.0</v>
      </c>
      <c r="P23" s="37">
        <v>0.0</v>
      </c>
      <c r="Q23" s="37">
        <v>5.0</v>
      </c>
      <c r="R23" s="37">
        <v>10.0</v>
      </c>
      <c r="S23" s="37">
        <v>5.0</v>
      </c>
      <c r="T23" s="37">
        <v>4.0</v>
      </c>
      <c r="U23" s="37">
        <v>4.0</v>
      </c>
      <c r="V23" s="37">
        <v>0.0</v>
      </c>
      <c r="W23" s="37">
        <v>7.0</v>
      </c>
      <c r="X23" s="37">
        <v>0.0</v>
      </c>
      <c r="Y23" s="37">
        <v>15.0</v>
      </c>
      <c r="Z23" s="37">
        <v>1.0</v>
      </c>
      <c r="AA23" s="37">
        <v>0.0</v>
      </c>
      <c r="AB23" s="37">
        <v>0.0</v>
      </c>
      <c r="AC23" s="37">
        <v>42.0</v>
      </c>
      <c r="AD23" s="37">
        <v>123.0</v>
      </c>
      <c r="AE23" s="37">
        <v>2.5</v>
      </c>
      <c r="AF23" s="37">
        <v>1.2</v>
      </c>
      <c r="AG23" s="37">
        <v>4.5</v>
      </c>
      <c r="AH23" s="37">
        <v>0.0</v>
      </c>
      <c r="AI23" s="37">
        <v>6.3</v>
      </c>
      <c r="AJ23" s="37">
        <v>13.5</v>
      </c>
      <c r="AK23" s="37">
        <v>2.14</v>
      </c>
      <c r="AL23" s="37">
        <f t="shared" si="1"/>
        <v>5</v>
      </c>
      <c r="AM23" s="36">
        <f t="shared" si="2"/>
        <v>0</v>
      </c>
      <c r="AN23" s="36">
        <f t="shared" si="3"/>
        <v>8</v>
      </c>
      <c r="AO23" s="12">
        <f t="shared" si="4"/>
        <v>0</v>
      </c>
      <c r="AP23" s="12">
        <f t="shared" si="5"/>
        <v>0</v>
      </c>
      <c r="AQ23" s="36">
        <f t="shared" si="6"/>
        <v>15</v>
      </c>
      <c r="AR23" s="38">
        <f t="shared" si="7"/>
        <v>15</v>
      </c>
      <c r="AS23" s="16">
        <f t="shared" si="8"/>
        <v>3.378679305</v>
      </c>
      <c r="AT23" s="16">
        <f t="shared" si="9"/>
        <v>0</v>
      </c>
      <c r="AU23" s="16">
        <f t="shared" si="10"/>
        <v>2.762847914</v>
      </c>
      <c r="AV23" s="16">
        <f t="shared" si="11"/>
        <v>0</v>
      </c>
      <c r="AW23" s="16">
        <f t="shared" si="12"/>
        <v>0</v>
      </c>
      <c r="AX23" s="16">
        <f t="shared" si="13"/>
        <v>-3.470258208</v>
      </c>
      <c r="AY23" s="16">
        <f t="shared" si="14"/>
        <v>-1.752349278</v>
      </c>
      <c r="AZ23" s="16">
        <f t="shared" si="15"/>
        <v>0.08353815768</v>
      </c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</row>
    <row r="24">
      <c r="A24" s="37">
        <v>23.0</v>
      </c>
      <c r="B24" s="37" t="s">
        <v>453</v>
      </c>
      <c r="C24" s="37" t="str">
        <f>VLOOKUP(B24, 'Unavailable Pitchers'!A:B,2, FALSE)</f>
        <v>#N/A</v>
      </c>
      <c r="D24" s="37" t="str">
        <f>VLOOKUP(B24, 'Pitcher Pool'!A:C,3, FALSE)</f>
        <v>#N/A</v>
      </c>
      <c r="E24" s="37">
        <v>33.0</v>
      </c>
      <c r="F24" s="37" t="s">
        <v>146</v>
      </c>
      <c r="G24" s="37" t="s">
        <v>125</v>
      </c>
      <c r="H24" s="37">
        <v>1.0</v>
      </c>
      <c r="I24" s="37">
        <v>0.0</v>
      </c>
      <c r="J24" s="37">
        <v>1.0</v>
      </c>
      <c r="K24" s="37">
        <v>3.48</v>
      </c>
      <c r="L24" s="37">
        <v>11.0</v>
      </c>
      <c r="M24" s="37">
        <v>0.0</v>
      </c>
      <c r="N24" s="37">
        <v>7.0</v>
      </c>
      <c r="O24" s="37">
        <v>0.0</v>
      </c>
      <c r="P24" s="37">
        <v>0.0</v>
      </c>
      <c r="Q24" s="37">
        <v>2.0</v>
      </c>
      <c r="R24" s="37">
        <v>10.33</v>
      </c>
      <c r="S24" s="37">
        <v>3.0</v>
      </c>
      <c r="T24" s="37">
        <v>4.0</v>
      </c>
      <c r="U24" s="37">
        <v>4.0</v>
      </c>
      <c r="V24" s="37">
        <v>1.0</v>
      </c>
      <c r="W24" s="37">
        <v>7.0</v>
      </c>
      <c r="X24" s="37">
        <v>0.0</v>
      </c>
      <c r="Y24" s="37">
        <v>11.0</v>
      </c>
      <c r="Z24" s="37">
        <v>2.0</v>
      </c>
      <c r="AA24" s="37">
        <v>0.0</v>
      </c>
      <c r="AB24" s="37">
        <v>0.0</v>
      </c>
      <c r="AC24" s="37">
        <v>42.0</v>
      </c>
      <c r="AD24" s="37">
        <v>123.0</v>
      </c>
      <c r="AE24" s="37">
        <v>4.84</v>
      </c>
      <c r="AF24" s="37">
        <v>0.968</v>
      </c>
      <c r="AG24" s="37">
        <v>2.6</v>
      </c>
      <c r="AH24" s="37">
        <v>0.9</v>
      </c>
      <c r="AI24" s="37">
        <v>6.1</v>
      </c>
      <c r="AJ24" s="37">
        <v>9.6</v>
      </c>
      <c r="AK24" s="37">
        <v>1.57</v>
      </c>
      <c r="AL24" s="37">
        <f t="shared" si="1"/>
        <v>2</v>
      </c>
      <c r="AM24" s="36">
        <f t="shared" si="2"/>
        <v>1</v>
      </c>
      <c r="AN24" s="36">
        <f t="shared" si="3"/>
        <v>9</v>
      </c>
      <c r="AO24" s="12">
        <f t="shared" si="4"/>
        <v>0</v>
      </c>
      <c r="AP24" s="12">
        <f t="shared" si="5"/>
        <v>0</v>
      </c>
      <c r="AQ24" s="36">
        <f t="shared" si="6"/>
        <v>11</v>
      </c>
      <c r="AR24" s="38">
        <f t="shared" si="7"/>
        <v>19.99</v>
      </c>
      <c r="AS24" s="16">
        <f t="shared" si="8"/>
        <v>1.351471722</v>
      </c>
      <c r="AT24" s="16">
        <f t="shared" si="9"/>
        <v>1.663095188</v>
      </c>
      <c r="AU24" s="16">
        <f t="shared" si="10"/>
        <v>3.108203904</v>
      </c>
      <c r="AV24" s="16">
        <f t="shared" si="11"/>
        <v>0</v>
      </c>
      <c r="AW24" s="16">
        <f t="shared" si="12"/>
        <v>0</v>
      </c>
      <c r="AX24" s="16">
        <f t="shared" si="13"/>
        <v>-2.544856019</v>
      </c>
      <c r="AY24" s="16">
        <f t="shared" si="14"/>
        <v>-2.335297471</v>
      </c>
      <c r="AZ24" s="16">
        <f t="shared" si="15"/>
        <v>0.1129652113</v>
      </c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</row>
    <row r="25">
      <c r="A25" s="37">
        <v>24.0</v>
      </c>
      <c r="B25" s="37" t="s">
        <v>454</v>
      </c>
      <c r="C25" s="37" t="str">
        <f>VLOOKUP(B25, 'Unavailable Pitchers'!A:B,2, FALSE)</f>
        <v>#N/A</v>
      </c>
      <c r="D25" s="37" t="str">
        <f>VLOOKUP(B25, 'Pitcher Pool'!A:C,3, FALSE)</f>
        <v>#N/A</v>
      </c>
      <c r="E25" s="37">
        <v>29.0</v>
      </c>
      <c r="F25" s="37" t="s">
        <v>206</v>
      </c>
      <c r="G25" s="37" t="s">
        <v>121</v>
      </c>
      <c r="H25" s="37">
        <v>2.0</v>
      </c>
      <c r="I25" s="37">
        <v>1.0</v>
      </c>
      <c r="J25" s="37">
        <v>0.667</v>
      </c>
      <c r="K25" s="37">
        <v>2.92</v>
      </c>
      <c r="L25" s="37">
        <v>10.0</v>
      </c>
      <c r="M25" s="37">
        <v>0.0</v>
      </c>
      <c r="N25" s="37">
        <v>1.0</v>
      </c>
      <c r="O25" s="37">
        <v>0.0</v>
      </c>
      <c r="P25" s="37">
        <v>0.0</v>
      </c>
      <c r="Q25" s="37">
        <v>1.0</v>
      </c>
      <c r="R25" s="37">
        <v>12.33</v>
      </c>
      <c r="S25" s="37">
        <v>5.0</v>
      </c>
      <c r="T25" s="37">
        <v>4.0</v>
      </c>
      <c r="U25" s="37">
        <v>4.0</v>
      </c>
      <c r="V25" s="37">
        <v>1.0</v>
      </c>
      <c r="W25" s="37">
        <v>4.0</v>
      </c>
      <c r="X25" s="37">
        <v>1.0</v>
      </c>
      <c r="Y25" s="37">
        <v>16.0</v>
      </c>
      <c r="Z25" s="37">
        <v>2.0</v>
      </c>
      <c r="AA25" s="37">
        <v>0.0</v>
      </c>
      <c r="AB25" s="37">
        <v>2.0</v>
      </c>
      <c r="AC25" s="37">
        <v>48.0</v>
      </c>
      <c r="AD25" s="37">
        <v>131.0</v>
      </c>
      <c r="AE25" s="37">
        <v>3.02</v>
      </c>
      <c r="AF25" s="37">
        <v>0.73</v>
      </c>
      <c r="AG25" s="37">
        <v>3.6</v>
      </c>
      <c r="AH25" s="37">
        <v>0.7</v>
      </c>
      <c r="AI25" s="37">
        <v>2.9</v>
      </c>
      <c r="AJ25" s="37">
        <v>11.7</v>
      </c>
      <c r="AK25" s="37">
        <v>4.0</v>
      </c>
      <c r="AL25" s="37">
        <f t="shared" si="1"/>
        <v>4</v>
      </c>
      <c r="AM25" s="36">
        <f t="shared" si="2"/>
        <v>1</v>
      </c>
      <c r="AN25" s="36">
        <f t="shared" si="3"/>
        <v>6</v>
      </c>
      <c r="AO25" s="12">
        <f t="shared" si="4"/>
        <v>2</v>
      </c>
      <c r="AP25" s="12">
        <f t="shared" si="5"/>
        <v>0</v>
      </c>
      <c r="AQ25" s="36">
        <f t="shared" si="6"/>
        <v>16</v>
      </c>
      <c r="AR25" s="38">
        <f t="shared" si="7"/>
        <v>20.99</v>
      </c>
      <c r="AS25" s="16">
        <f t="shared" si="8"/>
        <v>2.702943444</v>
      </c>
      <c r="AT25" s="16">
        <f t="shared" si="9"/>
        <v>1.663095188</v>
      </c>
      <c r="AU25" s="16">
        <f t="shared" si="10"/>
        <v>2.072135936</v>
      </c>
      <c r="AV25" s="16">
        <f t="shared" si="11"/>
        <v>0.8932894343</v>
      </c>
      <c r="AW25" s="16">
        <f t="shared" si="12"/>
        <v>0</v>
      </c>
      <c r="AX25" s="16">
        <f t="shared" si="13"/>
        <v>-3.701608755</v>
      </c>
      <c r="AY25" s="16">
        <f t="shared" si="14"/>
        <v>-2.452120756</v>
      </c>
      <c r="AZ25" s="16">
        <f t="shared" si="15"/>
        <v>0.1177734492</v>
      </c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</row>
    <row r="26">
      <c r="A26" s="37">
        <v>25.0</v>
      </c>
      <c r="B26" s="37" t="s">
        <v>455</v>
      </c>
      <c r="C26" s="37" t="str">
        <f>VLOOKUP(B26, 'Unavailable Pitchers'!A:B,2, FALSE)</f>
        <v>#N/A</v>
      </c>
      <c r="D26" s="37" t="str">
        <f>VLOOKUP(B26, 'Pitcher Pool'!A:C,3, FALSE)</f>
        <v>#N/A</v>
      </c>
      <c r="E26" s="37">
        <v>36.0</v>
      </c>
      <c r="F26" s="37" t="s">
        <v>165</v>
      </c>
      <c r="G26" s="37" t="s">
        <v>125</v>
      </c>
      <c r="H26" s="37">
        <v>2.0</v>
      </c>
      <c r="I26" s="37">
        <v>0.0</v>
      </c>
      <c r="J26" s="37">
        <v>1.0</v>
      </c>
      <c r="K26" s="37">
        <v>0.84</v>
      </c>
      <c r="L26" s="37">
        <v>9.0</v>
      </c>
      <c r="M26" s="37">
        <v>0.0</v>
      </c>
      <c r="N26" s="37">
        <v>6.0</v>
      </c>
      <c r="O26" s="37">
        <v>0.0</v>
      </c>
      <c r="P26" s="37">
        <v>0.0</v>
      </c>
      <c r="Q26" s="37">
        <v>5.0</v>
      </c>
      <c r="R26" s="37">
        <v>10.66</v>
      </c>
      <c r="S26" s="37">
        <v>8.0</v>
      </c>
      <c r="T26" s="37">
        <v>2.0</v>
      </c>
      <c r="U26" s="37">
        <v>1.0</v>
      </c>
      <c r="V26" s="37">
        <v>0.0</v>
      </c>
      <c r="W26" s="37">
        <v>1.0</v>
      </c>
      <c r="X26" s="37">
        <v>0.0</v>
      </c>
      <c r="Y26" s="37">
        <v>11.0</v>
      </c>
      <c r="Z26" s="37">
        <v>1.0</v>
      </c>
      <c r="AA26" s="37">
        <v>0.0</v>
      </c>
      <c r="AB26" s="37">
        <v>0.0</v>
      </c>
      <c r="AC26" s="37">
        <v>42.0</v>
      </c>
      <c r="AD26" s="37">
        <v>514.0</v>
      </c>
      <c r="AE26" s="37">
        <v>1.6</v>
      </c>
      <c r="AF26" s="37">
        <v>0.844</v>
      </c>
      <c r="AG26" s="37">
        <v>6.8</v>
      </c>
      <c r="AH26" s="37">
        <v>0.0</v>
      </c>
      <c r="AI26" s="37">
        <v>0.8</v>
      </c>
      <c r="AJ26" s="37">
        <v>9.3</v>
      </c>
      <c r="AK26" s="37">
        <v>11.0</v>
      </c>
      <c r="AL26" s="37">
        <f t="shared" si="1"/>
        <v>8</v>
      </c>
      <c r="AM26" s="36">
        <f t="shared" si="2"/>
        <v>0</v>
      </c>
      <c r="AN26" s="36">
        <f t="shared" si="3"/>
        <v>2</v>
      </c>
      <c r="AO26" s="12">
        <f t="shared" si="4"/>
        <v>0</v>
      </c>
      <c r="AP26" s="12">
        <f t="shared" si="5"/>
        <v>0</v>
      </c>
      <c r="AQ26" s="36">
        <f t="shared" si="6"/>
        <v>11</v>
      </c>
      <c r="AR26" s="38">
        <f t="shared" si="7"/>
        <v>20.98</v>
      </c>
      <c r="AS26" s="16">
        <f t="shared" si="8"/>
        <v>5.405886889</v>
      </c>
      <c r="AT26" s="16">
        <f t="shared" si="9"/>
        <v>0</v>
      </c>
      <c r="AU26" s="16">
        <f t="shared" si="10"/>
        <v>0.6907119786</v>
      </c>
      <c r="AV26" s="16">
        <f t="shared" si="11"/>
        <v>0</v>
      </c>
      <c r="AW26" s="16">
        <f t="shared" si="12"/>
        <v>0</v>
      </c>
      <c r="AX26" s="16">
        <f t="shared" si="13"/>
        <v>-2.544856019</v>
      </c>
      <c r="AY26" s="16">
        <f t="shared" si="14"/>
        <v>-2.450952523</v>
      </c>
      <c r="AZ26" s="16">
        <f t="shared" si="15"/>
        <v>0.1223100361</v>
      </c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</row>
    <row r="27">
      <c r="A27" s="37">
        <v>26.0</v>
      </c>
      <c r="B27" s="37" t="s">
        <v>456</v>
      </c>
      <c r="C27" s="37" t="str">
        <f>VLOOKUP(B27, 'Unavailable Pitchers'!A:B,2, FALSE)</f>
        <v>#N/A</v>
      </c>
      <c r="D27" s="37" t="str">
        <f>VLOOKUP(B27, 'Pitcher Pool'!A:C,3, FALSE)</f>
        <v>#N/A</v>
      </c>
      <c r="E27" s="37">
        <v>33.0</v>
      </c>
      <c r="F27" s="37" t="s">
        <v>152</v>
      </c>
      <c r="G27" s="37" t="s">
        <v>121</v>
      </c>
      <c r="H27" s="37">
        <v>0.0</v>
      </c>
      <c r="I27" s="37">
        <v>1.0</v>
      </c>
      <c r="J27" s="37">
        <v>0.0</v>
      </c>
      <c r="K27" s="37">
        <v>2.61</v>
      </c>
      <c r="L27" s="37">
        <v>9.0</v>
      </c>
      <c r="M27" s="37">
        <v>0.0</v>
      </c>
      <c r="N27" s="37">
        <v>7.0</v>
      </c>
      <c r="O27" s="37">
        <v>0.0</v>
      </c>
      <c r="P27" s="37">
        <v>0.0</v>
      </c>
      <c r="Q27" s="37">
        <v>5.0</v>
      </c>
      <c r="R27" s="37">
        <v>10.33</v>
      </c>
      <c r="S27" s="37">
        <v>3.0</v>
      </c>
      <c r="T27" s="37">
        <v>4.0</v>
      </c>
      <c r="U27" s="37">
        <v>3.0</v>
      </c>
      <c r="V27" s="37">
        <v>1.0</v>
      </c>
      <c r="W27" s="37">
        <v>8.0</v>
      </c>
      <c r="X27" s="37">
        <v>0.0</v>
      </c>
      <c r="Y27" s="37">
        <v>13.0</v>
      </c>
      <c r="Z27" s="37">
        <v>0.0</v>
      </c>
      <c r="AA27" s="37">
        <v>0.0</v>
      </c>
      <c r="AB27" s="37">
        <v>1.0</v>
      </c>
      <c r="AC27" s="37">
        <v>42.0</v>
      </c>
      <c r="AD27" s="37">
        <v>147.0</v>
      </c>
      <c r="AE27" s="37">
        <v>4.16</v>
      </c>
      <c r="AF27" s="37">
        <v>1.065</v>
      </c>
      <c r="AG27" s="37">
        <v>2.6</v>
      </c>
      <c r="AH27" s="37">
        <v>0.9</v>
      </c>
      <c r="AI27" s="37">
        <v>7.0</v>
      </c>
      <c r="AJ27" s="37">
        <v>11.3</v>
      </c>
      <c r="AK27" s="37">
        <v>1.63</v>
      </c>
      <c r="AL27" s="37">
        <f t="shared" si="1"/>
        <v>2</v>
      </c>
      <c r="AM27" s="36">
        <f t="shared" si="2"/>
        <v>1</v>
      </c>
      <c r="AN27" s="36">
        <f t="shared" si="3"/>
        <v>8</v>
      </c>
      <c r="AO27" s="12">
        <f t="shared" si="4"/>
        <v>1</v>
      </c>
      <c r="AP27" s="12">
        <f t="shared" si="5"/>
        <v>0</v>
      </c>
      <c r="AQ27" s="36">
        <f t="shared" si="6"/>
        <v>13</v>
      </c>
      <c r="AR27" s="38">
        <f t="shared" si="7"/>
        <v>17.99</v>
      </c>
      <c r="AS27" s="16">
        <f t="shared" si="8"/>
        <v>1.351471722</v>
      </c>
      <c r="AT27" s="16">
        <f t="shared" si="9"/>
        <v>1.663095188</v>
      </c>
      <c r="AU27" s="16">
        <f t="shared" si="10"/>
        <v>2.762847914</v>
      </c>
      <c r="AV27" s="16">
        <f t="shared" si="11"/>
        <v>0.4466447172</v>
      </c>
      <c r="AW27" s="16">
        <f t="shared" si="12"/>
        <v>0</v>
      </c>
      <c r="AX27" s="16">
        <f t="shared" si="13"/>
        <v>-3.007557113</v>
      </c>
      <c r="AY27" s="16">
        <f t="shared" si="14"/>
        <v>-2.1016509</v>
      </c>
      <c r="AZ27" s="16">
        <f t="shared" si="15"/>
        <v>0.123872392</v>
      </c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</row>
    <row r="28">
      <c r="A28" s="37">
        <v>27.0</v>
      </c>
      <c r="B28" s="37" t="s">
        <v>457</v>
      </c>
      <c r="C28" s="37" t="str">
        <f>VLOOKUP(B28, 'Unavailable Pitchers'!A:B,2, FALSE)</f>
        <v>#N/A</v>
      </c>
      <c r="D28" s="37" t="str">
        <f>VLOOKUP(B28, 'Pitcher Pool'!A:C,3, FALSE)</f>
        <v>#N/A</v>
      </c>
      <c r="E28" s="37">
        <v>30.0</v>
      </c>
      <c r="F28" s="37" t="s">
        <v>226</v>
      </c>
      <c r="G28" s="37" t="s">
        <v>125</v>
      </c>
      <c r="H28" s="37">
        <v>2.0</v>
      </c>
      <c r="I28" s="37">
        <v>0.0</v>
      </c>
      <c r="J28" s="37">
        <v>1.0</v>
      </c>
      <c r="K28" s="37">
        <v>2.61</v>
      </c>
      <c r="L28" s="37">
        <v>10.0</v>
      </c>
      <c r="M28" s="37">
        <v>0.0</v>
      </c>
      <c r="N28" s="37">
        <v>4.0</v>
      </c>
      <c r="O28" s="37">
        <v>0.0</v>
      </c>
      <c r="P28" s="37">
        <v>0.0</v>
      </c>
      <c r="Q28" s="37">
        <v>3.0</v>
      </c>
      <c r="R28" s="37">
        <v>10.33</v>
      </c>
      <c r="S28" s="37">
        <v>4.0</v>
      </c>
      <c r="T28" s="37">
        <v>3.0</v>
      </c>
      <c r="U28" s="37">
        <v>3.0</v>
      </c>
      <c r="V28" s="37">
        <v>1.0</v>
      </c>
      <c r="W28" s="37">
        <v>4.0</v>
      </c>
      <c r="X28" s="37">
        <v>1.0</v>
      </c>
      <c r="Y28" s="37">
        <v>9.0</v>
      </c>
      <c r="Z28" s="37">
        <v>2.0</v>
      </c>
      <c r="AA28" s="37">
        <v>0.0</v>
      </c>
      <c r="AB28" s="37">
        <v>1.0</v>
      </c>
      <c r="AC28" s="37">
        <v>39.0</v>
      </c>
      <c r="AD28" s="37">
        <v>154.0</v>
      </c>
      <c r="AE28" s="37">
        <v>4.36</v>
      </c>
      <c r="AF28" s="37">
        <v>0.774</v>
      </c>
      <c r="AG28" s="37">
        <v>3.5</v>
      </c>
      <c r="AH28" s="37">
        <v>0.9</v>
      </c>
      <c r="AI28" s="37">
        <v>3.5</v>
      </c>
      <c r="AJ28" s="37">
        <v>7.8</v>
      </c>
      <c r="AK28" s="37">
        <v>2.25</v>
      </c>
      <c r="AL28" s="37">
        <f t="shared" si="1"/>
        <v>3</v>
      </c>
      <c r="AM28" s="36">
        <f t="shared" si="2"/>
        <v>1</v>
      </c>
      <c r="AN28" s="36">
        <f t="shared" si="3"/>
        <v>6</v>
      </c>
      <c r="AO28" s="12">
        <f t="shared" si="4"/>
        <v>1</v>
      </c>
      <c r="AP28" s="12">
        <f t="shared" si="5"/>
        <v>0</v>
      </c>
      <c r="AQ28" s="36">
        <f t="shared" si="6"/>
        <v>9</v>
      </c>
      <c r="AR28" s="38">
        <f t="shared" si="7"/>
        <v>21.99</v>
      </c>
      <c r="AS28" s="16">
        <f t="shared" si="8"/>
        <v>2.027207583</v>
      </c>
      <c r="AT28" s="16">
        <f t="shared" si="9"/>
        <v>1.663095188</v>
      </c>
      <c r="AU28" s="16">
        <f t="shared" si="10"/>
        <v>2.072135936</v>
      </c>
      <c r="AV28" s="16">
        <f t="shared" si="11"/>
        <v>0.4466447172</v>
      </c>
      <c r="AW28" s="16">
        <f t="shared" si="12"/>
        <v>0</v>
      </c>
      <c r="AX28" s="16">
        <f t="shared" si="13"/>
        <v>-2.082154925</v>
      </c>
      <c r="AY28" s="16">
        <f t="shared" si="14"/>
        <v>-2.568944041</v>
      </c>
      <c r="AZ28" s="16">
        <f t="shared" si="15"/>
        <v>0.1557984459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</row>
    <row r="29">
      <c r="A29" s="37">
        <v>28.0</v>
      </c>
      <c r="B29" s="37" t="s">
        <v>458</v>
      </c>
      <c r="C29" s="37" t="str">
        <f>VLOOKUP(B29, 'Unavailable Pitchers'!A:B,2, FALSE)</f>
        <v>#N/A</v>
      </c>
      <c r="D29" s="37" t="str">
        <f>VLOOKUP(B29, 'Pitcher Pool'!A:C,3, FALSE)</f>
        <v>#N/A</v>
      </c>
      <c r="E29" s="37">
        <v>34.0</v>
      </c>
      <c r="F29" s="37" t="s">
        <v>286</v>
      </c>
      <c r="G29" s="37" t="s">
        <v>121</v>
      </c>
      <c r="H29" s="37">
        <v>1.0</v>
      </c>
      <c r="I29" s="37">
        <v>0.0</v>
      </c>
      <c r="J29" s="37">
        <v>1.0</v>
      </c>
      <c r="K29" s="37">
        <v>2.38</v>
      </c>
      <c r="L29" s="37">
        <v>12.0</v>
      </c>
      <c r="M29" s="37">
        <v>0.0</v>
      </c>
      <c r="N29" s="37">
        <v>9.0</v>
      </c>
      <c r="O29" s="37">
        <v>0.0</v>
      </c>
      <c r="P29" s="37">
        <v>0.0</v>
      </c>
      <c r="Q29" s="37">
        <v>7.0</v>
      </c>
      <c r="R29" s="37">
        <v>11.33</v>
      </c>
      <c r="S29" s="37">
        <v>7.0</v>
      </c>
      <c r="T29" s="37">
        <v>5.0</v>
      </c>
      <c r="U29" s="37">
        <v>3.0</v>
      </c>
      <c r="V29" s="37">
        <v>2.0</v>
      </c>
      <c r="W29" s="37">
        <v>3.0</v>
      </c>
      <c r="X29" s="37">
        <v>0.0</v>
      </c>
      <c r="Y29" s="37">
        <v>17.0</v>
      </c>
      <c r="Z29" s="37">
        <v>1.0</v>
      </c>
      <c r="AA29" s="37">
        <v>0.0</v>
      </c>
      <c r="AB29" s="37">
        <v>0.0</v>
      </c>
      <c r="AC29" s="37">
        <v>46.0</v>
      </c>
      <c r="AD29" s="37">
        <v>162.0</v>
      </c>
      <c r="AE29" s="37">
        <v>3.45</v>
      </c>
      <c r="AF29" s="37">
        <v>0.882</v>
      </c>
      <c r="AG29" s="37">
        <v>5.6</v>
      </c>
      <c r="AH29" s="37">
        <v>1.6</v>
      </c>
      <c r="AI29" s="37">
        <v>2.4</v>
      </c>
      <c r="AJ29" s="37">
        <v>13.5</v>
      </c>
      <c r="AK29" s="37">
        <v>5.67</v>
      </c>
      <c r="AL29" s="37">
        <f t="shared" si="1"/>
        <v>5</v>
      </c>
      <c r="AM29" s="36">
        <f t="shared" si="2"/>
        <v>2</v>
      </c>
      <c r="AN29" s="36">
        <f t="shared" si="3"/>
        <v>4</v>
      </c>
      <c r="AO29" s="12">
        <f t="shared" si="4"/>
        <v>0</v>
      </c>
      <c r="AP29" s="12">
        <f t="shared" si="5"/>
        <v>0</v>
      </c>
      <c r="AQ29" s="36">
        <f t="shared" si="6"/>
        <v>17</v>
      </c>
      <c r="AR29" s="38">
        <f t="shared" si="7"/>
        <v>16.99</v>
      </c>
      <c r="AS29" s="16">
        <f t="shared" si="8"/>
        <v>3.378679305</v>
      </c>
      <c r="AT29" s="16">
        <f t="shared" si="9"/>
        <v>3.326190377</v>
      </c>
      <c r="AU29" s="16">
        <f t="shared" si="10"/>
        <v>1.381423957</v>
      </c>
      <c r="AV29" s="16">
        <f t="shared" si="11"/>
        <v>0</v>
      </c>
      <c r="AW29" s="16">
        <f t="shared" si="12"/>
        <v>0</v>
      </c>
      <c r="AX29" s="16">
        <f t="shared" si="13"/>
        <v>-3.932959302</v>
      </c>
      <c r="AY29" s="16">
        <f t="shared" si="14"/>
        <v>-1.984827615</v>
      </c>
      <c r="AZ29" s="16">
        <f t="shared" si="15"/>
        <v>0.1807088935</v>
      </c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</row>
    <row r="30">
      <c r="A30" s="37">
        <v>29.0</v>
      </c>
      <c r="B30" s="37" t="s">
        <v>459</v>
      </c>
      <c r="C30" s="37" t="str">
        <f>VLOOKUP(B30, 'Unavailable Pitchers'!A:B,2, FALSE)</f>
        <v>#N/A</v>
      </c>
      <c r="D30" s="37" t="str">
        <f>VLOOKUP(B30, 'Pitcher Pool'!A:C,3, FALSE)</f>
        <v>Available</v>
      </c>
      <c r="E30" s="37">
        <v>29.0</v>
      </c>
      <c r="F30" s="37" t="s">
        <v>139</v>
      </c>
      <c r="G30" s="37" t="s">
        <v>125</v>
      </c>
      <c r="H30" s="37">
        <v>1.0</v>
      </c>
      <c r="I30" s="37">
        <v>0.0</v>
      </c>
      <c r="J30" s="37">
        <v>1.0</v>
      </c>
      <c r="K30" s="37">
        <v>3.55</v>
      </c>
      <c r="L30" s="37">
        <v>10.0</v>
      </c>
      <c r="M30" s="37">
        <v>0.0</v>
      </c>
      <c r="N30" s="37">
        <v>2.0</v>
      </c>
      <c r="O30" s="37">
        <v>0.0</v>
      </c>
      <c r="P30" s="37">
        <v>0.0</v>
      </c>
      <c r="Q30" s="37">
        <v>1.0</v>
      </c>
      <c r="R30" s="37">
        <v>12.66</v>
      </c>
      <c r="S30" s="37">
        <v>7.0</v>
      </c>
      <c r="T30" s="37">
        <v>5.0</v>
      </c>
      <c r="U30" s="37">
        <v>5.0</v>
      </c>
      <c r="V30" s="37">
        <v>1.0</v>
      </c>
      <c r="W30" s="37">
        <v>3.0</v>
      </c>
      <c r="X30" s="37">
        <v>0.0</v>
      </c>
      <c r="Y30" s="37">
        <v>12.0</v>
      </c>
      <c r="Z30" s="37">
        <v>0.0</v>
      </c>
      <c r="AA30" s="37">
        <v>0.0</v>
      </c>
      <c r="AB30" s="37">
        <v>2.0</v>
      </c>
      <c r="AC30" s="37">
        <v>45.0</v>
      </c>
      <c r="AD30" s="37">
        <v>126.0</v>
      </c>
      <c r="AE30" s="37">
        <v>2.94</v>
      </c>
      <c r="AF30" s="37">
        <v>0.789</v>
      </c>
      <c r="AG30" s="37">
        <v>5.0</v>
      </c>
      <c r="AH30" s="37">
        <v>0.7</v>
      </c>
      <c r="AI30" s="37">
        <v>2.1</v>
      </c>
      <c r="AJ30" s="37">
        <v>8.5</v>
      </c>
      <c r="AK30" s="37">
        <v>4.0</v>
      </c>
      <c r="AL30" s="37">
        <f t="shared" si="1"/>
        <v>6</v>
      </c>
      <c r="AM30" s="36">
        <f t="shared" si="2"/>
        <v>1</v>
      </c>
      <c r="AN30" s="36">
        <f t="shared" si="3"/>
        <v>3</v>
      </c>
      <c r="AO30" s="12">
        <f t="shared" si="4"/>
        <v>2</v>
      </c>
      <c r="AP30" s="12">
        <f t="shared" si="5"/>
        <v>0</v>
      </c>
      <c r="AQ30" s="36">
        <f t="shared" si="6"/>
        <v>12</v>
      </c>
      <c r="AR30" s="38">
        <f t="shared" si="7"/>
        <v>25.98</v>
      </c>
      <c r="AS30" s="16">
        <f t="shared" si="8"/>
        <v>4.054415167</v>
      </c>
      <c r="AT30" s="16">
        <f t="shared" si="9"/>
        <v>1.663095188</v>
      </c>
      <c r="AU30" s="16">
        <f t="shared" si="10"/>
        <v>1.036067968</v>
      </c>
      <c r="AV30" s="16">
        <f t="shared" si="11"/>
        <v>0.8932894343</v>
      </c>
      <c r="AW30" s="16">
        <f t="shared" si="12"/>
        <v>0</v>
      </c>
      <c r="AX30" s="16">
        <f t="shared" si="13"/>
        <v>-2.776206566</v>
      </c>
      <c r="AY30" s="16">
        <f t="shared" si="14"/>
        <v>-3.035068949</v>
      </c>
      <c r="AZ30" s="16">
        <f t="shared" si="15"/>
        <v>0.1835592242</v>
      </c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</row>
    <row r="31">
      <c r="A31" s="37">
        <v>30.0</v>
      </c>
      <c r="B31" s="37" t="s">
        <v>460</v>
      </c>
      <c r="C31" s="37" t="str">
        <f>VLOOKUP(B31, 'Unavailable Pitchers'!A:B,2, FALSE)</f>
        <v>#N/A</v>
      </c>
      <c r="D31" s="37" t="str">
        <f>VLOOKUP(B31, 'Pitcher Pool'!A:C,3, FALSE)</f>
        <v>Available</v>
      </c>
      <c r="E31" s="37">
        <v>24.0</v>
      </c>
      <c r="F31" s="37" t="s">
        <v>206</v>
      </c>
      <c r="G31" s="37" t="s">
        <v>121</v>
      </c>
      <c r="H31" s="37">
        <v>0.0</v>
      </c>
      <c r="I31" s="37">
        <v>0.0</v>
      </c>
      <c r="J31" s="39"/>
      <c r="K31" s="37">
        <v>2.61</v>
      </c>
      <c r="L31" s="37">
        <v>10.0</v>
      </c>
      <c r="M31" s="37">
        <v>0.0</v>
      </c>
      <c r="N31" s="37">
        <v>1.0</v>
      </c>
      <c r="O31" s="37">
        <v>0.0</v>
      </c>
      <c r="P31" s="37">
        <v>0.0</v>
      </c>
      <c r="Q31" s="37">
        <v>0.0</v>
      </c>
      <c r="R31" s="37">
        <v>10.33</v>
      </c>
      <c r="S31" s="37">
        <v>6.0</v>
      </c>
      <c r="T31" s="37">
        <v>4.0</v>
      </c>
      <c r="U31" s="37">
        <v>3.0</v>
      </c>
      <c r="V31" s="37">
        <v>1.0</v>
      </c>
      <c r="W31" s="37">
        <v>4.0</v>
      </c>
      <c r="X31" s="37">
        <v>0.0</v>
      </c>
      <c r="Y31" s="37">
        <v>12.0</v>
      </c>
      <c r="Z31" s="37">
        <v>0.0</v>
      </c>
      <c r="AA31" s="37">
        <v>0.0</v>
      </c>
      <c r="AB31" s="37">
        <v>1.0</v>
      </c>
      <c r="AC31" s="37">
        <v>42.0</v>
      </c>
      <c r="AD31" s="37">
        <v>147.0</v>
      </c>
      <c r="AE31" s="37">
        <v>3.2</v>
      </c>
      <c r="AF31" s="37">
        <v>0.968</v>
      </c>
      <c r="AG31" s="37">
        <v>5.2</v>
      </c>
      <c r="AH31" s="37">
        <v>0.9</v>
      </c>
      <c r="AI31" s="37">
        <v>3.5</v>
      </c>
      <c r="AJ31" s="37">
        <v>10.5</v>
      </c>
      <c r="AK31" s="37">
        <v>3.0</v>
      </c>
      <c r="AL31" s="37">
        <f t="shared" si="1"/>
        <v>5</v>
      </c>
      <c r="AM31" s="36">
        <f t="shared" si="2"/>
        <v>1</v>
      </c>
      <c r="AN31" s="36">
        <f t="shared" si="3"/>
        <v>4</v>
      </c>
      <c r="AO31" s="12">
        <f t="shared" si="4"/>
        <v>1</v>
      </c>
      <c r="AP31" s="12">
        <f t="shared" si="5"/>
        <v>0</v>
      </c>
      <c r="AQ31" s="36">
        <f t="shared" si="6"/>
        <v>12</v>
      </c>
      <c r="AR31" s="38">
        <f t="shared" si="7"/>
        <v>18.99</v>
      </c>
      <c r="AS31" s="16">
        <f t="shared" si="8"/>
        <v>3.378679305</v>
      </c>
      <c r="AT31" s="16">
        <f t="shared" si="9"/>
        <v>1.663095188</v>
      </c>
      <c r="AU31" s="16">
        <f t="shared" si="10"/>
        <v>1.381423957</v>
      </c>
      <c r="AV31" s="16">
        <f t="shared" si="11"/>
        <v>0.4466447172</v>
      </c>
      <c r="AW31" s="16">
        <f t="shared" si="12"/>
        <v>0</v>
      </c>
      <c r="AX31" s="16">
        <f t="shared" si="13"/>
        <v>-2.776206566</v>
      </c>
      <c r="AY31" s="16">
        <f t="shared" si="14"/>
        <v>-2.218474186</v>
      </c>
      <c r="AZ31" s="16">
        <f t="shared" si="15"/>
        <v>0.1875162417</v>
      </c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</row>
    <row r="32">
      <c r="A32" s="37">
        <v>31.0</v>
      </c>
      <c r="B32" s="37" t="s">
        <v>461</v>
      </c>
      <c r="C32" s="37" t="str">
        <f>VLOOKUP(B32, 'Unavailable Pitchers'!A:B,2, FALSE)</f>
        <v>#N/A</v>
      </c>
      <c r="D32" s="37" t="str">
        <f>VLOOKUP(B32, 'Pitcher Pool'!A:C,3, FALSE)</f>
        <v>Available</v>
      </c>
      <c r="E32" s="37">
        <v>26.0</v>
      </c>
      <c r="F32" s="37" t="s">
        <v>257</v>
      </c>
      <c r="G32" s="37" t="s">
        <v>125</v>
      </c>
      <c r="H32" s="37">
        <v>2.0</v>
      </c>
      <c r="I32" s="37">
        <v>0.0</v>
      </c>
      <c r="J32" s="37">
        <v>1.0</v>
      </c>
      <c r="K32" s="37">
        <v>1.35</v>
      </c>
      <c r="L32" s="37">
        <v>9.0</v>
      </c>
      <c r="M32" s="37">
        <v>0.0</v>
      </c>
      <c r="N32" s="37">
        <v>1.0</v>
      </c>
      <c r="O32" s="37">
        <v>0.0</v>
      </c>
      <c r="P32" s="37">
        <v>0.0</v>
      </c>
      <c r="Q32" s="37">
        <v>1.0</v>
      </c>
      <c r="R32" s="37">
        <v>13.33</v>
      </c>
      <c r="S32" s="37">
        <v>8.0</v>
      </c>
      <c r="T32" s="37">
        <v>2.0</v>
      </c>
      <c r="U32" s="37">
        <v>2.0</v>
      </c>
      <c r="V32" s="37">
        <v>1.0</v>
      </c>
      <c r="W32" s="37">
        <v>1.0</v>
      </c>
      <c r="X32" s="37">
        <v>0.0</v>
      </c>
      <c r="Y32" s="37">
        <v>13.0</v>
      </c>
      <c r="Z32" s="37">
        <v>2.0</v>
      </c>
      <c r="AA32" s="37">
        <v>0.0</v>
      </c>
      <c r="AB32" s="37">
        <v>1.0</v>
      </c>
      <c r="AC32" s="37">
        <v>50.0</v>
      </c>
      <c r="AD32" s="37">
        <v>295.0</v>
      </c>
      <c r="AE32" s="37">
        <v>2.8</v>
      </c>
      <c r="AF32" s="37">
        <v>0.675</v>
      </c>
      <c r="AG32" s="37">
        <v>5.4</v>
      </c>
      <c r="AH32" s="37">
        <v>0.7</v>
      </c>
      <c r="AI32" s="37">
        <v>0.7</v>
      </c>
      <c r="AJ32" s="37">
        <v>8.8</v>
      </c>
      <c r="AK32" s="37">
        <v>13.0</v>
      </c>
      <c r="AL32" s="37">
        <f t="shared" si="1"/>
        <v>7</v>
      </c>
      <c r="AM32" s="36">
        <f t="shared" si="2"/>
        <v>1</v>
      </c>
      <c r="AN32" s="36">
        <f t="shared" si="3"/>
        <v>3</v>
      </c>
      <c r="AO32" s="12">
        <f t="shared" si="4"/>
        <v>1</v>
      </c>
      <c r="AP32" s="12">
        <f t="shared" si="5"/>
        <v>0</v>
      </c>
      <c r="AQ32" s="36">
        <f t="shared" si="6"/>
        <v>13</v>
      </c>
      <c r="AR32" s="38">
        <f t="shared" si="7"/>
        <v>26.99</v>
      </c>
      <c r="AS32" s="16">
        <f t="shared" si="8"/>
        <v>4.730151028</v>
      </c>
      <c r="AT32" s="16">
        <f t="shared" si="9"/>
        <v>1.663095188</v>
      </c>
      <c r="AU32" s="16">
        <f t="shared" si="10"/>
        <v>1.036067968</v>
      </c>
      <c r="AV32" s="16">
        <f t="shared" si="11"/>
        <v>0.4466447172</v>
      </c>
      <c r="AW32" s="16">
        <f t="shared" si="12"/>
        <v>0</v>
      </c>
      <c r="AX32" s="16">
        <f t="shared" si="13"/>
        <v>-3.007557113</v>
      </c>
      <c r="AY32" s="16">
        <f t="shared" si="14"/>
        <v>-3.153060467</v>
      </c>
      <c r="AZ32" s="16">
        <f t="shared" si="15"/>
        <v>0.1905934801</v>
      </c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</row>
    <row r="33">
      <c r="A33" s="37">
        <v>32.0</v>
      </c>
      <c r="B33" s="37" t="s">
        <v>462</v>
      </c>
      <c r="C33" s="37" t="str">
        <f>VLOOKUP(B33, 'Unavailable Pitchers'!A:B,2, FALSE)</f>
        <v>#N/A</v>
      </c>
      <c r="D33" s="37" t="str">
        <f>VLOOKUP(B33, 'Pitcher Pool'!A:C,3, FALSE)</f>
        <v>Available</v>
      </c>
      <c r="E33" s="37">
        <v>26.0</v>
      </c>
      <c r="F33" s="37" t="s">
        <v>226</v>
      </c>
      <c r="G33" s="37" t="s">
        <v>125</v>
      </c>
      <c r="H33" s="37">
        <v>1.0</v>
      </c>
      <c r="I33" s="37">
        <v>0.0</v>
      </c>
      <c r="J33" s="37">
        <v>1.0</v>
      </c>
      <c r="K33" s="37">
        <v>1.46</v>
      </c>
      <c r="L33" s="37">
        <v>11.0</v>
      </c>
      <c r="M33" s="37">
        <v>0.0</v>
      </c>
      <c r="N33" s="37">
        <v>2.0</v>
      </c>
      <c r="O33" s="37">
        <v>0.0</v>
      </c>
      <c r="P33" s="37">
        <v>0.0</v>
      </c>
      <c r="Q33" s="37">
        <v>0.0</v>
      </c>
      <c r="R33" s="37">
        <v>12.33</v>
      </c>
      <c r="S33" s="37">
        <v>7.0</v>
      </c>
      <c r="T33" s="37">
        <v>3.0</v>
      </c>
      <c r="U33" s="37">
        <v>2.0</v>
      </c>
      <c r="V33" s="37">
        <v>0.0</v>
      </c>
      <c r="W33" s="37">
        <v>6.0</v>
      </c>
      <c r="X33" s="37">
        <v>0.0</v>
      </c>
      <c r="Y33" s="37">
        <v>10.0</v>
      </c>
      <c r="Z33" s="37">
        <v>1.0</v>
      </c>
      <c r="AA33" s="37">
        <v>0.0</v>
      </c>
      <c r="AB33" s="37">
        <v>1.0</v>
      </c>
      <c r="AC33" s="37">
        <v>49.0</v>
      </c>
      <c r="AD33" s="37">
        <v>274.0</v>
      </c>
      <c r="AE33" s="37">
        <v>3.18</v>
      </c>
      <c r="AF33" s="37">
        <v>1.054</v>
      </c>
      <c r="AG33" s="37">
        <v>5.1</v>
      </c>
      <c r="AH33" s="37">
        <v>0.0</v>
      </c>
      <c r="AI33" s="37">
        <v>4.4</v>
      </c>
      <c r="AJ33" s="37">
        <v>7.3</v>
      </c>
      <c r="AK33" s="37">
        <v>1.67</v>
      </c>
      <c r="AL33" s="37">
        <f t="shared" si="1"/>
        <v>7</v>
      </c>
      <c r="AM33" s="36">
        <f t="shared" si="2"/>
        <v>0</v>
      </c>
      <c r="AN33" s="36">
        <f t="shared" si="3"/>
        <v>7</v>
      </c>
      <c r="AO33" s="12">
        <f t="shared" si="4"/>
        <v>1</v>
      </c>
      <c r="AP33" s="12">
        <f t="shared" si="5"/>
        <v>0</v>
      </c>
      <c r="AQ33" s="36">
        <f t="shared" si="6"/>
        <v>10</v>
      </c>
      <c r="AR33" s="38">
        <f t="shared" si="7"/>
        <v>26.99</v>
      </c>
      <c r="AS33" s="16">
        <f t="shared" si="8"/>
        <v>4.730151028</v>
      </c>
      <c r="AT33" s="16">
        <f t="shared" si="9"/>
        <v>0</v>
      </c>
      <c r="AU33" s="16">
        <f t="shared" si="10"/>
        <v>2.417491925</v>
      </c>
      <c r="AV33" s="16">
        <f t="shared" si="11"/>
        <v>0.4466447172</v>
      </c>
      <c r="AW33" s="16">
        <f t="shared" si="12"/>
        <v>0</v>
      </c>
      <c r="AX33" s="16">
        <f t="shared" si="13"/>
        <v>-2.313505472</v>
      </c>
      <c r="AY33" s="16">
        <f t="shared" si="14"/>
        <v>-3.153060467</v>
      </c>
      <c r="AZ33" s="16">
        <f t="shared" si="15"/>
        <v>0.1934292483</v>
      </c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</row>
    <row r="34">
      <c r="A34" s="37">
        <v>33.0</v>
      </c>
      <c r="B34" s="37" t="s">
        <v>463</v>
      </c>
      <c r="C34" s="37" t="str">
        <f>VLOOKUP(B34, 'Unavailable Pitchers'!A:B,2, FALSE)</f>
        <v>#N/A</v>
      </c>
      <c r="D34" s="37" t="str">
        <f>VLOOKUP(B34, 'Pitcher Pool'!A:C,3, FALSE)</f>
        <v>#N/A</v>
      </c>
      <c r="E34" s="37">
        <v>29.0</v>
      </c>
      <c r="F34" s="37" t="s">
        <v>131</v>
      </c>
      <c r="G34" s="37" t="s">
        <v>125</v>
      </c>
      <c r="H34" s="37">
        <v>1.0</v>
      </c>
      <c r="I34" s="37">
        <v>0.0</v>
      </c>
      <c r="J34" s="37">
        <v>1.0</v>
      </c>
      <c r="K34" s="37">
        <v>3.48</v>
      </c>
      <c r="L34" s="37">
        <v>8.0</v>
      </c>
      <c r="M34" s="37">
        <v>0.0</v>
      </c>
      <c r="N34" s="37">
        <v>7.0</v>
      </c>
      <c r="O34" s="37">
        <v>0.0</v>
      </c>
      <c r="P34" s="37">
        <v>0.0</v>
      </c>
      <c r="Q34" s="37">
        <v>0.0</v>
      </c>
      <c r="R34" s="37">
        <v>10.33</v>
      </c>
      <c r="S34" s="37">
        <v>4.0</v>
      </c>
      <c r="T34" s="37">
        <v>5.0</v>
      </c>
      <c r="U34" s="37">
        <v>4.0</v>
      </c>
      <c r="V34" s="37">
        <v>0.0</v>
      </c>
      <c r="W34" s="37">
        <v>4.0</v>
      </c>
      <c r="X34" s="37">
        <v>0.0</v>
      </c>
      <c r="Y34" s="37">
        <v>9.0</v>
      </c>
      <c r="Z34" s="37">
        <v>1.0</v>
      </c>
      <c r="AA34" s="37">
        <v>0.0</v>
      </c>
      <c r="AB34" s="37">
        <v>4.0</v>
      </c>
      <c r="AC34" s="37">
        <v>40.0</v>
      </c>
      <c r="AD34" s="37">
        <v>127.0</v>
      </c>
      <c r="AE34" s="37">
        <v>2.81</v>
      </c>
      <c r="AF34" s="37">
        <v>0.774</v>
      </c>
      <c r="AG34" s="37">
        <v>3.5</v>
      </c>
      <c r="AH34" s="37">
        <v>0.0</v>
      </c>
      <c r="AI34" s="37">
        <v>3.5</v>
      </c>
      <c r="AJ34" s="37">
        <v>7.8</v>
      </c>
      <c r="AK34" s="37">
        <v>2.25</v>
      </c>
      <c r="AL34" s="37">
        <f t="shared" si="1"/>
        <v>4</v>
      </c>
      <c r="AM34" s="36">
        <f t="shared" si="2"/>
        <v>0</v>
      </c>
      <c r="AN34" s="36">
        <f t="shared" si="3"/>
        <v>5</v>
      </c>
      <c r="AO34" s="12">
        <f t="shared" si="4"/>
        <v>4</v>
      </c>
      <c r="AP34" s="12">
        <f t="shared" si="5"/>
        <v>0</v>
      </c>
      <c r="AQ34" s="36">
        <f t="shared" si="6"/>
        <v>9</v>
      </c>
      <c r="AR34" s="38">
        <f t="shared" si="7"/>
        <v>21.99</v>
      </c>
      <c r="AS34" s="16">
        <f t="shared" si="8"/>
        <v>2.702943444</v>
      </c>
      <c r="AT34" s="16">
        <f t="shared" si="9"/>
        <v>0</v>
      </c>
      <c r="AU34" s="16">
        <f t="shared" si="10"/>
        <v>1.726779946</v>
      </c>
      <c r="AV34" s="16">
        <f t="shared" si="11"/>
        <v>1.786578869</v>
      </c>
      <c r="AW34" s="16">
        <f t="shared" si="12"/>
        <v>0</v>
      </c>
      <c r="AX34" s="16">
        <f t="shared" si="13"/>
        <v>-2.082154925</v>
      </c>
      <c r="AY34" s="16">
        <f t="shared" si="14"/>
        <v>-2.568944041</v>
      </c>
      <c r="AZ34" s="16">
        <f t="shared" si="15"/>
        <v>0.1956504117</v>
      </c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</row>
    <row r="35">
      <c r="A35" s="37">
        <v>34.0</v>
      </c>
      <c r="B35" s="37" t="s">
        <v>464</v>
      </c>
      <c r="C35" s="37" t="str">
        <f>VLOOKUP(B35, 'Unavailable Pitchers'!A:B,2, FALSE)</f>
        <v>#N/A</v>
      </c>
      <c r="D35" s="37" t="str">
        <f>VLOOKUP(B35, 'Pitcher Pool'!A:C,3, FALSE)</f>
        <v>Available</v>
      </c>
      <c r="E35" s="37">
        <v>36.0</v>
      </c>
      <c r="F35" s="37" t="s">
        <v>160</v>
      </c>
      <c r="G35" s="37" t="s">
        <v>125</v>
      </c>
      <c r="H35" s="37">
        <v>3.0</v>
      </c>
      <c r="I35" s="37">
        <v>0.0</v>
      </c>
      <c r="J35" s="37">
        <v>1.0</v>
      </c>
      <c r="K35" s="37">
        <v>1.26</v>
      </c>
      <c r="L35" s="37">
        <v>12.0</v>
      </c>
      <c r="M35" s="37">
        <v>0.0</v>
      </c>
      <c r="N35" s="37">
        <v>1.0</v>
      </c>
      <c r="O35" s="37">
        <v>0.0</v>
      </c>
      <c r="P35" s="37">
        <v>0.0</v>
      </c>
      <c r="Q35" s="37">
        <v>0.0</v>
      </c>
      <c r="R35" s="37">
        <v>14.33</v>
      </c>
      <c r="S35" s="37">
        <v>10.0</v>
      </c>
      <c r="T35" s="37">
        <v>2.0</v>
      </c>
      <c r="U35" s="37">
        <v>2.0</v>
      </c>
      <c r="V35" s="37">
        <v>1.0</v>
      </c>
      <c r="W35" s="37">
        <v>2.0</v>
      </c>
      <c r="X35" s="37">
        <v>0.0</v>
      </c>
      <c r="Y35" s="37">
        <v>9.0</v>
      </c>
      <c r="Z35" s="37">
        <v>0.0</v>
      </c>
      <c r="AA35" s="37">
        <v>0.0</v>
      </c>
      <c r="AB35" s="37">
        <v>0.0</v>
      </c>
      <c r="AC35" s="37">
        <v>53.0</v>
      </c>
      <c r="AD35" s="37">
        <v>307.0</v>
      </c>
      <c r="AE35" s="37">
        <v>3.17</v>
      </c>
      <c r="AF35" s="37">
        <v>0.837</v>
      </c>
      <c r="AG35" s="37">
        <v>6.3</v>
      </c>
      <c r="AH35" s="37">
        <v>0.6</v>
      </c>
      <c r="AI35" s="37">
        <v>1.3</v>
      </c>
      <c r="AJ35" s="37">
        <v>5.7</v>
      </c>
      <c r="AK35" s="37">
        <v>4.5</v>
      </c>
      <c r="AL35" s="37">
        <f t="shared" si="1"/>
        <v>9</v>
      </c>
      <c r="AM35" s="36">
        <f t="shared" si="2"/>
        <v>1</v>
      </c>
      <c r="AN35" s="36">
        <f t="shared" si="3"/>
        <v>2</v>
      </c>
      <c r="AO35" s="12">
        <f t="shared" si="4"/>
        <v>0</v>
      </c>
      <c r="AP35" s="12">
        <f t="shared" si="5"/>
        <v>0</v>
      </c>
      <c r="AQ35" s="36">
        <f t="shared" si="6"/>
        <v>9</v>
      </c>
      <c r="AR35" s="38">
        <f t="shared" si="7"/>
        <v>33.99</v>
      </c>
      <c r="AS35" s="16">
        <f t="shared" si="8"/>
        <v>6.08162275</v>
      </c>
      <c r="AT35" s="16">
        <f t="shared" si="9"/>
        <v>1.663095188</v>
      </c>
      <c r="AU35" s="16">
        <f t="shared" si="10"/>
        <v>0.6907119786</v>
      </c>
      <c r="AV35" s="16">
        <f t="shared" si="11"/>
        <v>0</v>
      </c>
      <c r="AW35" s="16">
        <f t="shared" si="12"/>
        <v>0</v>
      </c>
      <c r="AX35" s="16">
        <f t="shared" si="13"/>
        <v>-2.082154925</v>
      </c>
      <c r="AY35" s="16">
        <f t="shared" si="14"/>
        <v>-3.970823463</v>
      </c>
      <c r="AZ35" s="16">
        <f t="shared" si="15"/>
        <v>0.1985376274</v>
      </c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</row>
    <row r="36">
      <c r="A36" s="37">
        <v>35.0</v>
      </c>
      <c r="B36" s="37" t="s">
        <v>465</v>
      </c>
      <c r="C36" s="37" t="str">
        <f>VLOOKUP(B36, 'Unavailable Pitchers'!A:B,2, FALSE)</f>
        <v>#N/A</v>
      </c>
      <c r="D36" s="37" t="str">
        <f>VLOOKUP(B36, 'Pitcher Pool'!A:C,3, FALSE)</f>
        <v>#N/A</v>
      </c>
      <c r="E36" s="37">
        <v>29.0</v>
      </c>
      <c r="F36" s="37" t="s">
        <v>160</v>
      </c>
      <c r="G36" s="37" t="s">
        <v>125</v>
      </c>
      <c r="H36" s="37">
        <v>1.0</v>
      </c>
      <c r="I36" s="37">
        <v>0.0</v>
      </c>
      <c r="J36" s="37">
        <v>1.0</v>
      </c>
      <c r="K36" s="37">
        <v>1.29</v>
      </c>
      <c r="L36" s="37">
        <v>12.0</v>
      </c>
      <c r="M36" s="37">
        <v>0.0</v>
      </c>
      <c r="N36" s="37">
        <v>5.0</v>
      </c>
      <c r="O36" s="37">
        <v>0.0</v>
      </c>
      <c r="P36" s="37">
        <v>0.0</v>
      </c>
      <c r="Q36" s="37">
        <v>3.0</v>
      </c>
      <c r="R36" s="37">
        <v>14.0</v>
      </c>
      <c r="S36" s="37">
        <v>7.0</v>
      </c>
      <c r="T36" s="37">
        <v>3.0</v>
      </c>
      <c r="U36" s="37">
        <v>2.0</v>
      </c>
      <c r="V36" s="37">
        <v>2.0</v>
      </c>
      <c r="W36" s="37">
        <v>6.0</v>
      </c>
      <c r="X36" s="37">
        <v>0.0</v>
      </c>
      <c r="Y36" s="37">
        <v>16.0</v>
      </c>
      <c r="Z36" s="37">
        <v>0.0</v>
      </c>
      <c r="AA36" s="37">
        <v>0.0</v>
      </c>
      <c r="AB36" s="37">
        <v>1.0</v>
      </c>
      <c r="AC36" s="37">
        <v>53.0</v>
      </c>
      <c r="AD36" s="37">
        <v>300.0</v>
      </c>
      <c r="AE36" s="37">
        <v>3.96</v>
      </c>
      <c r="AF36" s="37">
        <v>0.929</v>
      </c>
      <c r="AG36" s="37">
        <v>4.5</v>
      </c>
      <c r="AH36" s="37">
        <v>1.3</v>
      </c>
      <c r="AI36" s="37">
        <v>3.9</v>
      </c>
      <c r="AJ36" s="37">
        <v>10.3</v>
      </c>
      <c r="AK36" s="37">
        <v>2.67</v>
      </c>
      <c r="AL36" s="37">
        <f t="shared" si="1"/>
        <v>5</v>
      </c>
      <c r="AM36" s="36">
        <f t="shared" si="2"/>
        <v>2</v>
      </c>
      <c r="AN36" s="36">
        <f t="shared" si="3"/>
        <v>6</v>
      </c>
      <c r="AO36" s="12">
        <f t="shared" si="4"/>
        <v>1</v>
      </c>
      <c r="AP36" s="12">
        <f t="shared" si="5"/>
        <v>0</v>
      </c>
      <c r="AQ36" s="36">
        <f t="shared" si="6"/>
        <v>16</v>
      </c>
      <c r="AR36" s="38">
        <f t="shared" si="7"/>
        <v>26</v>
      </c>
      <c r="AS36" s="16">
        <f t="shared" si="8"/>
        <v>3.378679305</v>
      </c>
      <c r="AT36" s="16">
        <f t="shared" si="9"/>
        <v>3.326190377</v>
      </c>
      <c r="AU36" s="16">
        <f t="shared" si="10"/>
        <v>2.072135936</v>
      </c>
      <c r="AV36" s="16">
        <f t="shared" si="11"/>
        <v>0.4466447172</v>
      </c>
      <c r="AW36" s="16">
        <f t="shared" si="12"/>
        <v>0</v>
      </c>
      <c r="AX36" s="16">
        <f t="shared" si="13"/>
        <v>-3.701608755</v>
      </c>
      <c r="AY36" s="16">
        <f t="shared" si="14"/>
        <v>-3.037405415</v>
      </c>
      <c r="AZ36" s="16">
        <f t="shared" si="15"/>
        <v>0.2070530138</v>
      </c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</row>
    <row r="37">
      <c r="A37" s="37">
        <v>36.0</v>
      </c>
      <c r="B37" s="37" t="s">
        <v>466</v>
      </c>
      <c r="C37" s="37" t="str">
        <f>VLOOKUP(B37, 'Unavailable Pitchers'!A:B,2, FALSE)</f>
        <v>#N/A</v>
      </c>
      <c r="D37" s="37" t="str">
        <f>VLOOKUP(B37, 'Pitcher Pool'!A:C,3, FALSE)</f>
        <v>#N/A</v>
      </c>
      <c r="E37" s="37">
        <v>27.0</v>
      </c>
      <c r="F37" s="37" t="s">
        <v>120</v>
      </c>
      <c r="G37" s="37" t="s">
        <v>121</v>
      </c>
      <c r="H37" s="37">
        <v>1.0</v>
      </c>
      <c r="I37" s="37">
        <v>0.0</v>
      </c>
      <c r="J37" s="37">
        <v>1.0</v>
      </c>
      <c r="K37" s="37">
        <v>4.35</v>
      </c>
      <c r="L37" s="37">
        <v>11.0</v>
      </c>
      <c r="M37" s="37">
        <v>0.0</v>
      </c>
      <c r="N37" s="37">
        <v>1.0</v>
      </c>
      <c r="O37" s="37">
        <v>0.0</v>
      </c>
      <c r="P37" s="37">
        <v>0.0</v>
      </c>
      <c r="Q37" s="37">
        <v>0.0</v>
      </c>
      <c r="R37" s="37">
        <v>10.33</v>
      </c>
      <c r="S37" s="37">
        <v>7.0</v>
      </c>
      <c r="T37" s="37">
        <v>5.0</v>
      </c>
      <c r="U37" s="37">
        <v>5.0</v>
      </c>
      <c r="V37" s="37">
        <v>0.0</v>
      </c>
      <c r="W37" s="37">
        <v>6.0</v>
      </c>
      <c r="X37" s="37">
        <v>0.0</v>
      </c>
      <c r="Y37" s="37">
        <v>10.0</v>
      </c>
      <c r="Z37" s="37">
        <v>1.0</v>
      </c>
      <c r="AA37" s="37">
        <v>0.0</v>
      </c>
      <c r="AB37" s="37">
        <v>0.0</v>
      </c>
      <c r="AC37" s="37">
        <v>44.0</v>
      </c>
      <c r="AD37" s="37">
        <v>102.0</v>
      </c>
      <c r="AE37" s="37">
        <v>3.2</v>
      </c>
      <c r="AF37" s="37">
        <v>1.258</v>
      </c>
      <c r="AG37" s="37">
        <v>6.1</v>
      </c>
      <c r="AH37" s="37">
        <v>0.0</v>
      </c>
      <c r="AI37" s="37">
        <v>5.2</v>
      </c>
      <c r="AJ37" s="37">
        <v>8.7</v>
      </c>
      <c r="AK37" s="37">
        <v>1.67</v>
      </c>
      <c r="AL37" s="37">
        <f t="shared" si="1"/>
        <v>7</v>
      </c>
      <c r="AM37" s="36">
        <f t="shared" si="2"/>
        <v>0</v>
      </c>
      <c r="AN37" s="36">
        <f t="shared" si="3"/>
        <v>7</v>
      </c>
      <c r="AO37" s="12">
        <f t="shared" si="4"/>
        <v>0</v>
      </c>
      <c r="AP37" s="12">
        <f t="shared" si="5"/>
        <v>0</v>
      </c>
      <c r="AQ37" s="36">
        <f t="shared" si="6"/>
        <v>10</v>
      </c>
      <c r="AR37" s="38">
        <f t="shared" si="7"/>
        <v>20.99</v>
      </c>
      <c r="AS37" s="16">
        <f t="shared" si="8"/>
        <v>4.730151028</v>
      </c>
      <c r="AT37" s="16">
        <f t="shared" si="9"/>
        <v>0</v>
      </c>
      <c r="AU37" s="16">
        <f t="shared" si="10"/>
        <v>2.417491925</v>
      </c>
      <c r="AV37" s="16">
        <f t="shared" si="11"/>
        <v>0</v>
      </c>
      <c r="AW37" s="16">
        <f t="shared" si="12"/>
        <v>0</v>
      </c>
      <c r="AX37" s="16">
        <f t="shared" si="13"/>
        <v>-2.313505472</v>
      </c>
      <c r="AY37" s="16">
        <f t="shared" si="14"/>
        <v>-2.452120756</v>
      </c>
      <c r="AZ37" s="16">
        <f t="shared" si="15"/>
        <v>0.216546975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</row>
    <row r="38">
      <c r="A38" s="37">
        <v>37.0</v>
      </c>
      <c r="B38" s="37" t="s">
        <v>467</v>
      </c>
      <c r="C38" s="37" t="str">
        <f>VLOOKUP(B38, 'Unavailable Pitchers'!A:B,2, FALSE)</f>
        <v>#N/A</v>
      </c>
      <c r="D38" s="37" t="str">
        <f>VLOOKUP(B38, 'Pitcher Pool'!A:C,3, FALSE)</f>
        <v>Available</v>
      </c>
      <c r="E38" s="37">
        <v>29.0</v>
      </c>
      <c r="F38" s="37" t="s">
        <v>165</v>
      </c>
      <c r="G38" s="37" t="s">
        <v>125</v>
      </c>
      <c r="H38" s="37">
        <v>1.0</v>
      </c>
      <c r="I38" s="37">
        <v>0.0</v>
      </c>
      <c r="J38" s="37">
        <v>1.0</v>
      </c>
      <c r="K38" s="37">
        <v>1.42</v>
      </c>
      <c r="L38" s="37">
        <v>9.0</v>
      </c>
      <c r="M38" s="37">
        <v>0.0</v>
      </c>
      <c r="N38" s="37">
        <v>0.0</v>
      </c>
      <c r="O38" s="37">
        <v>0.0</v>
      </c>
      <c r="P38" s="37">
        <v>0.0</v>
      </c>
      <c r="Q38" s="37">
        <v>0.0</v>
      </c>
      <c r="R38" s="37">
        <v>12.66</v>
      </c>
      <c r="S38" s="37">
        <v>8.0</v>
      </c>
      <c r="T38" s="37">
        <v>2.0</v>
      </c>
      <c r="U38" s="37">
        <v>2.0</v>
      </c>
      <c r="V38" s="37">
        <v>1.0</v>
      </c>
      <c r="W38" s="37">
        <v>3.0</v>
      </c>
      <c r="X38" s="37">
        <v>0.0</v>
      </c>
      <c r="Y38" s="37">
        <v>9.0</v>
      </c>
      <c r="Z38" s="37">
        <v>0.0</v>
      </c>
      <c r="AA38" s="37">
        <v>0.0</v>
      </c>
      <c r="AB38" s="37">
        <v>0.0</v>
      </c>
      <c r="AC38" s="37">
        <v>48.0</v>
      </c>
      <c r="AD38" s="37">
        <v>304.0</v>
      </c>
      <c r="AE38" s="37">
        <v>3.42</v>
      </c>
      <c r="AF38" s="37">
        <v>0.868</v>
      </c>
      <c r="AG38" s="37">
        <v>5.7</v>
      </c>
      <c r="AH38" s="37">
        <v>0.7</v>
      </c>
      <c r="AI38" s="37">
        <v>2.1</v>
      </c>
      <c r="AJ38" s="37">
        <v>6.4</v>
      </c>
      <c r="AK38" s="37">
        <v>3.0</v>
      </c>
      <c r="AL38" s="37">
        <f t="shared" si="1"/>
        <v>7</v>
      </c>
      <c r="AM38" s="36">
        <f t="shared" si="2"/>
        <v>1</v>
      </c>
      <c r="AN38" s="36">
        <f t="shared" si="3"/>
        <v>3</v>
      </c>
      <c r="AO38" s="12">
        <f t="shared" si="4"/>
        <v>0</v>
      </c>
      <c r="AP38" s="12">
        <f t="shared" si="5"/>
        <v>0</v>
      </c>
      <c r="AQ38" s="36">
        <f t="shared" si="6"/>
        <v>9</v>
      </c>
      <c r="AR38" s="38">
        <f t="shared" si="7"/>
        <v>28.98</v>
      </c>
      <c r="AS38" s="16">
        <f t="shared" si="8"/>
        <v>4.730151028</v>
      </c>
      <c r="AT38" s="16">
        <f t="shared" si="9"/>
        <v>1.663095188</v>
      </c>
      <c r="AU38" s="16">
        <f t="shared" si="10"/>
        <v>1.036067968</v>
      </c>
      <c r="AV38" s="16">
        <f t="shared" si="11"/>
        <v>0</v>
      </c>
      <c r="AW38" s="16">
        <f t="shared" si="12"/>
        <v>0</v>
      </c>
      <c r="AX38" s="16">
        <f t="shared" si="13"/>
        <v>-2.082154925</v>
      </c>
      <c r="AY38" s="16">
        <f t="shared" si="14"/>
        <v>-3.385538804</v>
      </c>
      <c r="AZ38" s="16">
        <f t="shared" si="15"/>
        <v>0.2179578283</v>
      </c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</row>
    <row r="39">
      <c r="A39" s="37">
        <v>38.0</v>
      </c>
      <c r="B39" s="37" t="s">
        <v>468</v>
      </c>
      <c r="C39" s="37" t="str">
        <f>VLOOKUP(B39, 'Unavailable Pitchers'!A:B,2, FALSE)</f>
        <v>#N/A</v>
      </c>
      <c r="D39" s="37" t="str">
        <f>VLOOKUP(B39, 'Pitcher Pool'!A:C,3, FALSE)</f>
        <v>Available</v>
      </c>
      <c r="E39" s="37">
        <v>30.0</v>
      </c>
      <c r="F39" s="37" t="s">
        <v>286</v>
      </c>
      <c r="G39" s="37" t="s">
        <v>121</v>
      </c>
      <c r="H39" s="37">
        <v>0.0</v>
      </c>
      <c r="I39" s="37">
        <v>0.0</v>
      </c>
      <c r="J39" s="39"/>
      <c r="K39" s="37">
        <v>1.23</v>
      </c>
      <c r="L39" s="37">
        <v>14.0</v>
      </c>
      <c r="M39" s="37">
        <v>0.0</v>
      </c>
      <c r="N39" s="37">
        <v>2.0</v>
      </c>
      <c r="O39" s="37">
        <v>0.0</v>
      </c>
      <c r="P39" s="37">
        <v>0.0</v>
      </c>
      <c r="Q39" s="37">
        <v>2.0</v>
      </c>
      <c r="R39" s="37">
        <v>14.66</v>
      </c>
      <c r="S39" s="37">
        <v>10.0</v>
      </c>
      <c r="T39" s="37">
        <v>3.0</v>
      </c>
      <c r="U39" s="37">
        <v>2.0</v>
      </c>
      <c r="V39" s="37">
        <v>1.0</v>
      </c>
      <c r="W39" s="37">
        <v>3.0</v>
      </c>
      <c r="X39" s="37">
        <v>0.0</v>
      </c>
      <c r="Y39" s="37">
        <v>9.0</v>
      </c>
      <c r="Z39" s="37">
        <v>2.0</v>
      </c>
      <c r="AA39" s="37">
        <v>0.0</v>
      </c>
      <c r="AB39" s="37">
        <v>0.0</v>
      </c>
      <c r="AC39" s="37">
        <v>58.0</v>
      </c>
      <c r="AD39" s="37">
        <v>313.0</v>
      </c>
      <c r="AE39" s="37">
        <v>3.78</v>
      </c>
      <c r="AF39" s="37">
        <v>0.886</v>
      </c>
      <c r="AG39" s="37">
        <v>6.1</v>
      </c>
      <c r="AH39" s="37">
        <v>0.6</v>
      </c>
      <c r="AI39" s="37">
        <v>1.8</v>
      </c>
      <c r="AJ39" s="37">
        <v>5.5</v>
      </c>
      <c r="AK39" s="37">
        <v>3.0</v>
      </c>
      <c r="AL39" s="37">
        <f t="shared" si="1"/>
        <v>9</v>
      </c>
      <c r="AM39" s="36">
        <f t="shared" si="2"/>
        <v>1</v>
      </c>
      <c r="AN39" s="36">
        <f t="shared" si="3"/>
        <v>5</v>
      </c>
      <c r="AO39" s="12">
        <f t="shared" si="4"/>
        <v>0</v>
      </c>
      <c r="AP39" s="12">
        <f t="shared" si="5"/>
        <v>0</v>
      </c>
      <c r="AQ39" s="36">
        <f t="shared" si="6"/>
        <v>9</v>
      </c>
      <c r="AR39" s="38">
        <f t="shared" si="7"/>
        <v>34.98</v>
      </c>
      <c r="AS39" s="16">
        <f t="shared" si="8"/>
        <v>6.08162275</v>
      </c>
      <c r="AT39" s="16">
        <f t="shared" si="9"/>
        <v>1.663095188</v>
      </c>
      <c r="AU39" s="16">
        <f t="shared" si="10"/>
        <v>1.726779946</v>
      </c>
      <c r="AV39" s="16">
        <f t="shared" si="11"/>
        <v>0</v>
      </c>
      <c r="AW39" s="16">
        <f t="shared" si="12"/>
        <v>0</v>
      </c>
      <c r="AX39" s="16">
        <f t="shared" si="13"/>
        <v>-2.082154925</v>
      </c>
      <c r="AY39" s="16">
        <f t="shared" si="14"/>
        <v>-4.086478516</v>
      </c>
      <c r="AZ39" s="16">
        <f t="shared" si="15"/>
        <v>0.2359188889</v>
      </c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</row>
    <row r="40">
      <c r="A40" s="37">
        <v>39.0</v>
      </c>
      <c r="B40" s="37" t="s">
        <v>469</v>
      </c>
      <c r="C40" s="37" t="str">
        <f>VLOOKUP(B40, 'Unavailable Pitchers'!A:B,2, FALSE)</f>
        <v>#N/A</v>
      </c>
      <c r="D40" s="37" t="str">
        <f>VLOOKUP(B40, 'Pitcher Pool'!A:C,3, FALSE)</f>
        <v>#N/A</v>
      </c>
      <c r="E40" s="37">
        <v>30.0</v>
      </c>
      <c r="F40" s="37" t="s">
        <v>142</v>
      </c>
      <c r="G40" s="37" t="s">
        <v>121</v>
      </c>
      <c r="H40" s="37">
        <v>2.0</v>
      </c>
      <c r="I40" s="37">
        <v>1.0</v>
      </c>
      <c r="J40" s="37">
        <v>0.667</v>
      </c>
      <c r="K40" s="37">
        <v>1.59</v>
      </c>
      <c r="L40" s="37">
        <v>11.0</v>
      </c>
      <c r="M40" s="37">
        <v>0.0</v>
      </c>
      <c r="N40" s="37">
        <v>7.0</v>
      </c>
      <c r="O40" s="37">
        <v>0.0</v>
      </c>
      <c r="P40" s="37">
        <v>0.0</v>
      </c>
      <c r="Q40" s="37">
        <v>4.0</v>
      </c>
      <c r="R40" s="37">
        <v>11.33</v>
      </c>
      <c r="S40" s="37">
        <v>7.0</v>
      </c>
      <c r="T40" s="37">
        <v>3.0</v>
      </c>
      <c r="U40" s="37">
        <v>2.0</v>
      </c>
      <c r="V40" s="37">
        <v>2.0</v>
      </c>
      <c r="W40" s="37">
        <v>3.0</v>
      </c>
      <c r="X40" s="37">
        <v>0.0</v>
      </c>
      <c r="Y40" s="37">
        <v>10.0</v>
      </c>
      <c r="Z40" s="37">
        <v>0.0</v>
      </c>
      <c r="AA40" s="37">
        <v>0.0</v>
      </c>
      <c r="AB40" s="37">
        <v>0.0</v>
      </c>
      <c r="AC40" s="37">
        <v>43.0</v>
      </c>
      <c r="AD40" s="37">
        <v>259.0</v>
      </c>
      <c r="AE40" s="37">
        <v>4.42</v>
      </c>
      <c r="AF40" s="37">
        <v>0.882</v>
      </c>
      <c r="AG40" s="37">
        <v>5.6</v>
      </c>
      <c r="AH40" s="37">
        <v>1.6</v>
      </c>
      <c r="AI40" s="37">
        <v>2.4</v>
      </c>
      <c r="AJ40" s="37">
        <v>7.9</v>
      </c>
      <c r="AK40" s="37">
        <v>3.33</v>
      </c>
      <c r="AL40" s="37">
        <f t="shared" si="1"/>
        <v>5</v>
      </c>
      <c r="AM40" s="36">
        <f t="shared" si="2"/>
        <v>2</v>
      </c>
      <c r="AN40" s="36">
        <f t="shared" si="3"/>
        <v>3</v>
      </c>
      <c r="AO40" s="12">
        <f t="shared" si="4"/>
        <v>0</v>
      </c>
      <c r="AP40" s="12">
        <f t="shared" si="5"/>
        <v>0</v>
      </c>
      <c r="AQ40" s="36">
        <f t="shared" si="6"/>
        <v>10</v>
      </c>
      <c r="AR40" s="38">
        <f t="shared" si="7"/>
        <v>23.99</v>
      </c>
      <c r="AS40" s="16">
        <f t="shared" si="8"/>
        <v>3.378679305</v>
      </c>
      <c r="AT40" s="16">
        <f t="shared" si="9"/>
        <v>3.326190377</v>
      </c>
      <c r="AU40" s="16">
        <f t="shared" si="10"/>
        <v>1.036067968</v>
      </c>
      <c r="AV40" s="16">
        <f t="shared" si="11"/>
        <v>0</v>
      </c>
      <c r="AW40" s="16">
        <f t="shared" si="12"/>
        <v>0</v>
      </c>
      <c r="AX40" s="16">
        <f t="shared" si="13"/>
        <v>-2.313505472</v>
      </c>
      <c r="AY40" s="16">
        <f t="shared" si="14"/>
        <v>-2.802590611</v>
      </c>
      <c r="AZ40" s="16">
        <f t="shared" si="15"/>
        <v>0.2386219606</v>
      </c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</row>
    <row r="41">
      <c r="A41" s="37">
        <v>40.0</v>
      </c>
      <c r="B41" s="37" t="s">
        <v>470</v>
      </c>
      <c r="C41" s="37" t="str">
        <f>VLOOKUP(B41, 'Unavailable Pitchers'!A:B,2, FALSE)</f>
        <v>#N/A</v>
      </c>
      <c r="D41" s="37" t="str">
        <f>VLOOKUP(B41, 'Pitcher Pool'!A:C,3, FALSE)</f>
        <v>#N/A</v>
      </c>
      <c r="E41" s="37">
        <v>28.0</v>
      </c>
      <c r="F41" s="37" t="s">
        <v>160</v>
      </c>
      <c r="G41" s="37" t="s">
        <v>125</v>
      </c>
      <c r="H41" s="37">
        <v>0.0</v>
      </c>
      <c r="I41" s="37">
        <v>0.0</v>
      </c>
      <c r="J41" s="39"/>
      <c r="K41" s="37">
        <v>2.61</v>
      </c>
      <c r="L41" s="37">
        <v>13.0</v>
      </c>
      <c r="M41" s="37">
        <v>0.0</v>
      </c>
      <c r="N41" s="37">
        <v>3.0</v>
      </c>
      <c r="O41" s="37">
        <v>0.0</v>
      </c>
      <c r="P41" s="37">
        <v>0.0</v>
      </c>
      <c r="Q41" s="37">
        <v>0.0</v>
      </c>
      <c r="R41" s="37">
        <v>10.33</v>
      </c>
      <c r="S41" s="37">
        <v>9.0</v>
      </c>
      <c r="T41" s="37">
        <v>4.0</v>
      </c>
      <c r="U41" s="37">
        <v>3.0</v>
      </c>
      <c r="V41" s="37">
        <v>0.0</v>
      </c>
      <c r="W41" s="37">
        <v>5.0</v>
      </c>
      <c r="X41" s="37">
        <v>0.0</v>
      </c>
      <c r="Y41" s="37">
        <v>13.0</v>
      </c>
      <c r="Z41" s="37">
        <v>0.0</v>
      </c>
      <c r="AA41" s="37">
        <v>0.0</v>
      </c>
      <c r="AB41" s="37">
        <v>1.0</v>
      </c>
      <c r="AC41" s="37">
        <v>46.0</v>
      </c>
      <c r="AD41" s="37">
        <v>149.0</v>
      </c>
      <c r="AE41" s="37">
        <v>2.04</v>
      </c>
      <c r="AF41" s="37">
        <v>1.355</v>
      </c>
      <c r="AG41" s="37">
        <v>7.8</v>
      </c>
      <c r="AH41" s="37">
        <v>0.0</v>
      </c>
      <c r="AI41" s="37">
        <v>4.4</v>
      </c>
      <c r="AJ41" s="37">
        <v>11.3</v>
      </c>
      <c r="AK41" s="37">
        <v>2.6</v>
      </c>
      <c r="AL41" s="37">
        <f t="shared" si="1"/>
        <v>9</v>
      </c>
      <c r="AM41" s="36">
        <f t="shared" si="2"/>
        <v>0</v>
      </c>
      <c r="AN41" s="36">
        <f t="shared" si="3"/>
        <v>5</v>
      </c>
      <c r="AO41" s="12">
        <f t="shared" si="4"/>
        <v>1</v>
      </c>
      <c r="AP41" s="12">
        <f t="shared" si="5"/>
        <v>0</v>
      </c>
      <c r="AQ41" s="36">
        <f t="shared" si="6"/>
        <v>13</v>
      </c>
      <c r="AR41" s="38">
        <f t="shared" si="7"/>
        <v>17.99</v>
      </c>
      <c r="AS41" s="16">
        <f t="shared" si="8"/>
        <v>6.08162275</v>
      </c>
      <c r="AT41" s="16">
        <f t="shared" si="9"/>
        <v>0</v>
      </c>
      <c r="AU41" s="16">
        <f t="shared" si="10"/>
        <v>1.726779946</v>
      </c>
      <c r="AV41" s="16">
        <f t="shared" si="11"/>
        <v>0.4466447172</v>
      </c>
      <c r="AW41" s="16">
        <f t="shared" si="12"/>
        <v>0</v>
      </c>
      <c r="AX41" s="16">
        <f t="shared" si="13"/>
        <v>-3.007557113</v>
      </c>
      <c r="AY41" s="16">
        <f t="shared" si="14"/>
        <v>-2.1016509</v>
      </c>
      <c r="AZ41" s="16">
        <f t="shared" si="15"/>
        <v>0.2419876461</v>
      </c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</row>
    <row r="42">
      <c r="A42" s="37">
        <v>41.0</v>
      </c>
      <c r="B42" s="37" t="s">
        <v>471</v>
      </c>
      <c r="C42" s="37" t="str">
        <f>VLOOKUP(B42, 'Unavailable Pitchers'!A:B,2, FALSE)</f>
        <v>#N/A</v>
      </c>
      <c r="D42" s="37" t="str">
        <f>VLOOKUP(B42, 'Pitcher Pool'!A:C,3, FALSE)</f>
        <v>#N/A</v>
      </c>
      <c r="E42" s="37">
        <v>34.0</v>
      </c>
      <c r="F42" s="37" t="s">
        <v>160</v>
      </c>
      <c r="G42" s="37" t="s">
        <v>125</v>
      </c>
      <c r="H42" s="37">
        <v>0.0</v>
      </c>
      <c r="I42" s="37">
        <v>0.0</v>
      </c>
      <c r="J42" s="39"/>
      <c r="K42" s="37">
        <v>2.61</v>
      </c>
      <c r="L42" s="37">
        <v>10.0</v>
      </c>
      <c r="M42" s="37">
        <v>0.0</v>
      </c>
      <c r="N42" s="37">
        <v>3.0</v>
      </c>
      <c r="O42" s="37">
        <v>0.0</v>
      </c>
      <c r="P42" s="37">
        <v>0.0</v>
      </c>
      <c r="Q42" s="37">
        <v>2.0</v>
      </c>
      <c r="R42" s="37">
        <v>10.33</v>
      </c>
      <c r="S42" s="37">
        <v>8.0</v>
      </c>
      <c r="T42" s="37">
        <v>4.0</v>
      </c>
      <c r="U42" s="37">
        <v>3.0</v>
      </c>
      <c r="V42" s="37">
        <v>0.0</v>
      </c>
      <c r="W42" s="37">
        <v>4.0</v>
      </c>
      <c r="X42" s="37">
        <v>1.0</v>
      </c>
      <c r="Y42" s="37">
        <v>13.0</v>
      </c>
      <c r="Z42" s="37">
        <v>1.0</v>
      </c>
      <c r="AA42" s="37">
        <v>0.0</v>
      </c>
      <c r="AB42" s="37">
        <v>1.0</v>
      </c>
      <c r="AC42" s="37">
        <v>44.0</v>
      </c>
      <c r="AD42" s="37">
        <v>149.0</v>
      </c>
      <c r="AE42" s="37">
        <v>2.04</v>
      </c>
      <c r="AF42" s="37">
        <v>1.161</v>
      </c>
      <c r="AG42" s="37">
        <v>7.0</v>
      </c>
      <c r="AH42" s="37">
        <v>0.0</v>
      </c>
      <c r="AI42" s="37">
        <v>3.5</v>
      </c>
      <c r="AJ42" s="37">
        <v>11.3</v>
      </c>
      <c r="AK42" s="37">
        <v>3.25</v>
      </c>
      <c r="AL42" s="37">
        <f t="shared" si="1"/>
        <v>8</v>
      </c>
      <c r="AM42" s="36">
        <f t="shared" si="2"/>
        <v>0</v>
      </c>
      <c r="AN42" s="36">
        <f t="shared" si="3"/>
        <v>5</v>
      </c>
      <c r="AO42" s="12">
        <f t="shared" si="4"/>
        <v>1</v>
      </c>
      <c r="AP42" s="12">
        <f t="shared" si="5"/>
        <v>0</v>
      </c>
      <c r="AQ42" s="36">
        <f t="shared" si="6"/>
        <v>13</v>
      </c>
      <c r="AR42" s="38">
        <f t="shared" si="7"/>
        <v>17.99</v>
      </c>
      <c r="AS42" s="16">
        <f t="shared" si="8"/>
        <v>5.405886889</v>
      </c>
      <c r="AT42" s="16">
        <f t="shared" si="9"/>
        <v>0</v>
      </c>
      <c r="AU42" s="16">
        <f t="shared" si="10"/>
        <v>1.726779946</v>
      </c>
      <c r="AV42" s="16">
        <f t="shared" si="11"/>
        <v>0.4466447172</v>
      </c>
      <c r="AW42" s="16">
        <f t="shared" si="12"/>
        <v>0</v>
      </c>
      <c r="AX42" s="16">
        <f t="shared" si="13"/>
        <v>-3.007557113</v>
      </c>
      <c r="AY42" s="16">
        <f t="shared" si="14"/>
        <v>-2.1016509</v>
      </c>
      <c r="AZ42" s="16">
        <f t="shared" si="15"/>
        <v>0.2470103539</v>
      </c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</row>
    <row r="43">
      <c r="A43" s="37">
        <v>42.0</v>
      </c>
      <c r="B43" s="37" t="s">
        <v>472</v>
      </c>
      <c r="C43" s="37" t="str">
        <f>VLOOKUP(B43, 'Unavailable Pitchers'!A:B,2, FALSE)</f>
        <v>#N/A</v>
      </c>
      <c r="D43" s="37" t="str">
        <f>VLOOKUP(B43, 'Pitcher Pool'!A:C,3, FALSE)</f>
        <v>#N/A</v>
      </c>
      <c r="E43" s="37">
        <v>33.0</v>
      </c>
      <c r="F43" s="37" t="s">
        <v>131</v>
      </c>
      <c r="G43" s="37" t="s">
        <v>125</v>
      </c>
      <c r="H43" s="37">
        <v>1.0</v>
      </c>
      <c r="I43" s="37">
        <v>0.0</v>
      </c>
      <c r="J43" s="37">
        <v>1.0</v>
      </c>
      <c r="K43" s="37">
        <v>1.8</v>
      </c>
      <c r="L43" s="37">
        <v>9.0</v>
      </c>
      <c r="M43" s="37">
        <v>0.0</v>
      </c>
      <c r="N43" s="37">
        <v>1.0</v>
      </c>
      <c r="O43" s="37">
        <v>0.0</v>
      </c>
      <c r="P43" s="37">
        <v>0.0</v>
      </c>
      <c r="Q43" s="37">
        <v>0.0</v>
      </c>
      <c r="R43" s="37">
        <v>10.0</v>
      </c>
      <c r="S43" s="37">
        <v>6.0</v>
      </c>
      <c r="T43" s="37">
        <v>2.0</v>
      </c>
      <c r="U43" s="37">
        <v>2.0</v>
      </c>
      <c r="V43" s="37">
        <v>1.0</v>
      </c>
      <c r="W43" s="37">
        <v>5.0</v>
      </c>
      <c r="X43" s="37">
        <v>0.0</v>
      </c>
      <c r="Y43" s="37">
        <v>10.0</v>
      </c>
      <c r="Z43" s="37">
        <v>1.0</v>
      </c>
      <c r="AA43" s="37">
        <v>0.0</v>
      </c>
      <c r="AB43" s="37">
        <v>0.0</v>
      </c>
      <c r="AC43" s="37">
        <v>40.0</v>
      </c>
      <c r="AD43" s="37">
        <v>246.0</v>
      </c>
      <c r="AE43" s="37">
        <v>4.2</v>
      </c>
      <c r="AF43" s="37">
        <v>1.1</v>
      </c>
      <c r="AG43" s="37">
        <v>5.4</v>
      </c>
      <c r="AH43" s="37">
        <v>0.9</v>
      </c>
      <c r="AI43" s="37">
        <v>4.5</v>
      </c>
      <c r="AJ43" s="37">
        <v>9.0</v>
      </c>
      <c r="AK43" s="37">
        <v>2.0</v>
      </c>
      <c r="AL43" s="37">
        <f t="shared" si="1"/>
        <v>5</v>
      </c>
      <c r="AM43" s="36">
        <f t="shared" si="2"/>
        <v>1</v>
      </c>
      <c r="AN43" s="36">
        <f t="shared" si="3"/>
        <v>6</v>
      </c>
      <c r="AO43" s="12">
        <f t="shared" si="4"/>
        <v>0</v>
      </c>
      <c r="AP43" s="12">
        <f t="shared" si="5"/>
        <v>0</v>
      </c>
      <c r="AQ43" s="36">
        <f t="shared" si="6"/>
        <v>10</v>
      </c>
      <c r="AR43" s="38">
        <f t="shared" si="7"/>
        <v>20</v>
      </c>
      <c r="AS43" s="16">
        <f t="shared" si="8"/>
        <v>3.378679305</v>
      </c>
      <c r="AT43" s="16">
        <f t="shared" si="9"/>
        <v>1.663095188</v>
      </c>
      <c r="AU43" s="16">
        <f t="shared" si="10"/>
        <v>2.072135936</v>
      </c>
      <c r="AV43" s="16">
        <f t="shared" si="11"/>
        <v>0</v>
      </c>
      <c r="AW43" s="16">
        <f t="shared" si="12"/>
        <v>0</v>
      </c>
      <c r="AX43" s="16">
        <f t="shared" si="13"/>
        <v>-2.313505472</v>
      </c>
      <c r="AY43" s="16">
        <f t="shared" si="14"/>
        <v>-2.336465704</v>
      </c>
      <c r="AZ43" s="16">
        <f t="shared" si="15"/>
        <v>0.2737710283</v>
      </c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</row>
    <row r="44">
      <c r="A44" s="37">
        <v>43.0</v>
      </c>
      <c r="B44" s="37" t="s">
        <v>473</v>
      </c>
      <c r="C44" s="37" t="str">
        <f>VLOOKUP(B44, 'Unavailable Pitchers'!A:B,2, FALSE)</f>
        <v>#N/A</v>
      </c>
      <c r="D44" s="37" t="str">
        <f>VLOOKUP(B44, 'Pitcher Pool'!A:C,3, FALSE)</f>
        <v>#N/A</v>
      </c>
      <c r="E44" s="37">
        <v>28.0</v>
      </c>
      <c r="F44" s="37" t="s">
        <v>139</v>
      </c>
      <c r="G44" s="37" t="s">
        <v>125</v>
      </c>
      <c r="H44" s="37">
        <v>1.0</v>
      </c>
      <c r="I44" s="37">
        <v>0.0</v>
      </c>
      <c r="J44" s="37">
        <v>1.0</v>
      </c>
      <c r="K44" s="37">
        <v>2.51</v>
      </c>
      <c r="L44" s="37">
        <v>11.0</v>
      </c>
      <c r="M44" s="37">
        <v>0.0</v>
      </c>
      <c r="N44" s="37">
        <v>2.0</v>
      </c>
      <c r="O44" s="37">
        <v>0.0</v>
      </c>
      <c r="P44" s="37">
        <v>0.0</v>
      </c>
      <c r="Q44" s="37">
        <v>1.0</v>
      </c>
      <c r="R44" s="37">
        <v>14.33</v>
      </c>
      <c r="S44" s="37">
        <v>12.0</v>
      </c>
      <c r="T44" s="37">
        <v>4.0</v>
      </c>
      <c r="U44" s="37">
        <v>4.0</v>
      </c>
      <c r="V44" s="37">
        <v>0.0</v>
      </c>
      <c r="W44" s="37">
        <v>6.0</v>
      </c>
      <c r="X44" s="37">
        <v>0.0</v>
      </c>
      <c r="Y44" s="37">
        <v>18.0</v>
      </c>
      <c r="Z44" s="37">
        <v>0.0</v>
      </c>
      <c r="AA44" s="37">
        <v>0.0</v>
      </c>
      <c r="AB44" s="37">
        <v>0.0</v>
      </c>
      <c r="AC44" s="37">
        <v>61.0</v>
      </c>
      <c r="AD44" s="37">
        <v>178.0</v>
      </c>
      <c r="AE44" s="37">
        <v>1.84</v>
      </c>
      <c r="AF44" s="37">
        <v>1.256</v>
      </c>
      <c r="AG44" s="37">
        <v>7.5</v>
      </c>
      <c r="AH44" s="37">
        <v>0.0</v>
      </c>
      <c r="AI44" s="37">
        <v>3.8</v>
      </c>
      <c r="AJ44" s="37">
        <v>11.3</v>
      </c>
      <c r="AK44" s="37">
        <v>3.0</v>
      </c>
      <c r="AL44" s="37">
        <f t="shared" si="1"/>
        <v>12</v>
      </c>
      <c r="AM44" s="36">
        <f t="shared" si="2"/>
        <v>0</v>
      </c>
      <c r="AN44" s="36">
        <f t="shared" si="3"/>
        <v>6</v>
      </c>
      <c r="AO44" s="12">
        <f t="shared" si="4"/>
        <v>0</v>
      </c>
      <c r="AP44" s="12">
        <f t="shared" si="5"/>
        <v>0</v>
      </c>
      <c r="AQ44" s="36">
        <f t="shared" si="6"/>
        <v>18</v>
      </c>
      <c r="AR44" s="38">
        <f t="shared" si="7"/>
        <v>24.99</v>
      </c>
      <c r="AS44" s="16">
        <f t="shared" si="8"/>
        <v>8.108830333</v>
      </c>
      <c r="AT44" s="16">
        <f t="shared" si="9"/>
        <v>0</v>
      </c>
      <c r="AU44" s="16">
        <f t="shared" si="10"/>
        <v>2.072135936</v>
      </c>
      <c r="AV44" s="16">
        <f t="shared" si="11"/>
        <v>0</v>
      </c>
      <c r="AW44" s="16">
        <f t="shared" si="12"/>
        <v>0</v>
      </c>
      <c r="AX44" s="16">
        <f t="shared" si="13"/>
        <v>-4.164309849</v>
      </c>
      <c r="AY44" s="16">
        <f t="shared" si="14"/>
        <v>-2.919413897</v>
      </c>
      <c r="AZ44" s="16">
        <f t="shared" si="15"/>
        <v>0.2815675021</v>
      </c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</row>
    <row r="45">
      <c r="A45" s="37">
        <v>44.0</v>
      </c>
      <c r="B45" s="37" t="s">
        <v>474</v>
      </c>
      <c r="C45" s="37" t="str">
        <f>VLOOKUP(B45, 'Unavailable Pitchers'!A:B,2, FALSE)</f>
        <v>#N/A</v>
      </c>
      <c r="D45" s="37" t="str">
        <f>VLOOKUP(B45, 'Pitcher Pool'!A:C,3, FALSE)</f>
        <v>Available</v>
      </c>
      <c r="E45" s="37">
        <v>29.0</v>
      </c>
      <c r="F45" s="37" t="s">
        <v>245</v>
      </c>
      <c r="G45" s="37" t="s">
        <v>125</v>
      </c>
      <c r="H45" s="37">
        <v>2.0</v>
      </c>
      <c r="I45" s="37">
        <v>1.0</v>
      </c>
      <c r="J45" s="37">
        <v>0.667</v>
      </c>
      <c r="K45" s="37">
        <v>3.18</v>
      </c>
      <c r="L45" s="37">
        <v>10.0</v>
      </c>
      <c r="M45" s="37">
        <v>0.0</v>
      </c>
      <c r="N45" s="37">
        <v>1.0</v>
      </c>
      <c r="O45" s="37">
        <v>0.0</v>
      </c>
      <c r="P45" s="37">
        <v>0.0</v>
      </c>
      <c r="Q45" s="37">
        <v>0.0</v>
      </c>
      <c r="R45" s="37">
        <v>11.33</v>
      </c>
      <c r="S45" s="37">
        <v>7.0</v>
      </c>
      <c r="T45" s="37">
        <v>5.0</v>
      </c>
      <c r="U45" s="37">
        <v>4.0</v>
      </c>
      <c r="V45" s="37">
        <v>1.0</v>
      </c>
      <c r="W45" s="37">
        <v>4.0</v>
      </c>
      <c r="X45" s="37">
        <v>0.0</v>
      </c>
      <c r="Y45" s="37">
        <v>9.0</v>
      </c>
      <c r="Z45" s="37">
        <v>1.0</v>
      </c>
      <c r="AA45" s="37">
        <v>0.0</v>
      </c>
      <c r="AB45" s="37">
        <v>1.0</v>
      </c>
      <c r="AC45" s="37">
        <v>45.0</v>
      </c>
      <c r="AD45" s="37">
        <v>122.0</v>
      </c>
      <c r="AE45" s="37">
        <v>3.98</v>
      </c>
      <c r="AF45" s="37">
        <v>0.971</v>
      </c>
      <c r="AG45" s="37">
        <v>5.6</v>
      </c>
      <c r="AH45" s="37">
        <v>0.8</v>
      </c>
      <c r="AI45" s="37">
        <v>3.2</v>
      </c>
      <c r="AJ45" s="37">
        <v>7.1</v>
      </c>
      <c r="AK45" s="37">
        <v>2.25</v>
      </c>
      <c r="AL45" s="37">
        <f t="shared" si="1"/>
        <v>6</v>
      </c>
      <c r="AM45" s="36">
        <f t="shared" si="2"/>
        <v>1</v>
      </c>
      <c r="AN45" s="36">
        <f t="shared" si="3"/>
        <v>5</v>
      </c>
      <c r="AO45" s="12">
        <f t="shared" si="4"/>
        <v>1</v>
      </c>
      <c r="AP45" s="12">
        <f t="shared" si="5"/>
        <v>0</v>
      </c>
      <c r="AQ45" s="36">
        <f t="shared" si="6"/>
        <v>9</v>
      </c>
      <c r="AR45" s="38">
        <f t="shared" si="7"/>
        <v>24.99</v>
      </c>
      <c r="AS45" s="16">
        <f t="shared" si="8"/>
        <v>4.054415167</v>
      </c>
      <c r="AT45" s="16">
        <f t="shared" si="9"/>
        <v>1.663095188</v>
      </c>
      <c r="AU45" s="16">
        <f t="shared" si="10"/>
        <v>1.726779946</v>
      </c>
      <c r="AV45" s="16">
        <f t="shared" si="11"/>
        <v>0.4466447172</v>
      </c>
      <c r="AW45" s="16">
        <f t="shared" si="12"/>
        <v>0</v>
      </c>
      <c r="AX45" s="16">
        <f t="shared" si="13"/>
        <v>-2.082154925</v>
      </c>
      <c r="AY45" s="16">
        <f t="shared" si="14"/>
        <v>-2.919413897</v>
      </c>
      <c r="AZ45" s="16">
        <f t="shared" si="15"/>
        <v>0.2889366197</v>
      </c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</row>
    <row r="46">
      <c r="A46" s="37">
        <v>45.0</v>
      </c>
      <c r="B46" s="37" t="s">
        <v>475</v>
      </c>
      <c r="C46" s="37" t="str">
        <f>VLOOKUP(B46, 'Unavailable Pitchers'!A:B,2, FALSE)</f>
        <v>#N/A</v>
      </c>
      <c r="D46" s="37" t="str">
        <f>VLOOKUP(B46, 'Pitcher Pool'!A:C,3, FALSE)</f>
        <v>Available</v>
      </c>
      <c r="E46" s="37">
        <v>26.0</v>
      </c>
      <c r="F46" s="37" t="s">
        <v>214</v>
      </c>
      <c r="G46" s="37" t="s">
        <v>121</v>
      </c>
      <c r="H46" s="37">
        <v>0.0</v>
      </c>
      <c r="I46" s="37">
        <v>0.0</v>
      </c>
      <c r="J46" s="39"/>
      <c r="K46" s="37">
        <v>2.25</v>
      </c>
      <c r="L46" s="37">
        <v>8.0</v>
      </c>
      <c r="M46" s="37">
        <v>0.0</v>
      </c>
      <c r="N46" s="37">
        <v>1.0</v>
      </c>
      <c r="O46" s="37">
        <v>0.0</v>
      </c>
      <c r="P46" s="37">
        <v>0.0</v>
      </c>
      <c r="Q46" s="37">
        <v>0.0</v>
      </c>
      <c r="R46" s="37">
        <v>12.0</v>
      </c>
      <c r="S46" s="37">
        <v>11.0</v>
      </c>
      <c r="T46" s="37">
        <v>4.0</v>
      </c>
      <c r="U46" s="37">
        <v>3.0</v>
      </c>
      <c r="V46" s="37">
        <v>0.0</v>
      </c>
      <c r="W46" s="37">
        <v>4.0</v>
      </c>
      <c r="X46" s="37">
        <v>0.0</v>
      </c>
      <c r="Y46" s="37">
        <v>19.0</v>
      </c>
      <c r="Z46" s="37">
        <v>1.0</v>
      </c>
      <c r="AA46" s="37">
        <v>0.0</v>
      </c>
      <c r="AB46" s="37">
        <v>0.0</v>
      </c>
      <c r="AC46" s="37">
        <v>52.0</v>
      </c>
      <c r="AD46" s="37">
        <v>182.0</v>
      </c>
      <c r="AE46" s="37">
        <v>1.18</v>
      </c>
      <c r="AF46" s="37">
        <v>1.25</v>
      </c>
      <c r="AG46" s="37">
        <v>8.3</v>
      </c>
      <c r="AH46" s="37">
        <v>0.0</v>
      </c>
      <c r="AI46" s="37">
        <v>3.0</v>
      </c>
      <c r="AJ46" s="37">
        <v>14.3</v>
      </c>
      <c r="AK46" s="37">
        <v>4.75</v>
      </c>
      <c r="AL46" s="37">
        <f t="shared" si="1"/>
        <v>11</v>
      </c>
      <c r="AM46" s="36">
        <f t="shared" si="2"/>
        <v>0</v>
      </c>
      <c r="AN46" s="36">
        <f t="shared" si="3"/>
        <v>5</v>
      </c>
      <c r="AO46" s="12">
        <f t="shared" si="4"/>
        <v>0</v>
      </c>
      <c r="AP46" s="12">
        <f t="shared" si="5"/>
        <v>0</v>
      </c>
      <c r="AQ46" s="36">
        <f t="shared" si="6"/>
        <v>19</v>
      </c>
      <c r="AR46" s="38">
        <f t="shared" si="7"/>
        <v>17</v>
      </c>
      <c r="AS46" s="16">
        <f t="shared" si="8"/>
        <v>7.433094472</v>
      </c>
      <c r="AT46" s="16">
        <f t="shared" si="9"/>
        <v>0</v>
      </c>
      <c r="AU46" s="16">
        <f t="shared" si="10"/>
        <v>1.726779946</v>
      </c>
      <c r="AV46" s="16">
        <f t="shared" si="11"/>
        <v>0</v>
      </c>
      <c r="AW46" s="16">
        <f t="shared" si="12"/>
        <v>0</v>
      </c>
      <c r="AX46" s="16">
        <f t="shared" si="13"/>
        <v>-4.395660396</v>
      </c>
      <c r="AY46" s="16">
        <f t="shared" si="14"/>
        <v>-1.985995848</v>
      </c>
      <c r="AZ46" s="16">
        <f t="shared" si="15"/>
        <v>0.3472772718</v>
      </c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</row>
    <row r="47">
      <c r="A47" s="37">
        <v>46.0</v>
      </c>
      <c r="B47" s="37" t="s">
        <v>476</v>
      </c>
      <c r="C47" s="37" t="str">
        <f>VLOOKUP(B47, 'Unavailable Pitchers'!A:B,2, FALSE)</f>
        <v>#N/A</v>
      </c>
      <c r="D47" s="37" t="str">
        <f>VLOOKUP(B47, 'Pitcher Pool'!A:C,3, FALSE)</f>
        <v>#N/A</v>
      </c>
      <c r="E47" s="37">
        <v>31.0</v>
      </c>
      <c r="F47" s="37" t="s">
        <v>185</v>
      </c>
      <c r="G47" s="37" t="s">
        <v>121</v>
      </c>
      <c r="H47" s="37">
        <v>0.0</v>
      </c>
      <c r="I47" s="37">
        <v>1.0</v>
      </c>
      <c r="J47" s="37">
        <v>0.0</v>
      </c>
      <c r="K47" s="37">
        <v>4.5</v>
      </c>
      <c r="L47" s="37">
        <v>11.0</v>
      </c>
      <c r="M47" s="37">
        <v>0.0</v>
      </c>
      <c r="N47" s="37">
        <v>0.0</v>
      </c>
      <c r="O47" s="37">
        <v>0.0</v>
      </c>
      <c r="P47" s="37">
        <v>0.0</v>
      </c>
      <c r="Q47" s="37">
        <v>0.0</v>
      </c>
      <c r="R47" s="37">
        <v>10.0</v>
      </c>
      <c r="S47" s="37">
        <v>8.0</v>
      </c>
      <c r="T47" s="37">
        <v>5.0</v>
      </c>
      <c r="U47" s="37">
        <v>5.0</v>
      </c>
      <c r="V47" s="37">
        <v>1.0</v>
      </c>
      <c r="W47" s="37">
        <v>4.0</v>
      </c>
      <c r="X47" s="37">
        <v>1.0</v>
      </c>
      <c r="Y47" s="37">
        <v>13.0</v>
      </c>
      <c r="Z47" s="37">
        <v>2.0</v>
      </c>
      <c r="AA47" s="37">
        <v>0.0</v>
      </c>
      <c r="AB47" s="37">
        <v>1.0</v>
      </c>
      <c r="AC47" s="37">
        <v>45.0</v>
      </c>
      <c r="AD47" s="37">
        <v>88.0</v>
      </c>
      <c r="AE47" s="37">
        <v>3.6</v>
      </c>
      <c r="AF47" s="37">
        <v>1.2</v>
      </c>
      <c r="AG47" s="37">
        <v>7.2</v>
      </c>
      <c r="AH47" s="37">
        <v>0.9</v>
      </c>
      <c r="AI47" s="37">
        <v>3.6</v>
      </c>
      <c r="AJ47" s="37">
        <v>11.7</v>
      </c>
      <c r="AK47" s="37">
        <v>3.25</v>
      </c>
      <c r="AL47" s="37">
        <f t="shared" si="1"/>
        <v>7</v>
      </c>
      <c r="AM47" s="36">
        <f t="shared" si="2"/>
        <v>1</v>
      </c>
      <c r="AN47" s="36">
        <f t="shared" si="3"/>
        <v>6</v>
      </c>
      <c r="AO47" s="12">
        <f t="shared" si="4"/>
        <v>1</v>
      </c>
      <c r="AP47" s="12">
        <f t="shared" si="5"/>
        <v>0</v>
      </c>
      <c r="AQ47" s="36">
        <f t="shared" si="6"/>
        <v>13</v>
      </c>
      <c r="AR47" s="38">
        <f t="shared" si="7"/>
        <v>17</v>
      </c>
      <c r="AS47" s="16">
        <f t="shared" si="8"/>
        <v>4.730151028</v>
      </c>
      <c r="AT47" s="16">
        <f t="shared" si="9"/>
        <v>1.663095188</v>
      </c>
      <c r="AU47" s="16">
        <f t="shared" si="10"/>
        <v>2.072135936</v>
      </c>
      <c r="AV47" s="16">
        <f t="shared" si="11"/>
        <v>0.4466447172</v>
      </c>
      <c r="AW47" s="16">
        <f t="shared" si="12"/>
        <v>0</v>
      </c>
      <c r="AX47" s="16">
        <f t="shared" si="13"/>
        <v>-3.007557113</v>
      </c>
      <c r="AY47" s="16">
        <f t="shared" si="14"/>
        <v>-1.985995848</v>
      </c>
      <c r="AZ47" s="16">
        <f t="shared" si="15"/>
        <v>0.3562249007</v>
      </c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</row>
    <row r="48">
      <c r="A48" s="37">
        <v>47.0</v>
      </c>
      <c r="B48" s="37" t="s">
        <v>477</v>
      </c>
      <c r="C48" s="37" t="str">
        <f>VLOOKUP(B48, 'Unavailable Pitchers'!A:B,2, FALSE)</f>
        <v>#N/A</v>
      </c>
      <c r="D48" s="37" t="str">
        <f>VLOOKUP(B48, 'Pitcher Pool'!A:C,3, FALSE)</f>
        <v>#N/A</v>
      </c>
      <c r="E48" s="37">
        <v>30.0</v>
      </c>
      <c r="F48" s="37" t="s">
        <v>120</v>
      </c>
      <c r="G48" s="37" t="s">
        <v>121</v>
      </c>
      <c r="H48" s="37">
        <v>0.0</v>
      </c>
      <c r="I48" s="37">
        <v>2.0</v>
      </c>
      <c r="J48" s="37">
        <v>0.0</v>
      </c>
      <c r="K48" s="37">
        <v>4.5</v>
      </c>
      <c r="L48" s="37">
        <v>11.0</v>
      </c>
      <c r="M48" s="37">
        <v>0.0</v>
      </c>
      <c r="N48" s="37">
        <v>2.0</v>
      </c>
      <c r="O48" s="37">
        <v>0.0</v>
      </c>
      <c r="P48" s="37">
        <v>0.0</v>
      </c>
      <c r="Q48" s="37">
        <v>0.0</v>
      </c>
      <c r="R48" s="37">
        <v>10.0</v>
      </c>
      <c r="S48" s="37">
        <v>7.0</v>
      </c>
      <c r="T48" s="37">
        <v>6.0</v>
      </c>
      <c r="U48" s="37">
        <v>5.0</v>
      </c>
      <c r="V48" s="37">
        <v>1.0</v>
      </c>
      <c r="W48" s="37">
        <v>8.0</v>
      </c>
      <c r="X48" s="37">
        <v>0.0</v>
      </c>
      <c r="Y48" s="37">
        <v>17.0</v>
      </c>
      <c r="Z48" s="37">
        <v>0.0</v>
      </c>
      <c r="AA48" s="37">
        <v>0.0</v>
      </c>
      <c r="AB48" s="37">
        <v>2.0</v>
      </c>
      <c r="AC48" s="37">
        <v>45.0</v>
      </c>
      <c r="AD48" s="37">
        <v>99.0</v>
      </c>
      <c r="AE48" s="37">
        <v>3.4</v>
      </c>
      <c r="AF48" s="37">
        <v>1.5</v>
      </c>
      <c r="AG48" s="37">
        <v>6.3</v>
      </c>
      <c r="AH48" s="37">
        <v>0.9</v>
      </c>
      <c r="AI48" s="37">
        <v>7.2</v>
      </c>
      <c r="AJ48" s="37">
        <v>15.3</v>
      </c>
      <c r="AK48" s="37">
        <v>2.13</v>
      </c>
      <c r="AL48" s="37">
        <f t="shared" si="1"/>
        <v>6</v>
      </c>
      <c r="AM48" s="36">
        <f t="shared" si="2"/>
        <v>1</v>
      </c>
      <c r="AN48" s="36">
        <f t="shared" si="3"/>
        <v>8</v>
      </c>
      <c r="AO48" s="12">
        <f t="shared" si="4"/>
        <v>2</v>
      </c>
      <c r="AP48" s="12">
        <f t="shared" si="5"/>
        <v>0</v>
      </c>
      <c r="AQ48" s="36">
        <f t="shared" si="6"/>
        <v>17</v>
      </c>
      <c r="AR48" s="38">
        <f t="shared" si="7"/>
        <v>13</v>
      </c>
      <c r="AS48" s="16">
        <f t="shared" si="8"/>
        <v>4.054415167</v>
      </c>
      <c r="AT48" s="16">
        <f t="shared" si="9"/>
        <v>1.663095188</v>
      </c>
      <c r="AU48" s="16">
        <f t="shared" si="10"/>
        <v>2.762847914</v>
      </c>
      <c r="AV48" s="16">
        <f t="shared" si="11"/>
        <v>0.8932894343</v>
      </c>
      <c r="AW48" s="16">
        <f t="shared" si="12"/>
        <v>0</v>
      </c>
      <c r="AX48" s="16">
        <f t="shared" si="13"/>
        <v>-3.932959302</v>
      </c>
      <c r="AY48" s="16">
        <f t="shared" si="14"/>
        <v>-1.518702707</v>
      </c>
      <c r="AZ48" s="16">
        <f t="shared" si="15"/>
        <v>0.356544154</v>
      </c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</row>
    <row r="49">
      <c r="A49" s="37">
        <v>48.0</v>
      </c>
      <c r="B49" s="37" t="s">
        <v>478</v>
      </c>
      <c r="C49" s="37" t="str">
        <f>VLOOKUP(B49, 'Unavailable Pitchers'!A:B,2, FALSE)</f>
        <v>#N/A</v>
      </c>
      <c r="D49" s="37" t="str">
        <f>VLOOKUP(B49, 'Pitcher Pool'!A:C,3, FALSE)</f>
        <v>#N/A</v>
      </c>
      <c r="E49" s="37">
        <v>32.0</v>
      </c>
      <c r="F49" s="37" t="s">
        <v>155</v>
      </c>
      <c r="G49" s="37" t="s">
        <v>125</v>
      </c>
      <c r="H49" s="37">
        <v>2.0</v>
      </c>
      <c r="I49" s="37">
        <v>0.0</v>
      </c>
      <c r="J49" s="37">
        <v>1.0</v>
      </c>
      <c r="K49" s="37">
        <v>0.9</v>
      </c>
      <c r="L49" s="37">
        <v>9.0</v>
      </c>
      <c r="M49" s="37">
        <v>0.0</v>
      </c>
      <c r="N49" s="37">
        <v>9.0</v>
      </c>
      <c r="O49" s="37">
        <v>0.0</v>
      </c>
      <c r="P49" s="37">
        <v>0.0</v>
      </c>
      <c r="Q49" s="37">
        <v>2.0</v>
      </c>
      <c r="R49" s="37">
        <v>10.0</v>
      </c>
      <c r="S49" s="37">
        <v>11.0</v>
      </c>
      <c r="T49" s="37">
        <v>2.0</v>
      </c>
      <c r="U49" s="37">
        <v>1.0</v>
      </c>
      <c r="V49" s="37">
        <v>0.0</v>
      </c>
      <c r="W49" s="37">
        <v>2.0</v>
      </c>
      <c r="X49" s="37">
        <v>1.0</v>
      </c>
      <c r="Y49" s="37">
        <v>12.0</v>
      </c>
      <c r="Z49" s="37">
        <v>0.0</v>
      </c>
      <c r="AA49" s="37">
        <v>0.0</v>
      </c>
      <c r="AB49" s="37">
        <v>0.0</v>
      </c>
      <c r="AC49" s="37">
        <v>42.0</v>
      </c>
      <c r="AD49" s="37">
        <v>474.0</v>
      </c>
      <c r="AE49" s="37">
        <v>1.3</v>
      </c>
      <c r="AF49" s="37">
        <v>1.3</v>
      </c>
      <c r="AG49" s="37">
        <v>9.9</v>
      </c>
      <c r="AH49" s="37">
        <v>0.0</v>
      </c>
      <c r="AI49" s="37">
        <v>1.8</v>
      </c>
      <c r="AJ49" s="37">
        <v>10.8</v>
      </c>
      <c r="AK49" s="37">
        <v>6.0</v>
      </c>
      <c r="AL49" s="37">
        <f t="shared" si="1"/>
        <v>11</v>
      </c>
      <c r="AM49" s="36">
        <f t="shared" si="2"/>
        <v>0</v>
      </c>
      <c r="AN49" s="36">
        <f t="shared" si="3"/>
        <v>2</v>
      </c>
      <c r="AO49" s="12">
        <f t="shared" si="4"/>
        <v>0</v>
      </c>
      <c r="AP49" s="12">
        <f t="shared" si="5"/>
        <v>0</v>
      </c>
      <c r="AQ49" s="36">
        <f t="shared" si="6"/>
        <v>12</v>
      </c>
      <c r="AR49" s="38">
        <f t="shared" si="7"/>
        <v>18</v>
      </c>
      <c r="AS49" s="16">
        <f t="shared" si="8"/>
        <v>7.433094472</v>
      </c>
      <c r="AT49" s="16">
        <f t="shared" si="9"/>
        <v>0</v>
      </c>
      <c r="AU49" s="16">
        <f t="shared" si="10"/>
        <v>0.6907119786</v>
      </c>
      <c r="AV49" s="16">
        <f t="shared" si="11"/>
        <v>0</v>
      </c>
      <c r="AW49" s="16">
        <f t="shared" si="12"/>
        <v>0</v>
      </c>
      <c r="AX49" s="16">
        <f t="shared" si="13"/>
        <v>-2.776206566</v>
      </c>
      <c r="AY49" s="16">
        <f t="shared" si="14"/>
        <v>-2.102819133</v>
      </c>
      <c r="AZ49" s="16">
        <f t="shared" si="15"/>
        <v>0.3605311946</v>
      </c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</row>
    <row r="50">
      <c r="A50" s="37">
        <v>49.0</v>
      </c>
      <c r="B50" s="37" t="s">
        <v>479</v>
      </c>
      <c r="C50" s="37" t="str">
        <f>VLOOKUP(B50, 'Unavailable Pitchers'!A:B,2, FALSE)</f>
        <v/>
      </c>
      <c r="D50" s="37" t="str">
        <f>VLOOKUP(B50, 'Pitcher Pool'!A:C,3, FALSE)</f>
        <v>#N/A</v>
      </c>
      <c r="E50" s="37">
        <v>35.0</v>
      </c>
      <c r="F50" s="37" t="s">
        <v>286</v>
      </c>
      <c r="G50" s="37" t="s">
        <v>121</v>
      </c>
      <c r="H50" s="37">
        <v>2.0</v>
      </c>
      <c r="I50" s="37">
        <v>0.0</v>
      </c>
      <c r="J50" s="37">
        <v>1.0</v>
      </c>
      <c r="K50" s="37">
        <v>1.8</v>
      </c>
      <c r="L50" s="37">
        <v>3.0</v>
      </c>
      <c r="M50" s="37">
        <v>3.0</v>
      </c>
      <c r="N50" s="37">
        <v>0.0</v>
      </c>
      <c r="O50" s="37">
        <v>0.0</v>
      </c>
      <c r="P50" s="37">
        <v>0.0</v>
      </c>
      <c r="Q50" s="37">
        <v>0.0</v>
      </c>
      <c r="R50" s="37">
        <v>20.0</v>
      </c>
      <c r="S50" s="37">
        <v>13.0</v>
      </c>
      <c r="T50" s="37">
        <v>4.0</v>
      </c>
      <c r="U50" s="37">
        <v>4.0</v>
      </c>
      <c r="V50" s="37">
        <v>0.0</v>
      </c>
      <c r="W50" s="37">
        <v>4.0</v>
      </c>
      <c r="X50" s="37">
        <v>0.0</v>
      </c>
      <c r="Y50" s="37">
        <v>18.0</v>
      </c>
      <c r="Z50" s="37">
        <v>0.0</v>
      </c>
      <c r="AA50" s="37">
        <v>0.0</v>
      </c>
      <c r="AB50" s="37">
        <v>0.0</v>
      </c>
      <c r="AC50" s="37">
        <v>74.0</v>
      </c>
      <c r="AD50" s="37">
        <v>212.0</v>
      </c>
      <c r="AE50" s="37">
        <v>1.9</v>
      </c>
      <c r="AF50" s="37">
        <v>0.85</v>
      </c>
      <c r="AG50" s="37">
        <v>5.9</v>
      </c>
      <c r="AH50" s="37">
        <v>0.0</v>
      </c>
      <c r="AI50" s="37">
        <v>1.8</v>
      </c>
      <c r="AJ50" s="37">
        <v>8.1</v>
      </c>
      <c r="AK50" s="37">
        <v>4.5</v>
      </c>
      <c r="AL50" s="37">
        <f t="shared" si="1"/>
        <v>13</v>
      </c>
      <c r="AM50" s="36">
        <f t="shared" si="2"/>
        <v>0</v>
      </c>
      <c r="AN50" s="36">
        <f t="shared" si="3"/>
        <v>4</v>
      </c>
      <c r="AO50" s="12">
        <f t="shared" si="4"/>
        <v>0</v>
      </c>
      <c r="AP50" s="12">
        <f t="shared" si="5"/>
        <v>0</v>
      </c>
      <c r="AQ50" s="36">
        <f t="shared" si="6"/>
        <v>18</v>
      </c>
      <c r="AR50" s="38">
        <f t="shared" si="7"/>
        <v>42</v>
      </c>
      <c r="AS50" s="16">
        <f t="shared" si="8"/>
        <v>8.784566194</v>
      </c>
      <c r="AT50" s="16">
        <f t="shared" si="9"/>
        <v>0</v>
      </c>
      <c r="AU50" s="16">
        <f t="shared" si="10"/>
        <v>1.381423957</v>
      </c>
      <c r="AV50" s="16">
        <f t="shared" si="11"/>
        <v>0</v>
      </c>
      <c r="AW50" s="16">
        <f t="shared" si="12"/>
        <v>0</v>
      </c>
      <c r="AX50" s="16">
        <f t="shared" si="13"/>
        <v>-4.164309849</v>
      </c>
      <c r="AY50" s="16">
        <f t="shared" si="14"/>
        <v>-4.906577977</v>
      </c>
      <c r="AZ50" s="16">
        <f t="shared" si="15"/>
        <v>0.3650341082</v>
      </c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</row>
    <row r="51">
      <c r="A51" s="37">
        <v>50.0</v>
      </c>
      <c r="B51" s="37" t="s">
        <v>480</v>
      </c>
      <c r="C51" s="37" t="str">
        <f>VLOOKUP(B51, 'Unavailable Pitchers'!A:B,2, FALSE)</f>
        <v>#N/A</v>
      </c>
      <c r="D51" s="37" t="str">
        <f>VLOOKUP(B51, 'Pitcher Pool'!A:C,3, FALSE)</f>
        <v>Available</v>
      </c>
      <c r="E51" s="37">
        <v>27.0</v>
      </c>
      <c r="F51" s="37" t="s">
        <v>128</v>
      </c>
      <c r="G51" s="37" t="s">
        <v>121</v>
      </c>
      <c r="H51" s="37">
        <v>0.0</v>
      </c>
      <c r="I51" s="37">
        <v>0.0</v>
      </c>
      <c r="J51" s="39"/>
      <c r="K51" s="37">
        <v>3.46</v>
      </c>
      <c r="L51" s="37">
        <v>11.0</v>
      </c>
      <c r="M51" s="37">
        <v>0.0</v>
      </c>
      <c r="N51" s="37">
        <v>3.0</v>
      </c>
      <c r="O51" s="37">
        <v>0.0</v>
      </c>
      <c r="P51" s="37">
        <v>0.0</v>
      </c>
      <c r="Q51" s="37">
        <v>0.0</v>
      </c>
      <c r="R51" s="37">
        <v>13.0</v>
      </c>
      <c r="S51" s="37">
        <v>9.0</v>
      </c>
      <c r="T51" s="37">
        <v>5.0</v>
      </c>
      <c r="U51" s="37">
        <v>5.0</v>
      </c>
      <c r="V51" s="37">
        <v>1.0</v>
      </c>
      <c r="W51" s="37">
        <v>5.0</v>
      </c>
      <c r="X51" s="37">
        <v>0.0</v>
      </c>
      <c r="Y51" s="37">
        <v>11.0</v>
      </c>
      <c r="Z51" s="37">
        <v>2.0</v>
      </c>
      <c r="AA51" s="37">
        <v>0.0</v>
      </c>
      <c r="AB51" s="37">
        <v>1.0</v>
      </c>
      <c r="AC51" s="37">
        <v>54.0</v>
      </c>
      <c r="AD51" s="37">
        <v>132.0</v>
      </c>
      <c r="AE51" s="37">
        <v>4.02</v>
      </c>
      <c r="AF51" s="37">
        <v>1.077</v>
      </c>
      <c r="AG51" s="37">
        <v>6.2</v>
      </c>
      <c r="AH51" s="37">
        <v>0.7</v>
      </c>
      <c r="AI51" s="37">
        <v>3.5</v>
      </c>
      <c r="AJ51" s="37">
        <v>7.6</v>
      </c>
      <c r="AK51" s="37">
        <v>2.2</v>
      </c>
      <c r="AL51" s="37">
        <f t="shared" si="1"/>
        <v>8</v>
      </c>
      <c r="AM51" s="36">
        <f t="shared" si="2"/>
        <v>1</v>
      </c>
      <c r="AN51" s="36">
        <f t="shared" si="3"/>
        <v>7</v>
      </c>
      <c r="AO51" s="12">
        <f t="shared" si="4"/>
        <v>1</v>
      </c>
      <c r="AP51" s="12">
        <f t="shared" si="5"/>
        <v>0</v>
      </c>
      <c r="AQ51" s="36">
        <f t="shared" si="6"/>
        <v>11</v>
      </c>
      <c r="AR51" s="38">
        <f t="shared" si="7"/>
        <v>28</v>
      </c>
      <c r="AS51" s="16">
        <f t="shared" si="8"/>
        <v>5.405886889</v>
      </c>
      <c r="AT51" s="16">
        <f t="shared" si="9"/>
        <v>1.663095188</v>
      </c>
      <c r="AU51" s="16">
        <f t="shared" si="10"/>
        <v>2.417491925</v>
      </c>
      <c r="AV51" s="16">
        <f t="shared" si="11"/>
        <v>0.4466447172</v>
      </c>
      <c r="AW51" s="16">
        <f t="shared" si="12"/>
        <v>0</v>
      </c>
      <c r="AX51" s="16">
        <f t="shared" si="13"/>
        <v>-2.544856019</v>
      </c>
      <c r="AY51" s="16">
        <f t="shared" si="14"/>
        <v>-3.271051985</v>
      </c>
      <c r="AZ51" s="16">
        <f t="shared" si="15"/>
        <v>0.3742918832</v>
      </c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</row>
    <row r="52">
      <c r="A52" s="37">
        <v>51.0</v>
      </c>
      <c r="B52" s="37" t="s">
        <v>481</v>
      </c>
      <c r="C52" s="37" t="str">
        <f>VLOOKUP(B52, 'Unavailable Pitchers'!A:B,2, FALSE)</f>
        <v/>
      </c>
      <c r="D52" s="37" t="str">
        <f>VLOOKUP(B52, 'Pitcher Pool'!A:C,3, FALSE)</f>
        <v>#N/A</v>
      </c>
      <c r="E52" s="37">
        <v>24.0</v>
      </c>
      <c r="F52" s="37" t="s">
        <v>155</v>
      </c>
      <c r="G52" s="37" t="s">
        <v>125</v>
      </c>
      <c r="H52" s="37">
        <v>2.0</v>
      </c>
      <c r="I52" s="37">
        <v>0.0</v>
      </c>
      <c r="J52" s="37">
        <v>1.0</v>
      </c>
      <c r="K52" s="37">
        <v>1.32</v>
      </c>
      <c r="L52" s="37">
        <v>3.0</v>
      </c>
      <c r="M52" s="37">
        <v>3.0</v>
      </c>
      <c r="N52" s="37">
        <v>0.0</v>
      </c>
      <c r="O52" s="37">
        <v>0.0</v>
      </c>
      <c r="P52" s="37">
        <v>0.0</v>
      </c>
      <c r="Q52" s="37">
        <v>0.0</v>
      </c>
      <c r="R52" s="37">
        <v>13.66</v>
      </c>
      <c r="S52" s="37">
        <v>9.0</v>
      </c>
      <c r="T52" s="37">
        <v>2.0</v>
      </c>
      <c r="U52" s="37">
        <v>2.0</v>
      </c>
      <c r="V52" s="37">
        <v>0.0</v>
      </c>
      <c r="W52" s="37">
        <v>3.0</v>
      </c>
      <c r="X52" s="37">
        <v>0.0</v>
      </c>
      <c r="Y52" s="37">
        <v>20.0</v>
      </c>
      <c r="Z52" s="37">
        <v>2.0</v>
      </c>
      <c r="AA52" s="37">
        <v>0.0</v>
      </c>
      <c r="AB52" s="37">
        <v>1.0</v>
      </c>
      <c r="AC52" s="37">
        <v>55.0</v>
      </c>
      <c r="AD52" s="37">
        <v>321.0</v>
      </c>
      <c r="AE52" s="37">
        <v>1.27</v>
      </c>
      <c r="AF52" s="37">
        <v>0.878</v>
      </c>
      <c r="AG52" s="37">
        <v>5.9</v>
      </c>
      <c r="AH52" s="37">
        <v>0.0</v>
      </c>
      <c r="AI52" s="37">
        <v>2.0</v>
      </c>
      <c r="AJ52" s="37">
        <v>13.2</v>
      </c>
      <c r="AK52" s="37">
        <v>6.67</v>
      </c>
      <c r="AL52" s="37">
        <f t="shared" si="1"/>
        <v>9</v>
      </c>
      <c r="AM52" s="36">
        <f t="shared" si="2"/>
        <v>0</v>
      </c>
      <c r="AN52" s="36">
        <f t="shared" si="3"/>
        <v>5</v>
      </c>
      <c r="AO52" s="12">
        <f t="shared" si="4"/>
        <v>1</v>
      </c>
      <c r="AP52" s="12">
        <f t="shared" si="5"/>
        <v>0</v>
      </c>
      <c r="AQ52" s="36">
        <f t="shared" si="6"/>
        <v>20</v>
      </c>
      <c r="AR52" s="38">
        <f t="shared" si="7"/>
        <v>20.98</v>
      </c>
      <c r="AS52" s="16">
        <f t="shared" si="8"/>
        <v>6.08162275</v>
      </c>
      <c r="AT52" s="16">
        <f t="shared" si="9"/>
        <v>0</v>
      </c>
      <c r="AU52" s="16">
        <f t="shared" si="10"/>
        <v>1.726779946</v>
      </c>
      <c r="AV52" s="16">
        <f t="shared" si="11"/>
        <v>0.4466447172</v>
      </c>
      <c r="AW52" s="16">
        <f t="shared" si="12"/>
        <v>0</v>
      </c>
      <c r="AX52" s="16">
        <f t="shared" si="13"/>
        <v>-4.627010944</v>
      </c>
      <c r="AY52" s="16">
        <f t="shared" si="14"/>
        <v>-2.450952523</v>
      </c>
      <c r="AZ52" s="16">
        <f t="shared" si="15"/>
        <v>0.3923613156</v>
      </c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</row>
    <row r="53">
      <c r="A53" s="37">
        <v>52.0</v>
      </c>
      <c r="B53" s="37" t="s">
        <v>482</v>
      </c>
      <c r="C53" s="37" t="str">
        <f>VLOOKUP(B53, 'Unavailable Pitchers'!A:B,2, FALSE)</f>
        <v>#N/A</v>
      </c>
      <c r="D53" s="37" t="str">
        <f>VLOOKUP(B53, 'Pitcher Pool'!A:C,3, FALSE)</f>
        <v>Available</v>
      </c>
      <c r="E53" s="37">
        <v>28.0</v>
      </c>
      <c r="F53" s="37" t="s">
        <v>214</v>
      </c>
      <c r="G53" s="37" t="s">
        <v>121</v>
      </c>
      <c r="H53" s="37">
        <v>1.0</v>
      </c>
      <c r="I53" s="37">
        <v>0.0</v>
      </c>
      <c r="J53" s="37">
        <v>1.0</v>
      </c>
      <c r="K53" s="37">
        <v>6.35</v>
      </c>
      <c r="L53" s="37">
        <v>10.0</v>
      </c>
      <c r="M53" s="37">
        <v>0.0</v>
      </c>
      <c r="N53" s="37">
        <v>2.0</v>
      </c>
      <c r="O53" s="37">
        <v>0.0</v>
      </c>
      <c r="P53" s="37">
        <v>0.0</v>
      </c>
      <c r="Q53" s="37">
        <v>0.0</v>
      </c>
      <c r="R53" s="37">
        <v>11.33</v>
      </c>
      <c r="S53" s="37">
        <v>9.0</v>
      </c>
      <c r="T53" s="37">
        <v>8.0</v>
      </c>
      <c r="U53" s="37">
        <v>8.0</v>
      </c>
      <c r="V53" s="37">
        <v>1.0</v>
      </c>
      <c r="W53" s="37">
        <v>4.0</v>
      </c>
      <c r="X53" s="37">
        <v>0.0</v>
      </c>
      <c r="Y53" s="37">
        <v>10.0</v>
      </c>
      <c r="Z53" s="37">
        <v>1.0</v>
      </c>
      <c r="AA53" s="37">
        <v>0.0</v>
      </c>
      <c r="AB53" s="37">
        <v>1.0</v>
      </c>
      <c r="AC53" s="37">
        <v>47.0</v>
      </c>
      <c r="AD53" s="37">
        <v>65.0</v>
      </c>
      <c r="AE53" s="37">
        <v>3.81</v>
      </c>
      <c r="AF53" s="37">
        <v>1.147</v>
      </c>
      <c r="AG53" s="37">
        <v>7.1</v>
      </c>
      <c r="AH53" s="37">
        <v>0.8</v>
      </c>
      <c r="AI53" s="37">
        <v>3.2</v>
      </c>
      <c r="AJ53" s="37">
        <v>7.9</v>
      </c>
      <c r="AK53" s="37">
        <v>2.5</v>
      </c>
      <c r="AL53" s="37">
        <f t="shared" si="1"/>
        <v>8</v>
      </c>
      <c r="AM53" s="36">
        <f t="shared" si="2"/>
        <v>1</v>
      </c>
      <c r="AN53" s="36">
        <f t="shared" si="3"/>
        <v>5</v>
      </c>
      <c r="AO53" s="12">
        <f t="shared" si="4"/>
        <v>1</v>
      </c>
      <c r="AP53" s="12">
        <f t="shared" si="5"/>
        <v>0</v>
      </c>
      <c r="AQ53" s="36">
        <f t="shared" si="6"/>
        <v>10</v>
      </c>
      <c r="AR53" s="38">
        <f t="shared" si="7"/>
        <v>23.99</v>
      </c>
      <c r="AS53" s="16">
        <f t="shared" si="8"/>
        <v>5.405886889</v>
      </c>
      <c r="AT53" s="16">
        <f t="shared" si="9"/>
        <v>1.663095188</v>
      </c>
      <c r="AU53" s="16">
        <f t="shared" si="10"/>
        <v>1.726779946</v>
      </c>
      <c r="AV53" s="16">
        <f t="shared" si="11"/>
        <v>0.4466447172</v>
      </c>
      <c r="AW53" s="16">
        <f t="shared" si="12"/>
        <v>0</v>
      </c>
      <c r="AX53" s="16">
        <f t="shared" si="13"/>
        <v>-2.313505472</v>
      </c>
      <c r="AY53" s="16">
        <f t="shared" si="14"/>
        <v>-2.802590611</v>
      </c>
      <c r="AZ53" s="16">
        <f t="shared" si="15"/>
        <v>0.4126310658</v>
      </c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</row>
    <row r="54">
      <c r="A54" s="37">
        <v>53.0</v>
      </c>
      <c r="B54" s="37" t="s">
        <v>483</v>
      </c>
      <c r="C54" s="37" t="str">
        <f>VLOOKUP(B54, 'Unavailable Pitchers'!A:B,2, FALSE)</f>
        <v/>
      </c>
      <c r="D54" s="37" t="str">
        <f>VLOOKUP(B54, 'Pitcher Pool'!A:C,3, FALSE)</f>
        <v>#N/A</v>
      </c>
      <c r="E54" s="37">
        <v>30.0</v>
      </c>
      <c r="F54" s="37" t="s">
        <v>124</v>
      </c>
      <c r="G54" s="37" t="s">
        <v>125</v>
      </c>
      <c r="H54" s="37">
        <v>1.0</v>
      </c>
      <c r="I54" s="37">
        <v>1.0</v>
      </c>
      <c r="J54" s="37">
        <v>0.5</v>
      </c>
      <c r="K54" s="37">
        <v>4.35</v>
      </c>
      <c r="L54" s="37">
        <v>4.0</v>
      </c>
      <c r="M54" s="37">
        <v>4.0</v>
      </c>
      <c r="N54" s="37">
        <v>0.0</v>
      </c>
      <c r="O54" s="37">
        <v>0.0</v>
      </c>
      <c r="P54" s="37">
        <v>0.0</v>
      </c>
      <c r="Q54" s="37">
        <v>0.0</v>
      </c>
      <c r="R54" s="37">
        <v>20.66</v>
      </c>
      <c r="S54" s="37">
        <v>12.0</v>
      </c>
      <c r="T54" s="37">
        <v>10.0</v>
      </c>
      <c r="U54" s="37">
        <v>10.0</v>
      </c>
      <c r="V54" s="37">
        <v>1.0</v>
      </c>
      <c r="W54" s="37">
        <v>7.0</v>
      </c>
      <c r="X54" s="37">
        <v>0.0</v>
      </c>
      <c r="Y54" s="37">
        <v>29.0</v>
      </c>
      <c r="Z54" s="37">
        <v>1.0</v>
      </c>
      <c r="AA54" s="37">
        <v>0.0</v>
      </c>
      <c r="AB54" s="37">
        <v>1.0</v>
      </c>
      <c r="AC54" s="37">
        <v>79.0</v>
      </c>
      <c r="AD54" s="37">
        <v>100.0</v>
      </c>
      <c r="AE54" s="37">
        <v>2.08</v>
      </c>
      <c r="AF54" s="37">
        <v>0.919</v>
      </c>
      <c r="AG54" s="37">
        <v>5.2</v>
      </c>
      <c r="AH54" s="37">
        <v>0.4</v>
      </c>
      <c r="AI54" s="37">
        <v>3.0</v>
      </c>
      <c r="AJ54" s="37">
        <v>12.6</v>
      </c>
      <c r="AK54" s="37">
        <v>4.14</v>
      </c>
      <c r="AL54" s="37">
        <f t="shared" si="1"/>
        <v>11</v>
      </c>
      <c r="AM54" s="36">
        <f t="shared" si="2"/>
        <v>1</v>
      </c>
      <c r="AN54" s="36">
        <f t="shared" si="3"/>
        <v>8</v>
      </c>
      <c r="AO54" s="12">
        <f t="shared" si="4"/>
        <v>1</v>
      </c>
      <c r="AP54" s="12">
        <f t="shared" si="5"/>
        <v>0</v>
      </c>
      <c r="AQ54" s="36">
        <f t="shared" si="6"/>
        <v>29</v>
      </c>
      <c r="AR54" s="38">
        <f t="shared" si="7"/>
        <v>32.98</v>
      </c>
      <c r="AS54" s="16">
        <f t="shared" si="8"/>
        <v>7.433094472</v>
      </c>
      <c r="AT54" s="16">
        <f t="shared" si="9"/>
        <v>1.663095188</v>
      </c>
      <c r="AU54" s="16">
        <f t="shared" si="10"/>
        <v>2.762847914</v>
      </c>
      <c r="AV54" s="16">
        <f t="shared" si="11"/>
        <v>0.4466447172</v>
      </c>
      <c r="AW54" s="16">
        <f t="shared" si="12"/>
        <v>0</v>
      </c>
      <c r="AX54" s="16">
        <f t="shared" si="13"/>
        <v>-6.709165868</v>
      </c>
      <c r="AY54" s="16">
        <f t="shared" si="14"/>
        <v>-3.852831945</v>
      </c>
      <c r="AZ54" s="16">
        <f t="shared" si="15"/>
        <v>0.4359211197</v>
      </c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</row>
    <row r="55">
      <c r="A55" s="37">
        <v>54.0</v>
      </c>
      <c r="B55" s="37" t="s">
        <v>484</v>
      </c>
      <c r="C55" s="37" t="str">
        <f>VLOOKUP(B55, 'Unavailable Pitchers'!A:B,2, FALSE)</f>
        <v>#N/A</v>
      </c>
      <c r="D55" s="37" t="str">
        <f>VLOOKUP(B55, 'Pitcher Pool'!A:C,3, FALSE)</f>
        <v>#N/A</v>
      </c>
      <c r="E55" s="37">
        <v>31.0</v>
      </c>
      <c r="F55" s="37" t="s">
        <v>131</v>
      </c>
      <c r="G55" s="37" t="s">
        <v>125</v>
      </c>
      <c r="H55" s="37">
        <v>0.0</v>
      </c>
      <c r="I55" s="37">
        <v>0.0</v>
      </c>
      <c r="J55" s="39"/>
      <c r="K55" s="37">
        <v>1.54</v>
      </c>
      <c r="L55" s="37">
        <v>8.0</v>
      </c>
      <c r="M55" s="37">
        <v>0.0</v>
      </c>
      <c r="N55" s="37">
        <v>1.0</v>
      </c>
      <c r="O55" s="37">
        <v>0.0</v>
      </c>
      <c r="P55" s="37">
        <v>0.0</v>
      </c>
      <c r="Q55" s="37">
        <v>1.0</v>
      </c>
      <c r="R55" s="37">
        <v>11.66</v>
      </c>
      <c r="S55" s="37">
        <v>11.0</v>
      </c>
      <c r="T55" s="37">
        <v>4.0</v>
      </c>
      <c r="U55" s="37">
        <v>2.0</v>
      </c>
      <c r="V55" s="37">
        <v>0.0</v>
      </c>
      <c r="W55" s="37">
        <v>3.0</v>
      </c>
      <c r="X55" s="37">
        <v>0.0</v>
      </c>
      <c r="Y55" s="37">
        <v>10.0</v>
      </c>
      <c r="Z55" s="37">
        <v>1.0</v>
      </c>
      <c r="AA55" s="37">
        <v>0.0</v>
      </c>
      <c r="AB55" s="37">
        <v>0.0</v>
      </c>
      <c r="AC55" s="37">
        <v>49.0</v>
      </c>
      <c r="AD55" s="37">
        <v>286.0</v>
      </c>
      <c r="AE55" s="37">
        <v>2.41</v>
      </c>
      <c r="AF55" s="37">
        <v>1.2</v>
      </c>
      <c r="AG55" s="37">
        <v>8.5</v>
      </c>
      <c r="AH55" s="37">
        <v>0.0</v>
      </c>
      <c r="AI55" s="37">
        <v>2.3</v>
      </c>
      <c r="AJ55" s="37">
        <v>7.7</v>
      </c>
      <c r="AK55" s="37">
        <v>3.33</v>
      </c>
      <c r="AL55" s="37">
        <f t="shared" si="1"/>
        <v>11</v>
      </c>
      <c r="AM55" s="36">
        <f t="shared" si="2"/>
        <v>0</v>
      </c>
      <c r="AN55" s="36">
        <f t="shared" si="3"/>
        <v>4</v>
      </c>
      <c r="AO55" s="12">
        <f t="shared" si="4"/>
        <v>0</v>
      </c>
      <c r="AP55" s="12">
        <f t="shared" si="5"/>
        <v>0</v>
      </c>
      <c r="AQ55" s="36">
        <f t="shared" si="6"/>
        <v>10</v>
      </c>
      <c r="AR55" s="38">
        <f t="shared" si="7"/>
        <v>24.98</v>
      </c>
      <c r="AS55" s="16">
        <f t="shared" si="8"/>
        <v>7.433094472</v>
      </c>
      <c r="AT55" s="16">
        <f t="shared" si="9"/>
        <v>0</v>
      </c>
      <c r="AU55" s="16">
        <f t="shared" si="10"/>
        <v>1.381423957</v>
      </c>
      <c r="AV55" s="16">
        <f t="shared" si="11"/>
        <v>0</v>
      </c>
      <c r="AW55" s="16">
        <f t="shared" si="12"/>
        <v>0</v>
      </c>
      <c r="AX55" s="16">
        <f t="shared" si="13"/>
        <v>-2.313505472</v>
      </c>
      <c r="AY55" s="16">
        <f t="shared" si="14"/>
        <v>-2.918245664</v>
      </c>
      <c r="AZ55" s="16">
        <f t="shared" si="15"/>
        <v>0.4478459117</v>
      </c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</row>
    <row r="56">
      <c r="A56" s="37">
        <v>55.0</v>
      </c>
      <c r="B56" s="37" t="s">
        <v>485</v>
      </c>
      <c r="C56" s="37" t="str">
        <f>VLOOKUP(B56, 'Unavailable Pitchers'!A:B,2, FALSE)</f>
        <v>#N/A</v>
      </c>
      <c r="D56" s="37" t="str">
        <f>VLOOKUP(B56, 'Pitcher Pool'!A:C,3, FALSE)</f>
        <v>#N/A</v>
      </c>
      <c r="E56" s="37">
        <v>31.0</v>
      </c>
      <c r="F56" s="37" t="s">
        <v>203</v>
      </c>
      <c r="G56" s="37" t="s">
        <v>121</v>
      </c>
      <c r="H56" s="37">
        <v>1.0</v>
      </c>
      <c r="I56" s="37">
        <v>2.0</v>
      </c>
      <c r="J56" s="37">
        <v>0.333</v>
      </c>
      <c r="K56" s="37">
        <v>1.69</v>
      </c>
      <c r="L56" s="37">
        <v>13.0</v>
      </c>
      <c r="M56" s="37">
        <v>0.0</v>
      </c>
      <c r="N56" s="37">
        <v>1.0</v>
      </c>
      <c r="O56" s="37">
        <v>0.0</v>
      </c>
      <c r="P56" s="37">
        <v>0.0</v>
      </c>
      <c r="Q56" s="37">
        <v>0.0</v>
      </c>
      <c r="R56" s="37">
        <v>10.66</v>
      </c>
      <c r="S56" s="37">
        <v>10.0</v>
      </c>
      <c r="T56" s="37">
        <v>9.0</v>
      </c>
      <c r="U56" s="37">
        <v>2.0</v>
      </c>
      <c r="V56" s="37">
        <v>3.0</v>
      </c>
      <c r="W56" s="37">
        <v>4.0</v>
      </c>
      <c r="X56" s="37">
        <v>3.0</v>
      </c>
      <c r="Y56" s="37">
        <v>14.0</v>
      </c>
      <c r="Z56" s="37">
        <v>1.0</v>
      </c>
      <c r="AA56" s="37">
        <v>0.0</v>
      </c>
      <c r="AB56" s="37">
        <v>0.0</v>
      </c>
      <c r="AC56" s="37">
        <v>49.0</v>
      </c>
      <c r="AD56" s="37">
        <v>223.0</v>
      </c>
      <c r="AE56" s="37">
        <v>5.54</v>
      </c>
      <c r="AF56" s="37">
        <v>1.313</v>
      </c>
      <c r="AG56" s="37">
        <v>8.4</v>
      </c>
      <c r="AH56" s="37">
        <v>2.5</v>
      </c>
      <c r="AI56" s="37">
        <v>3.4</v>
      </c>
      <c r="AJ56" s="37">
        <v>11.8</v>
      </c>
      <c r="AK56" s="37">
        <v>3.5</v>
      </c>
      <c r="AL56" s="37">
        <f t="shared" si="1"/>
        <v>7</v>
      </c>
      <c r="AM56" s="36">
        <f t="shared" si="2"/>
        <v>3</v>
      </c>
      <c r="AN56" s="36">
        <f t="shared" si="3"/>
        <v>5</v>
      </c>
      <c r="AO56" s="12">
        <f t="shared" si="4"/>
        <v>0</v>
      </c>
      <c r="AP56" s="12">
        <f t="shared" si="5"/>
        <v>0</v>
      </c>
      <c r="AQ56" s="36">
        <f t="shared" si="6"/>
        <v>14</v>
      </c>
      <c r="AR56" s="38">
        <f t="shared" si="7"/>
        <v>17.98</v>
      </c>
      <c r="AS56" s="16">
        <f t="shared" si="8"/>
        <v>4.730151028</v>
      </c>
      <c r="AT56" s="16">
        <f t="shared" si="9"/>
        <v>4.989285565</v>
      </c>
      <c r="AU56" s="16">
        <f t="shared" si="10"/>
        <v>1.726779946</v>
      </c>
      <c r="AV56" s="16">
        <f t="shared" si="11"/>
        <v>0</v>
      </c>
      <c r="AW56" s="16">
        <f t="shared" si="12"/>
        <v>0</v>
      </c>
      <c r="AX56" s="16">
        <f t="shared" si="13"/>
        <v>-3.23890766</v>
      </c>
      <c r="AY56" s="16">
        <f t="shared" si="14"/>
        <v>-2.100482668</v>
      </c>
      <c r="AZ56" s="16">
        <f t="shared" si="15"/>
        <v>0.4697558624</v>
      </c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</row>
    <row r="57">
      <c r="A57" s="37">
        <v>56.0</v>
      </c>
      <c r="B57" s="37" t="s">
        <v>486</v>
      </c>
      <c r="C57" s="37" t="str">
        <f>VLOOKUP(B57, 'Unavailable Pitchers'!A:B,2, FALSE)</f>
        <v>#N/A</v>
      </c>
      <c r="D57" s="37" t="str">
        <f>VLOOKUP(B57, 'Pitcher Pool'!A:C,3, FALSE)</f>
        <v>Available</v>
      </c>
      <c r="E57" s="37">
        <v>25.0</v>
      </c>
      <c r="F57" s="37" t="s">
        <v>155</v>
      </c>
      <c r="G57" s="37" t="s">
        <v>125</v>
      </c>
      <c r="H57" s="37">
        <v>1.0</v>
      </c>
      <c r="I57" s="37">
        <v>0.0</v>
      </c>
      <c r="J57" s="37">
        <v>1.0</v>
      </c>
      <c r="K57" s="37">
        <v>3.6</v>
      </c>
      <c r="L57" s="37">
        <v>4.0</v>
      </c>
      <c r="M57" s="37">
        <v>0.0</v>
      </c>
      <c r="N57" s="37">
        <v>1.0</v>
      </c>
      <c r="O57" s="37">
        <v>0.0</v>
      </c>
      <c r="P57" s="37">
        <v>0.0</v>
      </c>
      <c r="Q57" s="37">
        <v>0.0</v>
      </c>
      <c r="R57" s="37">
        <v>10.0</v>
      </c>
      <c r="S57" s="37">
        <v>7.0</v>
      </c>
      <c r="T57" s="37">
        <v>4.0</v>
      </c>
      <c r="U57" s="37">
        <v>4.0</v>
      </c>
      <c r="V57" s="37">
        <v>0.0</v>
      </c>
      <c r="W57" s="37">
        <v>4.0</v>
      </c>
      <c r="X57" s="37">
        <v>0.0</v>
      </c>
      <c r="Y57" s="37">
        <v>9.0</v>
      </c>
      <c r="Z57" s="37">
        <v>0.0</v>
      </c>
      <c r="AA57" s="37">
        <v>0.0</v>
      </c>
      <c r="AB57" s="37">
        <v>1.0</v>
      </c>
      <c r="AC57" s="37">
        <v>41.0</v>
      </c>
      <c r="AD57" s="37">
        <v>119.0</v>
      </c>
      <c r="AE57" s="37">
        <v>2.5</v>
      </c>
      <c r="AF57" s="37">
        <v>1.1</v>
      </c>
      <c r="AG57" s="37">
        <v>6.3</v>
      </c>
      <c r="AH57" s="37">
        <v>0.0</v>
      </c>
      <c r="AI57" s="37">
        <v>3.6</v>
      </c>
      <c r="AJ57" s="37">
        <v>8.1</v>
      </c>
      <c r="AK57" s="37">
        <v>2.25</v>
      </c>
      <c r="AL57" s="37">
        <f t="shared" si="1"/>
        <v>7</v>
      </c>
      <c r="AM57" s="36">
        <f t="shared" si="2"/>
        <v>0</v>
      </c>
      <c r="AN57" s="36">
        <f t="shared" si="3"/>
        <v>4</v>
      </c>
      <c r="AO57" s="12">
        <f t="shared" si="4"/>
        <v>1</v>
      </c>
      <c r="AP57" s="12">
        <f t="shared" si="5"/>
        <v>0</v>
      </c>
      <c r="AQ57" s="36">
        <f t="shared" si="6"/>
        <v>9</v>
      </c>
      <c r="AR57" s="38">
        <f t="shared" si="7"/>
        <v>21</v>
      </c>
      <c r="AS57" s="16">
        <f t="shared" si="8"/>
        <v>4.730151028</v>
      </c>
      <c r="AT57" s="16">
        <f t="shared" si="9"/>
        <v>0</v>
      </c>
      <c r="AU57" s="16">
        <f t="shared" si="10"/>
        <v>1.381423957</v>
      </c>
      <c r="AV57" s="16">
        <f t="shared" si="11"/>
        <v>0.4466447172</v>
      </c>
      <c r="AW57" s="16">
        <f t="shared" si="12"/>
        <v>0</v>
      </c>
      <c r="AX57" s="16">
        <f t="shared" si="13"/>
        <v>-2.082154925</v>
      </c>
      <c r="AY57" s="16">
        <f t="shared" si="14"/>
        <v>-2.453288989</v>
      </c>
      <c r="AZ57" s="16">
        <f t="shared" si="15"/>
        <v>0.5056939472</v>
      </c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</row>
    <row r="58">
      <c r="A58" s="37">
        <v>57.0</v>
      </c>
      <c r="B58" s="37" t="s">
        <v>487</v>
      </c>
      <c r="C58" s="37" t="str">
        <f>VLOOKUP(B58, 'Unavailable Pitchers'!A:B,2, FALSE)</f>
        <v>#N/A</v>
      </c>
      <c r="D58" s="37" t="str">
        <f>VLOOKUP(B58, 'Pitcher Pool'!A:C,3, FALSE)</f>
        <v>#N/A</v>
      </c>
      <c r="E58" s="37">
        <v>29.0</v>
      </c>
      <c r="F58" s="37" t="s">
        <v>124</v>
      </c>
      <c r="G58" s="37" t="s">
        <v>125</v>
      </c>
      <c r="H58" s="37">
        <v>1.0</v>
      </c>
      <c r="I58" s="37">
        <v>1.0</v>
      </c>
      <c r="J58" s="37">
        <v>0.5</v>
      </c>
      <c r="K58" s="37">
        <v>3.0</v>
      </c>
      <c r="L58" s="37">
        <v>11.0</v>
      </c>
      <c r="M58" s="37">
        <v>0.0</v>
      </c>
      <c r="N58" s="37">
        <v>1.0</v>
      </c>
      <c r="O58" s="37">
        <v>0.0</v>
      </c>
      <c r="P58" s="37">
        <v>0.0</v>
      </c>
      <c r="Q58" s="37">
        <v>1.0</v>
      </c>
      <c r="R58" s="37">
        <v>12.0</v>
      </c>
      <c r="S58" s="37">
        <v>10.0</v>
      </c>
      <c r="T58" s="37">
        <v>4.0</v>
      </c>
      <c r="U58" s="37">
        <v>4.0</v>
      </c>
      <c r="V58" s="37">
        <v>3.0</v>
      </c>
      <c r="W58" s="37">
        <v>5.0</v>
      </c>
      <c r="X58" s="37">
        <v>0.0</v>
      </c>
      <c r="Y58" s="37">
        <v>14.0</v>
      </c>
      <c r="Z58" s="37">
        <v>0.0</v>
      </c>
      <c r="AA58" s="37">
        <v>0.0</v>
      </c>
      <c r="AB58" s="37">
        <v>0.0</v>
      </c>
      <c r="AC58" s="37">
        <v>51.0</v>
      </c>
      <c r="AD58" s="37">
        <v>147.0</v>
      </c>
      <c r="AE58" s="37">
        <v>5.27</v>
      </c>
      <c r="AF58" s="37">
        <v>1.25</v>
      </c>
      <c r="AG58" s="37">
        <v>7.5</v>
      </c>
      <c r="AH58" s="37">
        <v>2.3</v>
      </c>
      <c r="AI58" s="37">
        <v>3.8</v>
      </c>
      <c r="AJ58" s="37">
        <v>10.5</v>
      </c>
      <c r="AK58" s="37">
        <v>2.8</v>
      </c>
      <c r="AL58" s="37">
        <f t="shared" si="1"/>
        <v>7</v>
      </c>
      <c r="AM58" s="36">
        <f t="shared" si="2"/>
        <v>3</v>
      </c>
      <c r="AN58" s="36">
        <f t="shared" si="3"/>
        <v>5</v>
      </c>
      <c r="AO58" s="12">
        <f t="shared" si="4"/>
        <v>0</v>
      </c>
      <c r="AP58" s="12">
        <f t="shared" si="5"/>
        <v>0</v>
      </c>
      <c r="AQ58" s="36">
        <f t="shared" si="6"/>
        <v>14</v>
      </c>
      <c r="AR58" s="38">
        <f t="shared" si="7"/>
        <v>22</v>
      </c>
      <c r="AS58" s="16">
        <f t="shared" si="8"/>
        <v>4.730151028</v>
      </c>
      <c r="AT58" s="16">
        <f t="shared" si="9"/>
        <v>4.989285565</v>
      </c>
      <c r="AU58" s="16">
        <f t="shared" si="10"/>
        <v>1.726779946</v>
      </c>
      <c r="AV58" s="16">
        <f t="shared" si="11"/>
        <v>0</v>
      </c>
      <c r="AW58" s="16">
        <f t="shared" si="12"/>
        <v>0</v>
      </c>
      <c r="AX58" s="16">
        <f t="shared" si="13"/>
        <v>-3.23890766</v>
      </c>
      <c r="AY58" s="16">
        <f t="shared" si="14"/>
        <v>-2.570112274</v>
      </c>
      <c r="AZ58" s="16">
        <f t="shared" si="15"/>
        <v>0.5124724186</v>
      </c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</row>
    <row r="59">
      <c r="A59" s="37">
        <v>58.0</v>
      </c>
      <c r="B59" s="37" t="s">
        <v>488</v>
      </c>
      <c r="C59" s="37" t="str">
        <f>VLOOKUP(B59, 'Unavailable Pitchers'!A:B,2, FALSE)</f>
        <v>#N/A</v>
      </c>
      <c r="D59" s="37" t="str">
        <f>VLOOKUP(B59, 'Pitcher Pool'!A:C,3, FALSE)</f>
        <v>#N/A</v>
      </c>
      <c r="E59" s="37">
        <v>22.0</v>
      </c>
      <c r="F59" s="37" t="s">
        <v>124</v>
      </c>
      <c r="G59" s="37" t="s">
        <v>125</v>
      </c>
      <c r="H59" s="37">
        <v>1.0</v>
      </c>
      <c r="I59" s="37">
        <v>0.0</v>
      </c>
      <c r="J59" s="37">
        <v>1.0</v>
      </c>
      <c r="K59" s="37">
        <v>3.18</v>
      </c>
      <c r="L59" s="37">
        <v>6.0</v>
      </c>
      <c r="M59" s="37">
        <v>0.0</v>
      </c>
      <c r="N59" s="37">
        <v>1.0</v>
      </c>
      <c r="O59" s="37">
        <v>0.0</v>
      </c>
      <c r="P59" s="37">
        <v>0.0</v>
      </c>
      <c r="Q59" s="37">
        <v>0.0</v>
      </c>
      <c r="R59" s="37">
        <v>11.33</v>
      </c>
      <c r="S59" s="37">
        <v>8.0</v>
      </c>
      <c r="T59" s="37">
        <v>4.0</v>
      </c>
      <c r="U59" s="37">
        <v>4.0</v>
      </c>
      <c r="V59" s="37">
        <v>0.0</v>
      </c>
      <c r="W59" s="37">
        <v>7.0</v>
      </c>
      <c r="X59" s="37">
        <v>0.0</v>
      </c>
      <c r="Y59" s="37">
        <v>16.0</v>
      </c>
      <c r="Z59" s="37">
        <v>2.0</v>
      </c>
      <c r="AA59" s="37">
        <v>0.0</v>
      </c>
      <c r="AB59" s="37">
        <v>1.0</v>
      </c>
      <c r="AC59" s="37">
        <v>51.0</v>
      </c>
      <c r="AD59" s="37">
        <v>139.0</v>
      </c>
      <c r="AE59" s="37">
        <v>2.66</v>
      </c>
      <c r="AF59" s="37">
        <v>1.324</v>
      </c>
      <c r="AG59" s="37">
        <v>6.4</v>
      </c>
      <c r="AH59" s="37">
        <v>0.0</v>
      </c>
      <c r="AI59" s="37">
        <v>5.6</v>
      </c>
      <c r="AJ59" s="37">
        <v>12.7</v>
      </c>
      <c r="AK59" s="37">
        <v>2.29</v>
      </c>
      <c r="AL59" s="37">
        <f t="shared" si="1"/>
        <v>8</v>
      </c>
      <c r="AM59" s="36">
        <f t="shared" si="2"/>
        <v>0</v>
      </c>
      <c r="AN59" s="36">
        <f t="shared" si="3"/>
        <v>9</v>
      </c>
      <c r="AO59" s="12">
        <f t="shared" si="4"/>
        <v>1</v>
      </c>
      <c r="AP59" s="12">
        <f t="shared" si="5"/>
        <v>0</v>
      </c>
      <c r="AQ59" s="36">
        <f t="shared" si="6"/>
        <v>16</v>
      </c>
      <c r="AR59" s="38">
        <f t="shared" si="7"/>
        <v>17.99</v>
      </c>
      <c r="AS59" s="16">
        <f t="shared" si="8"/>
        <v>5.405886889</v>
      </c>
      <c r="AT59" s="16">
        <f t="shared" si="9"/>
        <v>0</v>
      </c>
      <c r="AU59" s="16">
        <f t="shared" si="10"/>
        <v>3.108203904</v>
      </c>
      <c r="AV59" s="16">
        <f t="shared" si="11"/>
        <v>0.4466447172</v>
      </c>
      <c r="AW59" s="16">
        <f t="shared" si="12"/>
        <v>0</v>
      </c>
      <c r="AX59" s="16">
        <f t="shared" si="13"/>
        <v>-3.701608755</v>
      </c>
      <c r="AY59" s="16">
        <f t="shared" si="14"/>
        <v>-2.1016509</v>
      </c>
      <c r="AZ59" s="16">
        <f t="shared" si="15"/>
        <v>0.5262459757</v>
      </c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</row>
    <row r="60">
      <c r="A60" s="37">
        <v>59.0</v>
      </c>
      <c r="B60" s="37" t="s">
        <v>489</v>
      </c>
      <c r="C60" s="37" t="str">
        <f>VLOOKUP(B60, 'Unavailable Pitchers'!A:B,2, FALSE)</f>
        <v>#N/A</v>
      </c>
      <c r="D60" s="37" t="str">
        <f>VLOOKUP(B60, 'Pitcher Pool'!A:C,3, FALSE)</f>
        <v>Available</v>
      </c>
      <c r="E60" s="37">
        <v>31.0</v>
      </c>
      <c r="F60" s="37" t="s">
        <v>335</v>
      </c>
      <c r="G60" s="37" t="s">
        <v>121</v>
      </c>
      <c r="H60" s="37">
        <v>2.0</v>
      </c>
      <c r="I60" s="37">
        <v>1.0</v>
      </c>
      <c r="J60" s="37">
        <v>0.667</v>
      </c>
      <c r="K60" s="37">
        <v>2.63</v>
      </c>
      <c r="L60" s="37">
        <v>9.0</v>
      </c>
      <c r="M60" s="37">
        <v>0.0</v>
      </c>
      <c r="N60" s="37">
        <v>0.0</v>
      </c>
      <c r="O60" s="37">
        <v>0.0</v>
      </c>
      <c r="P60" s="37">
        <v>0.0</v>
      </c>
      <c r="Q60" s="37">
        <v>0.0</v>
      </c>
      <c r="R60" s="37">
        <v>13.66</v>
      </c>
      <c r="S60" s="37">
        <v>13.0</v>
      </c>
      <c r="T60" s="37">
        <v>5.0</v>
      </c>
      <c r="U60" s="37">
        <v>4.0</v>
      </c>
      <c r="V60" s="37">
        <v>1.0</v>
      </c>
      <c r="W60" s="37">
        <v>3.0</v>
      </c>
      <c r="X60" s="37">
        <v>0.0</v>
      </c>
      <c r="Y60" s="37">
        <v>11.0</v>
      </c>
      <c r="Z60" s="37">
        <v>0.0</v>
      </c>
      <c r="AA60" s="37">
        <v>0.0</v>
      </c>
      <c r="AB60" s="37">
        <v>0.0</v>
      </c>
      <c r="AC60" s="37">
        <v>55.0</v>
      </c>
      <c r="AD60" s="37">
        <v>157.0</v>
      </c>
      <c r="AE60" s="37">
        <v>3.1</v>
      </c>
      <c r="AF60" s="37">
        <v>1.171</v>
      </c>
      <c r="AG60" s="37">
        <v>8.6</v>
      </c>
      <c r="AH60" s="37">
        <v>0.7</v>
      </c>
      <c r="AI60" s="37">
        <v>2.0</v>
      </c>
      <c r="AJ60" s="37">
        <v>7.2</v>
      </c>
      <c r="AK60" s="37">
        <v>3.67</v>
      </c>
      <c r="AL60" s="37">
        <f t="shared" si="1"/>
        <v>12</v>
      </c>
      <c r="AM60" s="36">
        <f t="shared" si="2"/>
        <v>1</v>
      </c>
      <c r="AN60" s="36">
        <f t="shared" si="3"/>
        <v>3</v>
      </c>
      <c r="AO60" s="12">
        <f t="shared" si="4"/>
        <v>0</v>
      </c>
      <c r="AP60" s="12">
        <f t="shared" si="5"/>
        <v>0</v>
      </c>
      <c r="AQ60" s="36">
        <f t="shared" si="6"/>
        <v>11</v>
      </c>
      <c r="AR60" s="38">
        <f t="shared" si="7"/>
        <v>29.98</v>
      </c>
      <c r="AS60" s="16">
        <f t="shared" si="8"/>
        <v>8.108830333</v>
      </c>
      <c r="AT60" s="16">
        <f t="shared" si="9"/>
        <v>1.663095188</v>
      </c>
      <c r="AU60" s="16">
        <f t="shared" si="10"/>
        <v>1.036067968</v>
      </c>
      <c r="AV60" s="16">
        <f t="shared" si="11"/>
        <v>0</v>
      </c>
      <c r="AW60" s="16">
        <f t="shared" si="12"/>
        <v>0</v>
      </c>
      <c r="AX60" s="16">
        <f t="shared" si="13"/>
        <v>-2.544856019</v>
      </c>
      <c r="AY60" s="16">
        <f t="shared" si="14"/>
        <v>-3.50236209</v>
      </c>
      <c r="AZ60" s="16">
        <f t="shared" si="15"/>
        <v>0.5289750423</v>
      </c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</row>
    <row r="61">
      <c r="A61" s="37">
        <v>60.0</v>
      </c>
      <c r="B61" s="37" t="s">
        <v>490</v>
      </c>
      <c r="C61" s="37" t="str">
        <f>VLOOKUP(B61, 'Unavailable Pitchers'!A:B,2, FALSE)</f>
        <v>#N/A</v>
      </c>
      <c r="D61" s="37" t="str">
        <f>VLOOKUP(B61, 'Pitcher Pool'!A:C,3, FALSE)</f>
        <v>Available</v>
      </c>
      <c r="E61" s="37">
        <v>26.0</v>
      </c>
      <c r="F61" s="37" t="s">
        <v>206</v>
      </c>
      <c r="G61" s="37" t="s">
        <v>121</v>
      </c>
      <c r="H61" s="37">
        <v>2.0</v>
      </c>
      <c r="I61" s="37">
        <v>0.0</v>
      </c>
      <c r="J61" s="37">
        <v>1.0</v>
      </c>
      <c r="K61" s="37">
        <v>4.91</v>
      </c>
      <c r="L61" s="37">
        <v>10.0</v>
      </c>
      <c r="M61" s="37">
        <v>0.0</v>
      </c>
      <c r="N61" s="37">
        <v>0.0</v>
      </c>
      <c r="O61" s="37">
        <v>0.0</v>
      </c>
      <c r="P61" s="37">
        <v>0.0</v>
      </c>
      <c r="Q61" s="37">
        <v>0.0</v>
      </c>
      <c r="R61" s="37">
        <v>11.0</v>
      </c>
      <c r="S61" s="37">
        <v>12.0</v>
      </c>
      <c r="T61" s="37">
        <v>6.0</v>
      </c>
      <c r="U61" s="37">
        <v>6.0</v>
      </c>
      <c r="V61" s="37">
        <v>0.0</v>
      </c>
      <c r="W61" s="37">
        <v>6.0</v>
      </c>
      <c r="X61" s="37">
        <v>0.0</v>
      </c>
      <c r="Y61" s="37">
        <v>12.0</v>
      </c>
      <c r="Z61" s="37">
        <v>0.0</v>
      </c>
      <c r="AA61" s="37">
        <v>0.0</v>
      </c>
      <c r="AB61" s="37">
        <v>1.0</v>
      </c>
      <c r="AC61" s="37">
        <v>49.0</v>
      </c>
      <c r="AD61" s="37">
        <v>78.0</v>
      </c>
      <c r="AE61" s="37">
        <v>2.55</v>
      </c>
      <c r="AF61" s="37">
        <v>1.636</v>
      </c>
      <c r="AG61" s="37">
        <v>9.8</v>
      </c>
      <c r="AH61" s="37">
        <v>0.0</v>
      </c>
      <c r="AI61" s="37">
        <v>4.9</v>
      </c>
      <c r="AJ61" s="37">
        <v>9.8</v>
      </c>
      <c r="AK61" s="37">
        <v>2.0</v>
      </c>
      <c r="AL61" s="37">
        <f t="shared" si="1"/>
        <v>12</v>
      </c>
      <c r="AM61" s="36">
        <f t="shared" si="2"/>
        <v>0</v>
      </c>
      <c r="AN61" s="36">
        <f t="shared" si="3"/>
        <v>6</v>
      </c>
      <c r="AO61" s="12">
        <f t="shared" si="4"/>
        <v>1</v>
      </c>
      <c r="AP61" s="12">
        <f t="shared" si="5"/>
        <v>0</v>
      </c>
      <c r="AQ61" s="36">
        <f t="shared" si="6"/>
        <v>12</v>
      </c>
      <c r="AR61" s="38">
        <f t="shared" si="7"/>
        <v>21</v>
      </c>
      <c r="AS61" s="16">
        <f t="shared" si="8"/>
        <v>8.108830333</v>
      </c>
      <c r="AT61" s="16">
        <f t="shared" si="9"/>
        <v>0</v>
      </c>
      <c r="AU61" s="16">
        <f t="shared" si="10"/>
        <v>2.072135936</v>
      </c>
      <c r="AV61" s="16">
        <f t="shared" si="11"/>
        <v>0.4466447172</v>
      </c>
      <c r="AW61" s="16">
        <f t="shared" si="12"/>
        <v>0</v>
      </c>
      <c r="AX61" s="16">
        <f t="shared" si="13"/>
        <v>-2.776206566</v>
      </c>
      <c r="AY61" s="16">
        <f t="shared" si="14"/>
        <v>-2.453288989</v>
      </c>
      <c r="AZ61" s="16">
        <f t="shared" si="15"/>
        <v>0.5398115431</v>
      </c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</row>
    <row r="62">
      <c r="A62" s="37">
        <v>61.0</v>
      </c>
      <c r="B62" s="37" t="s">
        <v>491</v>
      </c>
      <c r="C62" s="37" t="str">
        <f>VLOOKUP(B62, 'Unavailable Pitchers'!A:B,2, FALSE)</f>
        <v/>
      </c>
      <c r="D62" s="37" t="str">
        <f>VLOOKUP(B62, 'Pitcher Pool'!A:C,3, FALSE)</f>
        <v>#N/A</v>
      </c>
      <c r="E62" s="37">
        <v>26.0</v>
      </c>
      <c r="F62" s="37" t="s">
        <v>128</v>
      </c>
      <c r="G62" s="37" t="s">
        <v>121</v>
      </c>
      <c r="H62" s="37">
        <v>1.0</v>
      </c>
      <c r="I62" s="37">
        <v>1.0</v>
      </c>
      <c r="J62" s="37">
        <v>0.5</v>
      </c>
      <c r="K62" s="37">
        <v>1.75</v>
      </c>
      <c r="L62" s="37">
        <v>5.0</v>
      </c>
      <c r="M62" s="37">
        <v>5.0</v>
      </c>
      <c r="N62" s="37">
        <v>0.0</v>
      </c>
      <c r="O62" s="37">
        <v>0.0</v>
      </c>
      <c r="P62" s="37">
        <v>0.0</v>
      </c>
      <c r="Q62" s="37">
        <v>0.0</v>
      </c>
      <c r="R62" s="37">
        <v>25.66</v>
      </c>
      <c r="S62" s="37">
        <v>14.0</v>
      </c>
      <c r="T62" s="37">
        <v>6.0</v>
      </c>
      <c r="U62" s="37">
        <v>5.0</v>
      </c>
      <c r="V62" s="37">
        <v>2.0</v>
      </c>
      <c r="W62" s="37">
        <v>11.0</v>
      </c>
      <c r="X62" s="37">
        <v>0.0</v>
      </c>
      <c r="Y62" s="37">
        <v>36.0</v>
      </c>
      <c r="Z62" s="37">
        <v>2.0</v>
      </c>
      <c r="AA62" s="37">
        <v>0.0</v>
      </c>
      <c r="AB62" s="37">
        <v>0.0</v>
      </c>
      <c r="AC62" s="37">
        <v>102.0</v>
      </c>
      <c r="AD62" s="37">
        <v>257.0</v>
      </c>
      <c r="AE62" s="37">
        <v>2.83</v>
      </c>
      <c r="AF62" s="37">
        <v>0.974</v>
      </c>
      <c r="AG62" s="37">
        <v>4.9</v>
      </c>
      <c r="AH62" s="37">
        <v>0.7</v>
      </c>
      <c r="AI62" s="37">
        <v>3.9</v>
      </c>
      <c r="AJ62" s="37">
        <v>12.6</v>
      </c>
      <c r="AK62" s="37">
        <v>3.27</v>
      </c>
      <c r="AL62" s="37">
        <f t="shared" si="1"/>
        <v>12</v>
      </c>
      <c r="AM62" s="36">
        <f t="shared" si="2"/>
        <v>2</v>
      </c>
      <c r="AN62" s="36">
        <f t="shared" si="3"/>
        <v>13</v>
      </c>
      <c r="AO62" s="12">
        <f t="shared" si="4"/>
        <v>0</v>
      </c>
      <c r="AP62" s="12">
        <f t="shared" si="5"/>
        <v>0</v>
      </c>
      <c r="AQ62" s="36">
        <f t="shared" si="6"/>
        <v>36</v>
      </c>
      <c r="AR62" s="38">
        <f t="shared" si="7"/>
        <v>40.98</v>
      </c>
      <c r="AS62" s="16">
        <f t="shared" si="8"/>
        <v>8.108830333</v>
      </c>
      <c r="AT62" s="16">
        <f t="shared" si="9"/>
        <v>3.326190377</v>
      </c>
      <c r="AU62" s="16">
        <f t="shared" si="10"/>
        <v>4.489627861</v>
      </c>
      <c r="AV62" s="16">
        <f t="shared" si="11"/>
        <v>0</v>
      </c>
      <c r="AW62" s="16">
        <f t="shared" si="12"/>
        <v>0</v>
      </c>
      <c r="AX62" s="16">
        <f t="shared" si="13"/>
        <v>-8.328619698</v>
      </c>
      <c r="AY62" s="16">
        <f t="shared" si="14"/>
        <v>-4.787418227</v>
      </c>
      <c r="AZ62" s="16">
        <f t="shared" si="15"/>
        <v>0.5617221292</v>
      </c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</row>
    <row r="63">
      <c r="A63" s="37">
        <v>62.0</v>
      </c>
      <c r="B63" s="37" t="s">
        <v>492</v>
      </c>
      <c r="C63" s="37" t="str">
        <f>VLOOKUP(B63, 'Unavailable Pitchers'!A:B,2, FALSE)</f>
        <v>#N/A</v>
      </c>
      <c r="D63" s="37" t="str">
        <f>VLOOKUP(B63, 'Pitcher Pool'!A:C,3, FALSE)</f>
        <v>#N/A</v>
      </c>
      <c r="E63" s="37">
        <v>38.0</v>
      </c>
      <c r="F63" s="37" t="s">
        <v>209</v>
      </c>
      <c r="G63" s="37" t="s">
        <v>125</v>
      </c>
      <c r="H63" s="37">
        <v>1.0</v>
      </c>
      <c r="I63" s="37">
        <v>0.0</v>
      </c>
      <c r="J63" s="37">
        <v>1.0</v>
      </c>
      <c r="K63" s="37">
        <v>1.69</v>
      </c>
      <c r="L63" s="37">
        <v>3.0</v>
      </c>
      <c r="M63" s="37">
        <v>3.0</v>
      </c>
      <c r="N63" s="37">
        <v>0.0</v>
      </c>
      <c r="O63" s="37">
        <v>0.0</v>
      </c>
      <c r="P63" s="37">
        <v>0.0</v>
      </c>
      <c r="Q63" s="37">
        <v>0.0</v>
      </c>
      <c r="R63" s="37">
        <v>16.0</v>
      </c>
      <c r="S63" s="37">
        <v>8.0</v>
      </c>
      <c r="T63" s="37">
        <v>3.0</v>
      </c>
      <c r="U63" s="37">
        <v>3.0</v>
      </c>
      <c r="V63" s="37">
        <v>1.0</v>
      </c>
      <c r="W63" s="37">
        <v>6.0</v>
      </c>
      <c r="X63" s="37">
        <v>0.0</v>
      </c>
      <c r="Y63" s="37">
        <v>10.0</v>
      </c>
      <c r="Z63" s="37">
        <v>0.0</v>
      </c>
      <c r="AA63" s="37">
        <v>0.0</v>
      </c>
      <c r="AB63" s="37">
        <v>0.0</v>
      </c>
      <c r="AC63" s="37">
        <v>61.0</v>
      </c>
      <c r="AD63" s="37">
        <v>233.0</v>
      </c>
      <c r="AE63" s="37">
        <v>3.79</v>
      </c>
      <c r="AF63" s="37">
        <v>0.875</v>
      </c>
      <c r="AG63" s="37">
        <v>4.5</v>
      </c>
      <c r="AH63" s="37">
        <v>0.6</v>
      </c>
      <c r="AI63" s="37">
        <v>3.4</v>
      </c>
      <c r="AJ63" s="37">
        <v>5.6</v>
      </c>
      <c r="AK63" s="37">
        <v>1.67</v>
      </c>
      <c r="AL63" s="37">
        <f t="shared" si="1"/>
        <v>7</v>
      </c>
      <c r="AM63" s="36">
        <f t="shared" si="2"/>
        <v>1</v>
      </c>
      <c r="AN63" s="36">
        <f t="shared" si="3"/>
        <v>6</v>
      </c>
      <c r="AO63" s="12">
        <f t="shared" si="4"/>
        <v>0</v>
      </c>
      <c r="AP63" s="12">
        <f t="shared" si="5"/>
        <v>0</v>
      </c>
      <c r="AQ63" s="36">
        <f t="shared" si="6"/>
        <v>10</v>
      </c>
      <c r="AR63" s="38">
        <f t="shared" si="7"/>
        <v>38</v>
      </c>
      <c r="AS63" s="16">
        <f t="shared" si="8"/>
        <v>4.730151028</v>
      </c>
      <c r="AT63" s="16">
        <f t="shared" si="9"/>
        <v>1.663095188</v>
      </c>
      <c r="AU63" s="16">
        <f t="shared" si="10"/>
        <v>2.072135936</v>
      </c>
      <c r="AV63" s="16">
        <f t="shared" si="11"/>
        <v>0</v>
      </c>
      <c r="AW63" s="16">
        <f t="shared" si="12"/>
        <v>0</v>
      </c>
      <c r="AX63" s="16">
        <f t="shared" si="13"/>
        <v>-2.313505472</v>
      </c>
      <c r="AY63" s="16">
        <f t="shared" si="14"/>
        <v>-4.439284837</v>
      </c>
      <c r="AZ63" s="16">
        <f t="shared" si="15"/>
        <v>0.5708639478</v>
      </c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</row>
    <row r="64">
      <c r="A64" s="37">
        <v>63.0</v>
      </c>
      <c r="B64" s="37" t="s">
        <v>493</v>
      </c>
      <c r="C64" s="37" t="str">
        <f>VLOOKUP(B64, 'Unavailable Pitchers'!A:B,2, FALSE)</f>
        <v/>
      </c>
      <c r="D64" s="37" t="str">
        <f>VLOOKUP(B64, 'Pitcher Pool'!A:C,3, FALSE)</f>
        <v>#N/A</v>
      </c>
      <c r="E64" s="37">
        <v>30.0</v>
      </c>
      <c r="F64" s="37" t="s">
        <v>152</v>
      </c>
      <c r="G64" s="37" t="s">
        <v>121</v>
      </c>
      <c r="H64" s="37">
        <v>3.0</v>
      </c>
      <c r="I64" s="37">
        <v>0.0</v>
      </c>
      <c r="J64" s="37">
        <v>1.0</v>
      </c>
      <c r="K64" s="37">
        <v>2.53</v>
      </c>
      <c r="L64" s="37">
        <v>5.0</v>
      </c>
      <c r="M64" s="37">
        <v>5.0</v>
      </c>
      <c r="N64" s="37">
        <v>0.0</v>
      </c>
      <c r="O64" s="37">
        <v>0.0</v>
      </c>
      <c r="P64" s="37">
        <v>0.0</v>
      </c>
      <c r="Q64" s="37">
        <v>0.0</v>
      </c>
      <c r="R64" s="37">
        <v>32.0</v>
      </c>
      <c r="S64" s="37">
        <v>15.0</v>
      </c>
      <c r="T64" s="37">
        <v>10.0</v>
      </c>
      <c r="U64" s="37">
        <v>9.0</v>
      </c>
      <c r="V64" s="37">
        <v>6.0</v>
      </c>
      <c r="W64" s="37">
        <v>6.0</v>
      </c>
      <c r="X64" s="37">
        <v>0.0</v>
      </c>
      <c r="Y64" s="37">
        <v>45.0</v>
      </c>
      <c r="Z64" s="37">
        <v>2.0</v>
      </c>
      <c r="AA64" s="37">
        <v>0.0</v>
      </c>
      <c r="AB64" s="37">
        <v>1.0</v>
      </c>
      <c r="AC64" s="37">
        <v>119.0</v>
      </c>
      <c r="AD64" s="37">
        <v>148.0</v>
      </c>
      <c r="AE64" s="37">
        <v>3.48</v>
      </c>
      <c r="AF64" s="37">
        <v>0.656</v>
      </c>
      <c r="AG64" s="37">
        <v>4.2</v>
      </c>
      <c r="AH64" s="37">
        <v>1.7</v>
      </c>
      <c r="AI64" s="37">
        <v>1.7</v>
      </c>
      <c r="AJ64" s="37">
        <v>12.7</v>
      </c>
      <c r="AK64" s="37">
        <v>7.5</v>
      </c>
      <c r="AL64" s="37">
        <f t="shared" si="1"/>
        <v>9</v>
      </c>
      <c r="AM64" s="36">
        <f t="shared" si="2"/>
        <v>6</v>
      </c>
      <c r="AN64" s="36">
        <f t="shared" si="3"/>
        <v>8</v>
      </c>
      <c r="AO64" s="12">
        <f t="shared" si="4"/>
        <v>1</v>
      </c>
      <c r="AP64" s="12">
        <f t="shared" si="5"/>
        <v>0</v>
      </c>
      <c r="AQ64" s="36">
        <f t="shared" si="6"/>
        <v>45</v>
      </c>
      <c r="AR64" s="38">
        <f t="shared" si="7"/>
        <v>51</v>
      </c>
      <c r="AS64" s="16">
        <f t="shared" si="8"/>
        <v>6.08162275</v>
      </c>
      <c r="AT64" s="16">
        <f t="shared" si="9"/>
        <v>9.978571131</v>
      </c>
      <c r="AU64" s="16">
        <f t="shared" si="10"/>
        <v>2.762847914</v>
      </c>
      <c r="AV64" s="16">
        <f t="shared" si="11"/>
        <v>0.4466447172</v>
      </c>
      <c r="AW64" s="16">
        <f t="shared" si="12"/>
        <v>0</v>
      </c>
      <c r="AX64" s="16">
        <f t="shared" si="13"/>
        <v>-10.41077462</v>
      </c>
      <c r="AY64" s="16">
        <f t="shared" si="14"/>
        <v>-5.957987544</v>
      </c>
      <c r="AZ64" s="16">
        <f t="shared" si="15"/>
        <v>0.580184869</v>
      </c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</row>
    <row r="65">
      <c r="A65" s="37">
        <v>64.0</v>
      </c>
      <c r="B65" s="37" t="s">
        <v>494</v>
      </c>
      <c r="C65" s="37" t="str">
        <f>VLOOKUP(B65, 'Unavailable Pitchers'!A:B,2, FALSE)</f>
        <v>#N/A</v>
      </c>
      <c r="D65" s="37" t="str">
        <f>VLOOKUP(B65, 'Pitcher Pool'!A:C,3, FALSE)</f>
        <v>Available</v>
      </c>
      <c r="E65" s="37">
        <v>34.0</v>
      </c>
      <c r="F65" s="37" t="s">
        <v>142</v>
      </c>
      <c r="G65" s="37" t="s">
        <v>121</v>
      </c>
      <c r="H65" s="37">
        <v>1.0</v>
      </c>
      <c r="I65" s="37">
        <v>0.0</v>
      </c>
      <c r="J65" s="37">
        <v>1.0</v>
      </c>
      <c r="K65" s="37">
        <v>5.4</v>
      </c>
      <c r="L65" s="37">
        <v>11.0</v>
      </c>
      <c r="M65" s="37">
        <v>0.0</v>
      </c>
      <c r="N65" s="37">
        <v>2.0</v>
      </c>
      <c r="O65" s="37">
        <v>0.0</v>
      </c>
      <c r="P65" s="37">
        <v>0.0</v>
      </c>
      <c r="Q65" s="37">
        <v>0.0</v>
      </c>
      <c r="R65" s="37">
        <v>10.0</v>
      </c>
      <c r="S65" s="37">
        <v>10.0</v>
      </c>
      <c r="T65" s="37">
        <v>6.0</v>
      </c>
      <c r="U65" s="37">
        <v>6.0</v>
      </c>
      <c r="V65" s="37">
        <v>4.0</v>
      </c>
      <c r="W65" s="37">
        <v>0.0</v>
      </c>
      <c r="X65" s="37">
        <v>0.0</v>
      </c>
      <c r="Y65" s="37">
        <v>6.0</v>
      </c>
      <c r="Z65" s="37">
        <v>0.0</v>
      </c>
      <c r="AA65" s="37">
        <v>0.0</v>
      </c>
      <c r="AB65" s="37">
        <v>0.0</v>
      </c>
      <c r="AC65" s="37">
        <v>39.0</v>
      </c>
      <c r="AD65" s="37">
        <v>76.0</v>
      </c>
      <c r="AE65" s="37">
        <v>7.1</v>
      </c>
      <c r="AF65" s="37">
        <v>1.0</v>
      </c>
      <c r="AG65" s="37">
        <v>9.0</v>
      </c>
      <c r="AH65" s="37">
        <v>3.6</v>
      </c>
      <c r="AI65" s="37">
        <v>0.0</v>
      </c>
      <c r="AJ65" s="37">
        <v>5.4</v>
      </c>
      <c r="AK65" s="39"/>
      <c r="AL65" s="37">
        <f t="shared" si="1"/>
        <v>6</v>
      </c>
      <c r="AM65" s="36">
        <f t="shared" si="2"/>
        <v>4</v>
      </c>
      <c r="AN65" s="36">
        <f t="shared" si="3"/>
        <v>0</v>
      </c>
      <c r="AO65" s="12">
        <f t="shared" si="4"/>
        <v>0</v>
      </c>
      <c r="AP65" s="12">
        <f t="shared" si="5"/>
        <v>0</v>
      </c>
      <c r="AQ65" s="36">
        <f t="shared" si="6"/>
        <v>6</v>
      </c>
      <c r="AR65" s="38">
        <f t="shared" si="7"/>
        <v>24</v>
      </c>
      <c r="AS65" s="16">
        <f t="shared" si="8"/>
        <v>4.054415167</v>
      </c>
      <c r="AT65" s="16">
        <f t="shared" si="9"/>
        <v>6.652380754</v>
      </c>
      <c r="AU65" s="16">
        <f t="shared" si="10"/>
        <v>0</v>
      </c>
      <c r="AV65" s="16">
        <f t="shared" si="11"/>
        <v>0</v>
      </c>
      <c r="AW65" s="16">
        <f t="shared" si="12"/>
        <v>0</v>
      </c>
      <c r="AX65" s="16">
        <f t="shared" si="13"/>
        <v>-1.388103283</v>
      </c>
      <c r="AY65" s="16">
        <f t="shared" si="14"/>
        <v>-2.803758844</v>
      </c>
      <c r="AZ65" s="16">
        <f t="shared" si="15"/>
        <v>0.5922667085</v>
      </c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</row>
    <row r="66">
      <c r="A66" s="37">
        <v>65.0</v>
      </c>
      <c r="B66" s="37" t="s">
        <v>495</v>
      </c>
      <c r="C66" s="37" t="str">
        <f>VLOOKUP(B66, 'Unavailable Pitchers'!A:B,2, FALSE)</f>
        <v/>
      </c>
      <c r="D66" s="37" t="str">
        <f>VLOOKUP(B66, 'Pitcher Pool'!A:C,3, FALSE)</f>
        <v>#N/A</v>
      </c>
      <c r="E66" s="37">
        <v>25.0</v>
      </c>
      <c r="F66" s="37" t="s">
        <v>170</v>
      </c>
      <c r="G66" s="37" t="s">
        <v>121</v>
      </c>
      <c r="H66" s="37">
        <v>1.0</v>
      </c>
      <c r="I66" s="37">
        <v>0.0</v>
      </c>
      <c r="J66" s="37">
        <v>1.0</v>
      </c>
      <c r="K66" s="37">
        <v>2.16</v>
      </c>
      <c r="L66" s="37">
        <v>3.0</v>
      </c>
      <c r="M66" s="37">
        <v>3.0</v>
      </c>
      <c r="N66" s="37">
        <v>0.0</v>
      </c>
      <c r="O66" s="37">
        <v>1.0</v>
      </c>
      <c r="P66" s="37">
        <v>1.0</v>
      </c>
      <c r="Q66" s="37">
        <v>0.0</v>
      </c>
      <c r="R66" s="37">
        <v>16.66</v>
      </c>
      <c r="S66" s="37">
        <v>8.0</v>
      </c>
      <c r="T66" s="37">
        <v>4.0</v>
      </c>
      <c r="U66" s="37">
        <v>4.0</v>
      </c>
      <c r="V66" s="37">
        <v>1.0</v>
      </c>
      <c r="W66" s="37">
        <v>8.0</v>
      </c>
      <c r="X66" s="37">
        <v>0.0</v>
      </c>
      <c r="Y66" s="37">
        <v>20.0</v>
      </c>
      <c r="Z66" s="37">
        <v>1.0</v>
      </c>
      <c r="AA66" s="37">
        <v>0.0</v>
      </c>
      <c r="AB66" s="37">
        <v>1.0</v>
      </c>
      <c r="AC66" s="37">
        <v>67.0</v>
      </c>
      <c r="AD66" s="37">
        <v>192.0</v>
      </c>
      <c r="AE66" s="37">
        <v>3.1</v>
      </c>
      <c r="AF66" s="37">
        <v>0.96</v>
      </c>
      <c r="AG66" s="37">
        <v>4.3</v>
      </c>
      <c r="AH66" s="37">
        <v>0.5</v>
      </c>
      <c r="AI66" s="37">
        <v>4.3</v>
      </c>
      <c r="AJ66" s="37">
        <v>10.8</v>
      </c>
      <c r="AK66" s="37">
        <v>2.5</v>
      </c>
      <c r="AL66" s="37">
        <f t="shared" si="1"/>
        <v>7</v>
      </c>
      <c r="AM66" s="36">
        <f t="shared" si="2"/>
        <v>1</v>
      </c>
      <c r="AN66" s="36">
        <f t="shared" si="3"/>
        <v>9</v>
      </c>
      <c r="AO66" s="12">
        <f t="shared" si="4"/>
        <v>1</v>
      </c>
      <c r="AP66" s="12">
        <f t="shared" si="5"/>
        <v>0</v>
      </c>
      <c r="AQ66" s="36">
        <f t="shared" si="6"/>
        <v>20</v>
      </c>
      <c r="AR66" s="38">
        <f t="shared" si="7"/>
        <v>29.98</v>
      </c>
      <c r="AS66" s="16">
        <f t="shared" si="8"/>
        <v>4.730151028</v>
      </c>
      <c r="AT66" s="16">
        <f t="shared" si="9"/>
        <v>1.663095188</v>
      </c>
      <c r="AU66" s="16">
        <f t="shared" si="10"/>
        <v>3.108203904</v>
      </c>
      <c r="AV66" s="16">
        <f t="shared" si="11"/>
        <v>0.4466447172</v>
      </c>
      <c r="AW66" s="16">
        <f t="shared" si="12"/>
        <v>0</v>
      </c>
      <c r="AX66" s="16">
        <f t="shared" si="13"/>
        <v>-4.627010944</v>
      </c>
      <c r="AY66" s="16">
        <f t="shared" si="14"/>
        <v>-3.50236209</v>
      </c>
      <c r="AZ66" s="16">
        <f t="shared" si="15"/>
        <v>0.6062406012</v>
      </c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</row>
    <row r="67">
      <c r="A67" s="37">
        <v>66.0</v>
      </c>
      <c r="B67" s="37" t="s">
        <v>496</v>
      </c>
      <c r="C67" s="37" t="str">
        <f>VLOOKUP(B67, 'Unavailable Pitchers'!A:B,2, FALSE)</f>
        <v/>
      </c>
      <c r="D67" s="37" t="str">
        <f>VLOOKUP(B67, 'Pitcher Pool'!A:C,3, FALSE)</f>
        <v>#N/A</v>
      </c>
      <c r="E67" s="37">
        <v>28.0</v>
      </c>
      <c r="F67" s="37" t="s">
        <v>274</v>
      </c>
      <c r="G67" s="37" t="s">
        <v>125</v>
      </c>
      <c r="H67" s="37">
        <v>1.0</v>
      </c>
      <c r="I67" s="37">
        <v>1.0</v>
      </c>
      <c r="J67" s="37">
        <v>0.5</v>
      </c>
      <c r="K67" s="37">
        <v>3.27</v>
      </c>
      <c r="L67" s="37">
        <v>2.0</v>
      </c>
      <c r="M67" s="37">
        <v>2.0</v>
      </c>
      <c r="N67" s="37">
        <v>0.0</v>
      </c>
      <c r="O67" s="37">
        <v>0.0</v>
      </c>
      <c r="P67" s="37">
        <v>0.0</v>
      </c>
      <c r="Q67" s="37">
        <v>0.0</v>
      </c>
      <c r="R67" s="37">
        <v>11.0</v>
      </c>
      <c r="S67" s="37">
        <v>7.0</v>
      </c>
      <c r="T67" s="37">
        <v>4.0</v>
      </c>
      <c r="U67" s="37">
        <v>4.0</v>
      </c>
      <c r="V67" s="37">
        <v>1.0</v>
      </c>
      <c r="W67" s="37">
        <v>2.0</v>
      </c>
      <c r="X67" s="37">
        <v>0.0</v>
      </c>
      <c r="Y67" s="37">
        <v>11.0</v>
      </c>
      <c r="Z67" s="37">
        <v>0.0</v>
      </c>
      <c r="AA67" s="37">
        <v>0.0</v>
      </c>
      <c r="AB67" s="37">
        <v>0.0</v>
      </c>
      <c r="AC67" s="37">
        <v>42.0</v>
      </c>
      <c r="AD67" s="37">
        <v>132.0</v>
      </c>
      <c r="AE67" s="37">
        <v>2.83</v>
      </c>
      <c r="AF67" s="37">
        <v>0.818</v>
      </c>
      <c r="AG67" s="37">
        <v>5.7</v>
      </c>
      <c r="AH67" s="37">
        <v>0.8</v>
      </c>
      <c r="AI67" s="37">
        <v>1.6</v>
      </c>
      <c r="AJ67" s="37">
        <v>9.0</v>
      </c>
      <c r="AK67" s="37">
        <v>5.5</v>
      </c>
      <c r="AL67" s="37">
        <f t="shared" si="1"/>
        <v>6</v>
      </c>
      <c r="AM67" s="36">
        <f t="shared" si="2"/>
        <v>1</v>
      </c>
      <c r="AN67" s="36">
        <f t="shared" si="3"/>
        <v>2</v>
      </c>
      <c r="AO67" s="12">
        <f t="shared" si="4"/>
        <v>0</v>
      </c>
      <c r="AP67" s="12">
        <f t="shared" si="5"/>
        <v>0</v>
      </c>
      <c r="AQ67" s="36">
        <f t="shared" si="6"/>
        <v>11</v>
      </c>
      <c r="AR67" s="38">
        <f t="shared" si="7"/>
        <v>22</v>
      </c>
      <c r="AS67" s="16">
        <f t="shared" si="8"/>
        <v>4.054415167</v>
      </c>
      <c r="AT67" s="16">
        <f t="shared" si="9"/>
        <v>1.663095188</v>
      </c>
      <c r="AU67" s="16">
        <f t="shared" si="10"/>
        <v>0.6907119786</v>
      </c>
      <c r="AV67" s="16">
        <f t="shared" si="11"/>
        <v>0</v>
      </c>
      <c r="AW67" s="16">
        <f t="shared" si="12"/>
        <v>0</v>
      </c>
      <c r="AX67" s="16">
        <f t="shared" si="13"/>
        <v>-2.544856019</v>
      </c>
      <c r="AY67" s="16">
        <f t="shared" si="14"/>
        <v>-2.570112274</v>
      </c>
      <c r="AZ67" s="16">
        <f t="shared" si="15"/>
        <v>0.6466270203</v>
      </c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</row>
    <row r="68">
      <c r="A68" s="37">
        <v>67.0</v>
      </c>
      <c r="B68" s="37" t="s">
        <v>497</v>
      </c>
      <c r="C68" s="37" t="str">
        <f>VLOOKUP(B68, 'Unavailable Pitchers'!A:B,2, FALSE)</f>
        <v/>
      </c>
      <c r="D68" s="37" t="str">
        <f>VLOOKUP(B68, 'Pitcher Pool'!A:C,3, FALSE)</f>
        <v>#N/A</v>
      </c>
      <c r="E68" s="37">
        <v>36.0</v>
      </c>
      <c r="F68" s="37" t="s">
        <v>182</v>
      </c>
      <c r="G68" s="37" t="s">
        <v>121</v>
      </c>
      <c r="H68" s="37">
        <v>1.0</v>
      </c>
      <c r="I68" s="37">
        <v>1.0</v>
      </c>
      <c r="J68" s="37">
        <v>0.5</v>
      </c>
      <c r="K68" s="37">
        <v>1.8</v>
      </c>
      <c r="L68" s="37">
        <v>4.0</v>
      </c>
      <c r="M68" s="37">
        <v>4.0</v>
      </c>
      <c r="N68" s="37">
        <v>0.0</v>
      </c>
      <c r="O68" s="37">
        <v>0.0</v>
      </c>
      <c r="P68" s="37">
        <v>0.0</v>
      </c>
      <c r="Q68" s="37">
        <v>0.0</v>
      </c>
      <c r="R68" s="37">
        <v>25.0</v>
      </c>
      <c r="S68" s="37">
        <v>14.0</v>
      </c>
      <c r="T68" s="37">
        <v>5.0</v>
      </c>
      <c r="U68" s="37">
        <v>5.0</v>
      </c>
      <c r="V68" s="37">
        <v>4.0</v>
      </c>
      <c r="W68" s="37">
        <v>4.0</v>
      </c>
      <c r="X68" s="37">
        <v>0.0</v>
      </c>
      <c r="Y68" s="37">
        <v>33.0</v>
      </c>
      <c r="Z68" s="37">
        <v>1.0</v>
      </c>
      <c r="AA68" s="37">
        <v>0.0</v>
      </c>
      <c r="AB68" s="37">
        <v>0.0</v>
      </c>
      <c r="AC68" s="37">
        <v>92.0</v>
      </c>
      <c r="AD68" s="37">
        <v>220.0</v>
      </c>
      <c r="AE68" s="37">
        <v>3.14</v>
      </c>
      <c r="AF68" s="37">
        <v>0.72</v>
      </c>
      <c r="AG68" s="37">
        <v>5.0</v>
      </c>
      <c r="AH68" s="37">
        <v>1.4</v>
      </c>
      <c r="AI68" s="37">
        <v>1.4</v>
      </c>
      <c r="AJ68" s="37">
        <v>11.9</v>
      </c>
      <c r="AK68" s="37">
        <v>8.25</v>
      </c>
      <c r="AL68" s="37">
        <f t="shared" si="1"/>
        <v>10</v>
      </c>
      <c r="AM68" s="36">
        <f t="shared" si="2"/>
        <v>4</v>
      </c>
      <c r="AN68" s="36">
        <f t="shared" si="3"/>
        <v>5</v>
      </c>
      <c r="AO68" s="12">
        <f t="shared" si="4"/>
        <v>0</v>
      </c>
      <c r="AP68" s="12">
        <f t="shared" si="5"/>
        <v>0</v>
      </c>
      <c r="AQ68" s="36">
        <f t="shared" si="6"/>
        <v>33</v>
      </c>
      <c r="AR68" s="38">
        <f t="shared" si="7"/>
        <v>42</v>
      </c>
      <c r="AS68" s="16">
        <f t="shared" si="8"/>
        <v>6.757358611</v>
      </c>
      <c r="AT68" s="16">
        <f t="shared" si="9"/>
        <v>6.652380754</v>
      </c>
      <c r="AU68" s="16">
        <f t="shared" si="10"/>
        <v>1.726779946</v>
      </c>
      <c r="AV68" s="16">
        <f t="shared" si="11"/>
        <v>0</v>
      </c>
      <c r="AW68" s="16">
        <f t="shared" si="12"/>
        <v>0</v>
      </c>
      <c r="AX68" s="16">
        <f t="shared" si="13"/>
        <v>-7.634568057</v>
      </c>
      <c r="AY68" s="16">
        <f t="shared" si="14"/>
        <v>-4.906577977</v>
      </c>
      <c r="AZ68" s="16">
        <f t="shared" si="15"/>
        <v>0.6488433192</v>
      </c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</row>
    <row r="69">
      <c r="A69" s="37">
        <v>68.0</v>
      </c>
      <c r="B69" s="37" t="s">
        <v>498</v>
      </c>
      <c r="C69" s="37" t="str">
        <f>VLOOKUP(B69, 'Unavailable Pitchers'!A:B,2, FALSE)</f>
        <v>#N/A</v>
      </c>
      <c r="D69" s="37" t="str">
        <f>VLOOKUP(B69, 'Pitcher Pool'!A:C,3, FALSE)</f>
        <v>#N/A</v>
      </c>
      <c r="E69" s="37">
        <v>37.0</v>
      </c>
      <c r="F69" s="37" t="s">
        <v>203</v>
      </c>
      <c r="G69" s="37" t="s">
        <v>121</v>
      </c>
      <c r="H69" s="37">
        <v>1.0</v>
      </c>
      <c r="I69" s="37">
        <v>1.0</v>
      </c>
      <c r="J69" s="37">
        <v>0.5</v>
      </c>
      <c r="K69" s="37">
        <v>2.87</v>
      </c>
      <c r="L69" s="37">
        <v>9.0</v>
      </c>
      <c r="M69" s="37">
        <v>0.0</v>
      </c>
      <c r="N69" s="37">
        <v>2.0</v>
      </c>
      <c r="O69" s="37">
        <v>0.0</v>
      </c>
      <c r="P69" s="37">
        <v>0.0</v>
      </c>
      <c r="Q69" s="37">
        <v>1.0</v>
      </c>
      <c r="R69" s="37">
        <v>15.66</v>
      </c>
      <c r="S69" s="37">
        <v>13.0</v>
      </c>
      <c r="T69" s="37">
        <v>5.0</v>
      </c>
      <c r="U69" s="37">
        <v>5.0</v>
      </c>
      <c r="V69" s="37">
        <v>3.0</v>
      </c>
      <c r="W69" s="37">
        <v>4.0</v>
      </c>
      <c r="X69" s="37">
        <v>0.0</v>
      </c>
      <c r="Y69" s="37">
        <v>18.0</v>
      </c>
      <c r="Z69" s="37">
        <v>1.0</v>
      </c>
      <c r="AA69" s="37">
        <v>0.0</v>
      </c>
      <c r="AB69" s="37">
        <v>0.0</v>
      </c>
      <c r="AC69" s="37">
        <v>63.0</v>
      </c>
      <c r="AD69" s="37">
        <v>129.0</v>
      </c>
      <c r="AE69" s="37">
        <v>4.25</v>
      </c>
      <c r="AF69" s="37">
        <v>1.085</v>
      </c>
      <c r="AG69" s="37">
        <v>7.5</v>
      </c>
      <c r="AH69" s="37">
        <v>1.7</v>
      </c>
      <c r="AI69" s="37">
        <v>2.3</v>
      </c>
      <c r="AJ69" s="37">
        <v>10.3</v>
      </c>
      <c r="AK69" s="37">
        <v>4.5</v>
      </c>
      <c r="AL69" s="37">
        <f t="shared" si="1"/>
        <v>10</v>
      </c>
      <c r="AM69" s="36">
        <f t="shared" si="2"/>
        <v>3</v>
      </c>
      <c r="AN69" s="36">
        <f t="shared" si="3"/>
        <v>5</v>
      </c>
      <c r="AO69" s="12">
        <f t="shared" si="4"/>
        <v>0</v>
      </c>
      <c r="AP69" s="12">
        <f t="shared" si="5"/>
        <v>0</v>
      </c>
      <c r="AQ69" s="36">
        <f t="shared" si="6"/>
        <v>18</v>
      </c>
      <c r="AR69" s="38">
        <f t="shared" si="7"/>
        <v>28.98</v>
      </c>
      <c r="AS69" s="16">
        <f t="shared" si="8"/>
        <v>6.757358611</v>
      </c>
      <c r="AT69" s="16">
        <f t="shared" si="9"/>
        <v>4.989285565</v>
      </c>
      <c r="AU69" s="16">
        <f t="shared" si="10"/>
        <v>1.726779946</v>
      </c>
      <c r="AV69" s="16">
        <f t="shared" si="11"/>
        <v>0</v>
      </c>
      <c r="AW69" s="16">
        <f t="shared" si="12"/>
        <v>0</v>
      </c>
      <c r="AX69" s="16">
        <f t="shared" si="13"/>
        <v>-4.164309849</v>
      </c>
      <c r="AY69" s="16">
        <f t="shared" si="14"/>
        <v>-3.385538804</v>
      </c>
      <c r="AZ69" s="16">
        <f t="shared" si="15"/>
        <v>0.6581750521</v>
      </c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</row>
    <row r="70">
      <c r="A70" s="37">
        <v>69.0</v>
      </c>
      <c r="B70" s="37" t="s">
        <v>499</v>
      </c>
      <c r="C70" s="37" t="str">
        <f>VLOOKUP(B70, 'Unavailable Pitchers'!A:B,2, FALSE)</f>
        <v>#N/A</v>
      </c>
      <c r="D70" s="37" t="str">
        <f>VLOOKUP(B70, 'Pitcher Pool'!A:C,3, FALSE)</f>
        <v>Available</v>
      </c>
      <c r="E70" s="37">
        <v>23.0</v>
      </c>
      <c r="F70" s="37" t="s">
        <v>212</v>
      </c>
      <c r="G70" s="37" t="s">
        <v>125</v>
      </c>
      <c r="H70" s="37">
        <v>0.0</v>
      </c>
      <c r="I70" s="37">
        <v>0.0</v>
      </c>
      <c r="J70" s="39"/>
      <c r="K70" s="37">
        <v>8.1</v>
      </c>
      <c r="L70" s="37">
        <v>8.0</v>
      </c>
      <c r="M70" s="37">
        <v>0.0</v>
      </c>
      <c r="N70" s="37">
        <v>4.0</v>
      </c>
      <c r="O70" s="37">
        <v>0.0</v>
      </c>
      <c r="P70" s="37">
        <v>0.0</v>
      </c>
      <c r="Q70" s="37">
        <v>0.0</v>
      </c>
      <c r="R70" s="37">
        <v>10.0</v>
      </c>
      <c r="S70" s="37">
        <v>8.0</v>
      </c>
      <c r="T70" s="37">
        <v>9.0</v>
      </c>
      <c r="U70" s="37">
        <v>9.0</v>
      </c>
      <c r="V70" s="37">
        <v>1.0</v>
      </c>
      <c r="W70" s="37">
        <v>6.0</v>
      </c>
      <c r="X70" s="37">
        <v>0.0</v>
      </c>
      <c r="Y70" s="37">
        <v>9.0</v>
      </c>
      <c r="Z70" s="37">
        <v>3.0</v>
      </c>
      <c r="AA70" s="37">
        <v>0.0</v>
      </c>
      <c r="AB70" s="37">
        <v>1.0</v>
      </c>
      <c r="AC70" s="37">
        <v>44.0</v>
      </c>
      <c r="AD70" s="37">
        <v>54.0</v>
      </c>
      <c r="AE70" s="37">
        <v>5.3</v>
      </c>
      <c r="AF70" s="37">
        <v>1.4</v>
      </c>
      <c r="AG70" s="37">
        <v>7.2</v>
      </c>
      <c r="AH70" s="37">
        <v>0.9</v>
      </c>
      <c r="AI70" s="37">
        <v>5.4</v>
      </c>
      <c r="AJ70" s="37">
        <v>8.1</v>
      </c>
      <c r="AK70" s="37">
        <v>1.5</v>
      </c>
      <c r="AL70" s="37">
        <f t="shared" si="1"/>
        <v>7</v>
      </c>
      <c r="AM70" s="36">
        <f t="shared" si="2"/>
        <v>1</v>
      </c>
      <c r="AN70" s="36">
        <f t="shared" si="3"/>
        <v>9</v>
      </c>
      <c r="AO70" s="12">
        <f t="shared" si="4"/>
        <v>1</v>
      </c>
      <c r="AP70" s="12">
        <f t="shared" si="5"/>
        <v>0</v>
      </c>
      <c r="AQ70" s="36">
        <f t="shared" si="6"/>
        <v>9</v>
      </c>
      <c r="AR70" s="38">
        <f t="shared" si="7"/>
        <v>21</v>
      </c>
      <c r="AS70" s="16">
        <f t="shared" si="8"/>
        <v>4.730151028</v>
      </c>
      <c r="AT70" s="16">
        <f t="shared" si="9"/>
        <v>1.663095188</v>
      </c>
      <c r="AU70" s="16">
        <f t="shared" si="10"/>
        <v>3.108203904</v>
      </c>
      <c r="AV70" s="16">
        <f t="shared" si="11"/>
        <v>0.4466447172</v>
      </c>
      <c r="AW70" s="16">
        <f t="shared" si="12"/>
        <v>0</v>
      </c>
      <c r="AX70" s="16">
        <f t="shared" si="13"/>
        <v>-2.082154925</v>
      </c>
      <c r="AY70" s="16">
        <f t="shared" si="14"/>
        <v>-2.453288989</v>
      </c>
      <c r="AZ70" s="16">
        <f t="shared" si="15"/>
        <v>0.6765813654</v>
      </c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</row>
    <row r="71">
      <c r="A71" s="37">
        <v>70.0</v>
      </c>
      <c r="B71" s="37" t="s">
        <v>500</v>
      </c>
      <c r="C71" s="37" t="str">
        <f>VLOOKUP(B71, 'Unavailable Pitchers'!A:B,2, FALSE)</f>
        <v>#N/A</v>
      </c>
      <c r="D71" s="37" t="str">
        <f>VLOOKUP(B71, 'Pitcher Pool'!A:C,3, FALSE)</f>
        <v>Available</v>
      </c>
      <c r="E71" s="37">
        <v>29.0</v>
      </c>
      <c r="F71" s="37" t="s">
        <v>185</v>
      </c>
      <c r="G71" s="37" t="s">
        <v>121</v>
      </c>
      <c r="H71" s="37">
        <v>1.0</v>
      </c>
      <c r="I71" s="37">
        <v>0.0</v>
      </c>
      <c r="J71" s="37">
        <v>1.0</v>
      </c>
      <c r="K71" s="37">
        <v>3.45</v>
      </c>
      <c r="L71" s="37">
        <v>8.0</v>
      </c>
      <c r="M71" s="37">
        <v>1.0</v>
      </c>
      <c r="N71" s="37">
        <v>2.0</v>
      </c>
      <c r="O71" s="37">
        <v>0.0</v>
      </c>
      <c r="P71" s="37">
        <v>0.0</v>
      </c>
      <c r="Q71" s="37">
        <v>1.0</v>
      </c>
      <c r="R71" s="37">
        <v>15.66</v>
      </c>
      <c r="S71" s="37">
        <v>12.0</v>
      </c>
      <c r="T71" s="37">
        <v>6.0</v>
      </c>
      <c r="U71" s="37">
        <v>6.0</v>
      </c>
      <c r="V71" s="37">
        <v>2.0</v>
      </c>
      <c r="W71" s="37">
        <v>3.0</v>
      </c>
      <c r="X71" s="37">
        <v>1.0</v>
      </c>
      <c r="Y71" s="37">
        <v>6.0</v>
      </c>
      <c r="Z71" s="37">
        <v>2.0</v>
      </c>
      <c r="AA71" s="37">
        <v>0.0</v>
      </c>
      <c r="AB71" s="37">
        <v>0.0</v>
      </c>
      <c r="AC71" s="37">
        <v>62.0</v>
      </c>
      <c r="AD71" s="37">
        <v>114.0</v>
      </c>
      <c r="AE71" s="37">
        <v>4.95</v>
      </c>
      <c r="AF71" s="37">
        <v>0.957</v>
      </c>
      <c r="AG71" s="37">
        <v>6.9</v>
      </c>
      <c r="AH71" s="37">
        <v>1.1</v>
      </c>
      <c r="AI71" s="37">
        <v>1.7</v>
      </c>
      <c r="AJ71" s="37">
        <v>3.4</v>
      </c>
      <c r="AK71" s="37">
        <v>2.0</v>
      </c>
      <c r="AL71" s="37">
        <f t="shared" si="1"/>
        <v>10</v>
      </c>
      <c r="AM71" s="36">
        <f t="shared" si="2"/>
        <v>2</v>
      </c>
      <c r="AN71" s="36">
        <f t="shared" si="3"/>
        <v>5</v>
      </c>
      <c r="AO71" s="12">
        <f t="shared" si="4"/>
        <v>0</v>
      </c>
      <c r="AP71" s="12">
        <f t="shared" si="5"/>
        <v>0</v>
      </c>
      <c r="AQ71" s="36">
        <f t="shared" si="6"/>
        <v>6</v>
      </c>
      <c r="AR71" s="38">
        <f t="shared" si="7"/>
        <v>40.98</v>
      </c>
      <c r="AS71" s="16">
        <f t="shared" si="8"/>
        <v>6.757358611</v>
      </c>
      <c r="AT71" s="16">
        <f t="shared" si="9"/>
        <v>3.326190377</v>
      </c>
      <c r="AU71" s="16">
        <f t="shared" si="10"/>
        <v>1.726779946</v>
      </c>
      <c r="AV71" s="16">
        <f t="shared" si="11"/>
        <v>0</v>
      </c>
      <c r="AW71" s="16">
        <f t="shared" si="12"/>
        <v>0</v>
      </c>
      <c r="AX71" s="16">
        <f t="shared" si="13"/>
        <v>-1.388103283</v>
      </c>
      <c r="AY71" s="16">
        <f t="shared" si="14"/>
        <v>-4.787418227</v>
      </c>
      <c r="AZ71" s="16">
        <f t="shared" si="15"/>
        <v>0.7043509281</v>
      </c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</row>
    <row r="72">
      <c r="A72" s="37">
        <v>71.0</v>
      </c>
      <c r="B72" s="37" t="s">
        <v>501</v>
      </c>
      <c r="C72" s="37" t="str">
        <f>VLOOKUP(B72, 'Unavailable Pitchers'!A:B,2, FALSE)</f>
        <v>#N/A</v>
      </c>
      <c r="D72" s="37" t="str">
        <f>VLOOKUP(B72, 'Pitcher Pool'!A:C,3, FALSE)</f>
        <v>Available</v>
      </c>
      <c r="E72" s="37">
        <v>31.0</v>
      </c>
      <c r="F72" s="37" t="s">
        <v>149</v>
      </c>
      <c r="G72" s="37" t="s">
        <v>125</v>
      </c>
      <c r="H72" s="37">
        <v>0.0</v>
      </c>
      <c r="I72" s="37">
        <v>1.0</v>
      </c>
      <c r="J72" s="37">
        <v>0.0</v>
      </c>
      <c r="K72" s="37">
        <v>6.55</v>
      </c>
      <c r="L72" s="37">
        <v>9.0</v>
      </c>
      <c r="M72" s="37">
        <v>0.0</v>
      </c>
      <c r="N72" s="37">
        <v>2.0</v>
      </c>
      <c r="O72" s="37">
        <v>0.0</v>
      </c>
      <c r="P72" s="37">
        <v>0.0</v>
      </c>
      <c r="Q72" s="37">
        <v>0.0</v>
      </c>
      <c r="R72" s="37">
        <v>11.0</v>
      </c>
      <c r="S72" s="37">
        <v>12.0</v>
      </c>
      <c r="T72" s="37">
        <v>8.0</v>
      </c>
      <c r="U72" s="37">
        <v>8.0</v>
      </c>
      <c r="V72" s="37">
        <v>2.0</v>
      </c>
      <c r="W72" s="37">
        <v>3.0</v>
      </c>
      <c r="X72" s="37">
        <v>1.0</v>
      </c>
      <c r="Y72" s="37">
        <v>8.0</v>
      </c>
      <c r="Z72" s="37">
        <v>0.0</v>
      </c>
      <c r="AA72" s="37">
        <v>0.0</v>
      </c>
      <c r="AB72" s="37">
        <v>0.0</v>
      </c>
      <c r="AC72" s="37">
        <v>48.0</v>
      </c>
      <c r="AD72" s="37">
        <v>64.0</v>
      </c>
      <c r="AE72" s="37">
        <v>4.83</v>
      </c>
      <c r="AF72" s="37">
        <v>1.364</v>
      </c>
      <c r="AG72" s="37">
        <v>9.8</v>
      </c>
      <c r="AH72" s="37">
        <v>1.6</v>
      </c>
      <c r="AI72" s="37">
        <v>2.5</v>
      </c>
      <c r="AJ72" s="37">
        <v>6.5</v>
      </c>
      <c r="AK72" s="37">
        <v>2.67</v>
      </c>
      <c r="AL72" s="37">
        <f t="shared" si="1"/>
        <v>10</v>
      </c>
      <c r="AM72" s="36">
        <f t="shared" si="2"/>
        <v>2</v>
      </c>
      <c r="AN72" s="36">
        <f t="shared" si="3"/>
        <v>3</v>
      </c>
      <c r="AO72" s="12">
        <f t="shared" si="4"/>
        <v>0</v>
      </c>
      <c r="AP72" s="12">
        <f t="shared" si="5"/>
        <v>0</v>
      </c>
      <c r="AQ72" s="36">
        <f t="shared" si="6"/>
        <v>8</v>
      </c>
      <c r="AR72" s="38">
        <f t="shared" si="7"/>
        <v>25</v>
      </c>
      <c r="AS72" s="16">
        <f t="shared" si="8"/>
        <v>6.757358611</v>
      </c>
      <c r="AT72" s="16">
        <f t="shared" si="9"/>
        <v>3.326190377</v>
      </c>
      <c r="AU72" s="16">
        <f t="shared" si="10"/>
        <v>1.036067968</v>
      </c>
      <c r="AV72" s="16">
        <f t="shared" si="11"/>
        <v>0</v>
      </c>
      <c r="AW72" s="16">
        <f t="shared" si="12"/>
        <v>0</v>
      </c>
      <c r="AX72" s="16">
        <f t="shared" si="13"/>
        <v>-1.850804377</v>
      </c>
      <c r="AY72" s="16">
        <f t="shared" si="14"/>
        <v>-2.920582129</v>
      </c>
      <c r="AZ72" s="16">
        <f t="shared" si="15"/>
        <v>0.7053589388</v>
      </c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</row>
    <row r="73">
      <c r="A73" s="37">
        <v>72.0</v>
      </c>
      <c r="B73" s="37" t="s">
        <v>502</v>
      </c>
      <c r="C73" s="37" t="str">
        <f>VLOOKUP(B73, 'Unavailable Pitchers'!A:B,2, FALSE)</f>
        <v/>
      </c>
      <c r="D73" s="37" t="str">
        <f>VLOOKUP(B73, 'Pitcher Pool'!A:C,3, FALSE)</f>
        <v>#N/A</v>
      </c>
      <c r="E73" s="37">
        <v>28.0</v>
      </c>
      <c r="F73" s="37" t="s">
        <v>274</v>
      </c>
      <c r="G73" s="37" t="s">
        <v>125</v>
      </c>
      <c r="H73" s="37">
        <v>1.0</v>
      </c>
      <c r="I73" s="37">
        <v>1.0</v>
      </c>
      <c r="J73" s="37">
        <v>0.5</v>
      </c>
      <c r="K73" s="37">
        <v>3.32</v>
      </c>
      <c r="L73" s="37">
        <v>6.0</v>
      </c>
      <c r="M73" s="37">
        <v>3.0</v>
      </c>
      <c r="N73" s="37">
        <v>1.0</v>
      </c>
      <c r="O73" s="37">
        <v>0.0</v>
      </c>
      <c r="P73" s="37">
        <v>0.0</v>
      </c>
      <c r="Q73" s="37">
        <v>0.0</v>
      </c>
      <c r="R73" s="37">
        <v>19.0</v>
      </c>
      <c r="S73" s="37">
        <v>12.0</v>
      </c>
      <c r="T73" s="37">
        <v>7.0</v>
      </c>
      <c r="U73" s="37">
        <v>7.0</v>
      </c>
      <c r="V73" s="37">
        <v>3.0</v>
      </c>
      <c r="W73" s="37">
        <v>4.0</v>
      </c>
      <c r="X73" s="37">
        <v>0.0</v>
      </c>
      <c r="Y73" s="37">
        <v>17.0</v>
      </c>
      <c r="Z73" s="37">
        <v>0.0</v>
      </c>
      <c r="AA73" s="37">
        <v>0.0</v>
      </c>
      <c r="AB73" s="37">
        <v>1.0</v>
      </c>
      <c r="AC73" s="37">
        <v>73.0</v>
      </c>
      <c r="AD73" s="37">
        <v>129.0</v>
      </c>
      <c r="AE73" s="37">
        <v>3.99</v>
      </c>
      <c r="AF73" s="37">
        <v>0.842</v>
      </c>
      <c r="AG73" s="37">
        <v>5.7</v>
      </c>
      <c r="AH73" s="37">
        <v>1.4</v>
      </c>
      <c r="AI73" s="37">
        <v>1.9</v>
      </c>
      <c r="AJ73" s="37">
        <v>8.1</v>
      </c>
      <c r="AK73" s="37">
        <v>4.25</v>
      </c>
      <c r="AL73" s="37">
        <f t="shared" si="1"/>
        <v>9</v>
      </c>
      <c r="AM73" s="36">
        <f t="shared" si="2"/>
        <v>3</v>
      </c>
      <c r="AN73" s="36">
        <f t="shared" si="3"/>
        <v>4</v>
      </c>
      <c r="AO73" s="12">
        <f t="shared" si="4"/>
        <v>1</v>
      </c>
      <c r="AP73" s="12">
        <f t="shared" si="5"/>
        <v>0</v>
      </c>
      <c r="AQ73" s="36">
        <f t="shared" si="6"/>
        <v>17</v>
      </c>
      <c r="AR73" s="38">
        <f t="shared" si="7"/>
        <v>40</v>
      </c>
      <c r="AS73" s="16">
        <f t="shared" si="8"/>
        <v>6.08162275</v>
      </c>
      <c r="AT73" s="16">
        <f t="shared" si="9"/>
        <v>4.989285565</v>
      </c>
      <c r="AU73" s="16">
        <f t="shared" si="10"/>
        <v>1.381423957</v>
      </c>
      <c r="AV73" s="16">
        <f t="shared" si="11"/>
        <v>0.4466447172</v>
      </c>
      <c r="AW73" s="16">
        <f t="shared" si="12"/>
        <v>0</v>
      </c>
      <c r="AX73" s="16">
        <f t="shared" si="13"/>
        <v>-3.932959302</v>
      </c>
      <c r="AY73" s="16">
        <f t="shared" si="14"/>
        <v>-4.672931407</v>
      </c>
      <c r="AZ73" s="16">
        <f t="shared" si="15"/>
        <v>0.7155143801</v>
      </c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</row>
    <row r="74">
      <c r="A74" s="37">
        <v>73.0</v>
      </c>
      <c r="B74" s="37" t="s">
        <v>503</v>
      </c>
      <c r="C74" s="37" t="str">
        <f>VLOOKUP(B74, 'Unavailable Pitchers'!A:B,2, FALSE)</f>
        <v>#N/A</v>
      </c>
      <c r="D74" s="37" t="str">
        <f>VLOOKUP(B74, 'Pitcher Pool'!A:C,3, FALSE)</f>
        <v>Available</v>
      </c>
      <c r="E74" s="37">
        <v>24.0</v>
      </c>
      <c r="F74" s="37" t="s">
        <v>226</v>
      </c>
      <c r="G74" s="37" t="s">
        <v>125</v>
      </c>
      <c r="H74" s="37">
        <v>1.0</v>
      </c>
      <c r="I74" s="37">
        <v>0.0</v>
      </c>
      <c r="J74" s="37">
        <v>1.0</v>
      </c>
      <c r="K74" s="37">
        <v>1.69</v>
      </c>
      <c r="L74" s="37">
        <v>4.0</v>
      </c>
      <c r="M74" s="37">
        <v>0.0</v>
      </c>
      <c r="N74" s="37">
        <v>3.0</v>
      </c>
      <c r="O74" s="37">
        <v>0.0</v>
      </c>
      <c r="P74" s="37">
        <v>0.0</v>
      </c>
      <c r="Q74" s="37">
        <v>0.0</v>
      </c>
      <c r="R74" s="37">
        <v>10.66</v>
      </c>
      <c r="S74" s="37">
        <v>9.0</v>
      </c>
      <c r="T74" s="37">
        <v>3.0</v>
      </c>
      <c r="U74" s="37">
        <v>2.0</v>
      </c>
      <c r="V74" s="37">
        <v>1.0</v>
      </c>
      <c r="W74" s="37">
        <v>1.0</v>
      </c>
      <c r="X74" s="37">
        <v>0.0</v>
      </c>
      <c r="Y74" s="37">
        <v>11.0</v>
      </c>
      <c r="Z74" s="37">
        <v>0.0</v>
      </c>
      <c r="AA74" s="37">
        <v>0.0</v>
      </c>
      <c r="AB74" s="37">
        <v>1.0</v>
      </c>
      <c r="AC74" s="37">
        <v>45.0</v>
      </c>
      <c r="AD74" s="37">
        <v>238.0</v>
      </c>
      <c r="AE74" s="37">
        <v>2.54</v>
      </c>
      <c r="AF74" s="37">
        <v>0.938</v>
      </c>
      <c r="AG74" s="37">
        <v>7.6</v>
      </c>
      <c r="AH74" s="37">
        <v>0.8</v>
      </c>
      <c r="AI74" s="37">
        <v>0.8</v>
      </c>
      <c r="AJ74" s="37">
        <v>9.3</v>
      </c>
      <c r="AK74" s="37">
        <v>11.0</v>
      </c>
      <c r="AL74" s="37">
        <f t="shared" si="1"/>
        <v>8</v>
      </c>
      <c r="AM74" s="36">
        <f t="shared" si="2"/>
        <v>1</v>
      </c>
      <c r="AN74" s="36">
        <f t="shared" si="3"/>
        <v>1</v>
      </c>
      <c r="AO74" s="12">
        <f t="shared" si="4"/>
        <v>1</v>
      </c>
      <c r="AP74" s="12">
        <f t="shared" si="5"/>
        <v>0</v>
      </c>
      <c r="AQ74" s="36">
        <f t="shared" si="6"/>
        <v>11</v>
      </c>
      <c r="AR74" s="38">
        <f t="shared" si="7"/>
        <v>20.98</v>
      </c>
      <c r="AS74" s="16">
        <f t="shared" si="8"/>
        <v>5.405886889</v>
      </c>
      <c r="AT74" s="16">
        <f t="shared" si="9"/>
        <v>1.663095188</v>
      </c>
      <c r="AU74" s="16">
        <f t="shared" si="10"/>
        <v>0.3453559893</v>
      </c>
      <c r="AV74" s="16">
        <f t="shared" si="11"/>
        <v>0.4466447172</v>
      </c>
      <c r="AW74" s="16">
        <f t="shared" si="12"/>
        <v>0</v>
      </c>
      <c r="AX74" s="16">
        <f t="shared" si="13"/>
        <v>-2.544856019</v>
      </c>
      <c r="AY74" s="16">
        <f t="shared" si="14"/>
        <v>-2.450952523</v>
      </c>
      <c r="AZ74" s="16">
        <f t="shared" si="15"/>
        <v>0.7162935604</v>
      </c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</row>
    <row r="75">
      <c r="A75" s="37">
        <v>74.0</v>
      </c>
      <c r="B75" s="37" t="s">
        <v>504</v>
      </c>
      <c r="C75" s="37" t="str">
        <f>VLOOKUP(B75, 'Unavailable Pitchers'!A:B,2, FALSE)</f>
        <v>#N/A</v>
      </c>
      <c r="D75" s="37" t="str">
        <f>VLOOKUP(B75, 'Pitcher Pool'!A:C,3, FALSE)</f>
        <v>Available</v>
      </c>
      <c r="E75" s="37">
        <v>30.0</v>
      </c>
      <c r="F75" s="37" t="s">
        <v>214</v>
      </c>
      <c r="G75" s="37" t="s">
        <v>121</v>
      </c>
      <c r="H75" s="37">
        <v>1.0</v>
      </c>
      <c r="I75" s="37">
        <v>0.0</v>
      </c>
      <c r="J75" s="37">
        <v>1.0</v>
      </c>
      <c r="K75" s="37">
        <v>5.56</v>
      </c>
      <c r="L75" s="37">
        <v>10.0</v>
      </c>
      <c r="M75" s="37">
        <v>0.0</v>
      </c>
      <c r="N75" s="37">
        <v>1.0</v>
      </c>
      <c r="O75" s="37">
        <v>0.0</v>
      </c>
      <c r="P75" s="37">
        <v>0.0</v>
      </c>
      <c r="Q75" s="37">
        <v>0.0</v>
      </c>
      <c r="R75" s="37">
        <v>11.33</v>
      </c>
      <c r="S75" s="37">
        <v>13.0</v>
      </c>
      <c r="T75" s="37">
        <v>7.0</v>
      </c>
      <c r="U75" s="37">
        <v>7.0</v>
      </c>
      <c r="V75" s="37">
        <v>3.0</v>
      </c>
      <c r="W75" s="37">
        <v>2.0</v>
      </c>
      <c r="X75" s="37">
        <v>0.0</v>
      </c>
      <c r="Y75" s="37">
        <v>11.0</v>
      </c>
      <c r="Z75" s="37">
        <v>0.0</v>
      </c>
      <c r="AA75" s="37">
        <v>0.0</v>
      </c>
      <c r="AB75" s="37">
        <v>0.0</v>
      </c>
      <c r="AC75" s="37">
        <v>47.0</v>
      </c>
      <c r="AD75" s="37">
        <v>74.0</v>
      </c>
      <c r="AE75" s="37">
        <v>5.13</v>
      </c>
      <c r="AF75" s="37">
        <v>1.324</v>
      </c>
      <c r="AG75" s="37">
        <v>10.3</v>
      </c>
      <c r="AH75" s="37">
        <v>2.4</v>
      </c>
      <c r="AI75" s="37">
        <v>1.6</v>
      </c>
      <c r="AJ75" s="37">
        <v>8.7</v>
      </c>
      <c r="AK75" s="37">
        <v>5.5</v>
      </c>
      <c r="AL75" s="37">
        <f t="shared" si="1"/>
        <v>10</v>
      </c>
      <c r="AM75" s="36">
        <f t="shared" si="2"/>
        <v>3</v>
      </c>
      <c r="AN75" s="36">
        <f t="shared" si="3"/>
        <v>2</v>
      </c>
      <c r="AO75" s="12">
        <f t="shared" si="4"/>
        <v>0</v>
      </c>
      <c r="AP75" s="12">
        <f t="shared" si="5"/>
        <v>0</v>
      </c>
      <c r="AQ75" s="36">
        <f t="shared" si="6"/>
        <v>11</v>
      </c>
      <c r="AR75" s="38">
        <f t="shared" si="7"/>
        <v>22.99</v>
      </c>
      <c r="AS75" s="16">
        <f t="shared" si="8"/>
        <v>6.757358611</v>
      </c>
      <c r="AT75" s="16">
        <f t="shared" si="9"/>
        <v>4.989285565</v>
      </c>
      <c r="AU75" s="16">
        <f t="shared" si="10"/>
        <v>0.6907119786</v>
      </c>
      <c r="AV75" s="16">
        <f t="shared" si="11"/>
        <v>0</v>
      </c>
      <c r="AW75" s="16">
        <f t="shared" si="12"/>
        <v>0</v>
      </c>
      <c r="AX75" s="16">
        <f t="shared" si="13"/>
        <v>-2.544856019</v>
      </c>
      <c r="AY75" s="16">
        <f t="shared" si="14"/>
        <v>-2.685767326</v>
      </c>
      <c r="AZ75" s="16">
        <f t="shared" si="15"/>
        <v>0.720673281</v>
      </c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</row>
    <row r="76">
      <c r="A76" s="37">
        <v>75.0</v>
      </c>
      <c r="B76" s="37" t="s">
        <v>505</v>
      </c>
      <c r="C76" s="37" t="str">
        <f>VLOOKUP(B76, 'Unavailable Pitchers'!A:B,2, FALSE)</f>
        <v>#N/A</v>
      </c>
      <c r="D76" s="37" t="str">
        <f>VLOOKUP(B76, 'Pitcher Pool'!A:C,3, FALSE)</f>
        <v>Available</v>
      </c>
      <c r="E76" s="37">
        <v>29.0</v>
      </c>
      <c r="F76" s="37" t="s">
        <v>170</v>
      </c>
      <c r="G76" s="37" t="s">
        <v>121</v>
      </c>
      <c r="H76" s="37">
        <v>1.0</v>
      </c>
      <c r="I76" s="37">
        <v>1.0</v>
      </c>
      <c r="J76" s="37">
        <v>0.5</v>
      </c>
      <c r="K76" s="37">
        <v>2.63</v>
      </c>
      <c r="L76" s="37">
        <v>7.0</v>
      </c>
      <c r="M76" s="37">
        <v>1.0</v>
      </c>
      <c r="N76" s="37">
        <v>0.0</v>
      </c>
      <c r="O76" s="37">
        <v>0.0</v>
      </c>
      <c r="P76" s="37">
        <v>0.0</v>
      </c>
      <c r="Q76" s="37">
        <v>0.0</v>
      </c>
      <c r="R76" s="37">
        <v>13.66</v>
      </c>
      <c r="S76" s="37">
        <v>11.0</v>
      </c>
      <c r="T76" s="37">
        <v>5.0</v>
      </c>
      <c r="U76" s="37">
        <v>4.0</v>
      </c>
      <c r="V76" s="37">
        <v>1.0</v>
      </c>
      <c r="W76" s="37">
        <v>8.0</v>
      </c>
      <c r="X76" s="37">
        <v>0.0</v>
      </c>
      <c r="Y76" s="37">
        <v>16.0</v>
      </c>
      <c r="Z76" s="37">
        <v>2.0</v>
      </c>
      <c r="AA76" s="37">
        <v>0.0</v>
      </c>
      <c r="AB76" s="37">
        <v>0.0</v>
      </c>
      <c r="AC76" s="37">
        <v>61.0</v>
      </c>
      <c r="AD76" s="37">
        <v>158.0</v>
      </c>
      <c r="AE76" s="37">
        <v>3.9</v>
      </c>
      <c r="AF76" s="37">
        <v>1.39</v>
      </c>
      <c r="AG76" s="37">
        <v>7.2</v>
      </c>
      <c r="AH76" s="37">
        <v>0.7</v>
      </c>
      <c r="AI76" s="37">
        <v>5.3</v>
      </c>
      <c r="AJ76" s="37">
        <v>10.5</v>
      </c>
      <c r="AK76" s="37">
        <v>2.0</v>
      </c>
      <c r="AL76" s="37">
        <f t="shared" si="1"/>
        <v>10</v>
      </c>
      <c r="AM76" s="36">
        <f t="shared" si="2"/>
        <v>1</v>
      </c>
      <c r="AN76" s="36">
        <f t="shared" si="3"/>
        <v>10</v>
      </c>
      <c r="AO76" s="12">
        <f t="shared" si="4"/>
        <v>0</v>
      </c>
      <c r="AP76" s="12">
        <f t="shared" si="5"/>
        <v>0</v>
      </c>
      <c r="AQ76" s="36">
        <f t="shared" si="6"/>
        <v>16</v>
      </c>
      <c r="AR76" s="38">
        <f t="shared" si="7"/>
        <v>24.98</v>
      </c>
      <c r="AS76" s="16">
        <f t="shared" si="8"/>
        <v>6.757358611</v>
      </c>
      <c r="AT76" s="16">
        <f t="shared" si="9"/>
        <v>1.663095188</v>
      </c>
      <c r="AU76" s="16">
        <f t="shared" si="10"/>
        <v>3.453559893</v>
      </c>
      <c r="AV76" s="16">
        <f t="shared" si="11"/>
        <v>0</v>
      </c>
      <c r="AW76" s="16">
        <f t="shared" si="12"/>
        <v>0</v>
      </c>
      <c r="AX76" s="16">
        <f t="shared" si="13"/>
        <v>-3.701608755</v>
      </c>
      <c r="AY76" s="16">
        <f t="shared" si="14"/>
        <v>-2.918245664</v>
      </c>
      <c r="AZ76" s="16">
        <f t="shared" si="15"/>
        <v>0.750594182</v>
      </c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</row>
    <row r="77">
      <c r="A77" s="37">
        <v>76.0</v>
      </c>
      <c r="B77" s="37" t="s">
        <v>506</v>
      </c>
      <c r="C77" s="37" t="str">
        <f>VLOOKUP(B77, 'Unavailable Pitchers'!A:B,2, FALSE)</f>
        <v>#N/A</v>
      </c>
      <c r="D77" s="37" t="str">
        <f>VLOOKUP(B77, 'Pitcher Pool'!A:C,3, FALSE)</f>
        <v>Available</v>
      </c>
      <c r="E77" s="37">
        <v>24.0</v>
      </c>
      <c r="F77" s="37" t="s">
        <v>155</v>
      </c>
      <c r="G77" s="37" t="s">
        <v>125</v>
      </c>
      <c r="H77" s="37">
        <v>1.0</v>
      </c>
      <c r="I77" s="37">
        <v>1.0</v>
      </c>
      <c r="J77" s="37">
        <v>0.5</v>
      </c>
      <c r="K77" s="37">
        <v>5.4</v>
      </c>
      <c r="L77" s="37">
        <v>8.0</v>
      </c>
      <c r="M77" s="37">
        <v>0.0</v>
      </c>
      <c r="N77" s="37">
        <v>0.0</v>
      </c>
      <c r="O77" s="37">
        <v>0.0</v>
      </c>
      <c r="P77" s="37">
        <v>0.0</v>
      </c>
      <c r="Q77" s="37">
        <v>0.0</v>
      </c>
      <c r="R77" s="37">
        <v>11.66</v>
      </c>
      <c r="S77" s="37">
        <v>10.0</v>
      </c>
      <c r="T77" s="37">
        <v>7.0</v>
      </c>
      <c r="U77" s="37">
        <v>7.0</v>
      </c>
      <c r="V77" s="37">
        <v>2.0</v>
      </c>
      <c r="W77" s="37">
        <v>5.0</v>
      </c>
      <c r="X77" s="37">
        <v>0.0</v>
      </c>
      <c r="Y77" s="37">
        <v>10.0</v>
      </c>
      <c r="Z77" s="37">
        <v>1.0</v>
      </c>
      <c r="AA77" s="37">
        <v>0.0</v>
      </c>
      <c r="AB77" s="37">
        <v>1.0</v>
      </c>
      <c r="AC77" s="37">
        <v>49.0</v>
      </c>
      <c r="AD77" s="37">
        <v>79.0</v>
      </c>
      <c r="AE77" s="37">
        <v>5.16</v>
      </c>
      <c r="AF77" s="37">
        <v>1.286</v>
      </c>
      <c r="AG77" s="37">
        <v>7.7</v>
      </c>
      <c r="AH77" s="37">
        <v>1.5</v>
      </c>
      <c r="AI77" s="37">
        <v>3.9</v>
      </c>
      <c r="AJ77" s="37">
        <v>7.7</v>
      </c>
      <c r="AK77" s="37">
        <v>2.0</v>
      </c>
      <c r="AL77" s="37">
        <f t="shared" si="1"/>
        <v>8</v>
      </c>
      <c r="AM77" s="36">
        <f t="shared" si="2"/>
        <v>2</v>
      </c>
      <c r="AN77" s="36">
        <f t="shared" si="3"/>
        <v>6</v>
      </c>
      <c r="AO77" s="12">
        <f t="shared" si="4"/>
        <v>1</v>
      </c>
      <c r="AP77" s="12">
        <f t="shared" si="5"/>
        <v>0</v>
      </c>
      <c r="AQ77" s="36">
        <f t="shared" si="6"/>
        <v>10</v>
      </c>
      <c r="AR77" s="38">
        <f t="shared" si="7"/>
        <v>24.98</v>
      </c>
      <c r="AS77" s="16">
        <f t="shared" si="8"/>
        <v>5.405886889</v>
      </c>
      <c r="AT77" s="16">
        <f t="shared" si="9"/>
        <v>3.326190377</v>
      </c>
      <c r="AU77" s="16">
        <f t="shared" si="10"/>
        <v>2.072135936</v>
      </c>
      <c r="AV77" s="16">
        <f t="shared" si="11"/>
        <v>0.4466447172</v>
      </c>
      <c r="AW77" s="16">
        <f t="shared" si="12"/>
        <v>0</v>
      </c>
      <c r="AX77" s="16">
        <f t="shared" si="13"/>
        <v>-2.313505472</v>
      </c>
      <c r="AY77" s="16">
        <f t="shared" si="14"/>
        <v>-2.918245664</v>
      </c>
      <c r="AZ77" s="16">
        <f t="shared" si="15"/>
        <v>0.7523883479</v>
      </c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</row>
    <row r="78">
      <c r="A78" s="37">
        <v>77.0</v>
      </c>
      <c r="B78" s="37" t="s">
        <v>507</v>
      </c>
      <c r="C78" s="37" t="str">
        <f>VLOOKUP(B78, 'Unavailable Pitchers'!A:B,2, FALSE)</f>
        <v>#N/A</v>
      </c>
      <c r="D78" s="37" t="str">
        <f>VLOOKUP(B78, 'Pitcher Pool'!A:C,3, FALSE)</f>
        <v>Available</v>
      </c>
      <c r="E78" s="37">
        <v>36.0</v>
      </c>
      <c r="F78" s="37" t="s">
        <v>124</v>
      </c>
      <c r="G78" s="37" t="s">
        <v>125</v>
      </c>
      <c r="H78" s="37">
        <v>2.0</v>
      </c>
      <c r="I78" s="37">
        <v>0.0</v>
      </c>
      <c r="J78" s="37">
        <v>1.0</v>
      </c>
      <c r="K78" s="37">
        <v>4.76</v>
      </c>
      <c r="L78" s="37">
        <v>7.0</v>
      </c>
      <c r="M78" s="37">
        <v>0.0</v>
      </c>
      <c r="N78" s="37">
        <v>2.0</v>
      </c>
      <c r="O78" s="37">
        <v>0.0</v>
      </c>
      <c r="P78" s="37">
        <v>0.0</v>
      </c>
      <c r="Q78" s="37">
        <v>0.0</v>
      </c>
      <c r="R78" s="37">
        <v>11.33</v>
      </c>
      <c r="S78" s="37">
        <v>9.0</v>
      </c>
      <c r="T78" s="37">
        <v>7.0</v>
      </c>
      <c r="U78" s="37">
        <v>6.0</v>
      </c>
      <c r="V78" s="37">
        <v>0.0</v>
      </c>
      <c r="W78" s="37">
        <v>5.0</v>
      </c>
      <c r="X78" s="37">
        <v>0.0</v>
      </c>
      <c r="Y78" s="37">
        <v>8.0</v>
      </c>
      <c r="Z78" s="37">
        <v>0.0</v>
      </c>
      <c r="AA78" s="37">
        <v>1.0</v>
      </c>
      <c r="AB78" s="37">
        <v>4.0</v>
      </c>
      <c r="AC78" s="37">
        <v>51.0</v>
      </c>
      <c r="AD78" s="37">
        <v>93.0</v>
      </c>
      <c r="AE78" s="37">
        <v>3.01</v>
      </c>
      <c r="AF78" s="37">
        <v>1.235</v>
      </c>
      <c r="AG78" s="37">
        <v>7.1</v>
      </c>
      <c r="AH78" s="37">
        <v>0.0</v>
      </c>
      <c r="AI78" s="37">
        <v>4.0</v>
      </c>
      <c r="AJ78" s="37">
        <v>6.4</v>
      </c>
      <c r="AK78" s="37">
        <v>1.6</v>
      </c>
      <c r="AL78" s="37">
        <f t="shared" si="1"/>
        <v>9</v>
      </c>
      <c r="AM78" s="36">
        <f t="shared" si="2"/>
        <v>0</v>
      </c>
      <c r="AN78" s="36">
        <f t="shared" si="3"/>
        <v>5</v>
      </c>
      <c r="AO78" s="12">
        <f t="shared" si="4"/>
        <v>4</v>
      </c>
      <c r="AP78" s="12">
        <f t="shared" si="5"/>
        <v>1</v>
      </c>
      <c r="AQ78" s="36">
        <f t="shared" si="6"/>
        <v>8</v>
      </c>
      <c r="AR78" s="38">
        <f t="shared" si="7"/>
        <v>25.99</v>
      </c>
      <c r="AS78" s="16">
        <f t="shared" si="8"/>
        <v>6.08162275</v>
      </c>
      <c r="AT78" s="16">
        <f t="shared" si="9"/>
        <v>0</v>
      </c>
      <c r="AU78" s="16">
        <f t="shared" si="10"/>
        <v>1.726779946</v>
      </c>
      <c r="AV78" s="16">
        <f t="shared" si="11"/>
        <v>1.786578869</v>
      </c>
      <c r="AW78" s="16">
        <f t="shared" si="12"/>
        <v>0.5834925524</v>
      </c>
      <c r="AX78" s="16">
        <f t="shared" si="13"/>
        <v>-1.850804377</v>
      </c>
      <c r="AY78" s="16">
        <f t="shared" si="14"/>
        <v>-3.036237182</v>
      </c>
      <c r="AZ78" s="16">
        <f t="shared" si="15"/>
        <v>0.7559189369</v>
      </c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</row>
    <row r="79">
      <c r="A79" s="37">
        <v>78.0</v>
      </c>
      <c r="B79" s="37" t="s">
        <v>508</v>
      </c>
      <c r="C79" s="37" t="str">
        <f>VLOOKUP(B79, 'Unavailable Pitchers'!A:B,2, FALSE)</f>
        <v/>
      </c>
      <c r="D79" s="37" t="str">
        <f>VLOOKUP(B79, 'Pitcher Pool'!A:C,3, FALSE)</f>
        <v>#N/A</v>
      </c>
      <c r="E79" s="37">
        <v>23.0</v>
      </c>
      <c r="F79" s="37" t="s">
        <v>142</v>
      </c>
      <c r="G79" s="37" t="s">
        <v>121</v>
      </c>
      <c r="H79" s="37">
        <v>3.0</v>
      </c>
      <c r="I79" s="37">
        <v>1.0</v>
      </c>
      <c r="J79" s="37">
        <v>0.75</v>
      </c>
      <c r="K79" s="37">
        <v>1.29</v>
      </c>
      <c r="L79" s="37">
        <v>5.0</v>
      </c>
      <c r="M79" s="37">
        <v>5.0</v>
      </c>
      <c r="N79" s="37">
        <v>0.0</v>
      </c>
      <c r="O79" s="37">
        <v>0.0</v>
      </c>
      <c r="P79" s="37">
        <v>0.0</v>
      </c>
      <c r="Q79" s="37">
        <v>0.0</v>
      </c>
      <c r="R79" s="37">
        <v>28.0</v>
      </c>
      <c r="S79" s="37">
        <v>18.0</v>
      </c>
      <c r="T79" s="37">
        <v>5.0</v>
      </c>
      <c r="U79" s="37">
        <v>4.0</v>
      </c>
      <c r="V79" s="37">
        <v>1.0</v>
      </c>
      <c r="W79" s="37">
        <v>10.0</v>
      </c>
      <c r="X79" s="37">
        <v>0.0</v>
      </c>
      <c r="Y79" s="37">
        <v>38.0</v>
      </c>
      <c r="Z79" s="37">
        <v>1.0</v>
      </c>
      <c r="AA79" s="37">
        <v>1.0</v>
      </c>
      <c r="AB79" s="37">
        <v>1.0</v>
      </c>
      <c r="AC79" s="37">
        <v>109.0</v>
      </c>
      <c r="AD79" s="37">
        <v>313.0</v>
      </c>
      <c r="AE79" s="37">
        <v>2.03</v>
      </c>
      <c r="AF79" s="37">
        <v>1.0</v>
      </c>
      <c r="AG79" s="37">
        <v>5.8</v>
      </c>
      <c r="AH79" s="37">
        <v>0.3</v>
      </c>
      <c r="AI79" s="37">
        <v>3.2</v>
      </c>
      <c r="AJ79" s="37">
        <v>12.2</v>
      </c>
      <c r="AK79" s="37">
        <v>3.8</v>
      </c>
      <c r="AL79" s="37">
        <f t="shared" si="1"/>
        <v>17</v>
      </c>
      <c r="AM79" s="36">
        <f t="shared" si="2"/>
        <v>1</v>
      </c>
      <c r="AN79" s="36">
        <f t="shared" si="3"/>
        <v>11</v>
      </c>
      <c r="AO79" s="12">
        <f t="shared" si="4"/>
        <v>1</v>
      </c>
      <c r="AP79" s="12">
        <f t="shared" si="5"/>
        <v>1</v>
      </c>
      <c r="AQ79" s="36">
        <f t="shared" si="6"/>
        <v>38</v>
      </c>
      <c r="AR79" s="38">
        <f t="shared" si="7"/>
        <v>46</v>
      </c>
      <c r="AS79" s="16">
        <f t="shared" si="8"/>
        <v>11.48750964</v>
      </c>
      <c r="AT79" s="16">
        <f t="shared" si="9"/>
        <v>1.663095188</v>
      </c>
      <c r="AU79" s="16">
        <f t="shared" si="10"/>
        <v>3.798915882</v>
      </c>
      <c r="AV79" s="16">
        <f t="shared" si="11"/>
        <v>0.4466447172</v>
      </c>
      <c r="AW79" s="16">
        <f t="shared" si="12"/>
        <v>0.5834925524</v>
      </c>
      <c r="AX79" s="16">
        <f t="shared" si="13"/>
        <v>-8.791320793</v>
      </c>
      <c r="AY79" s="16">
        <f t="shared" si="14"/>
        <v>-5.373871118</v>
      </c>
      <c r="AZ79" s="16">
        <f t="shared" si="15"/>
        <v>0.7628932136</v>
      </c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</row>
    <row r="80">
      <c r="A80" s="37">
        <v>79.0</v>
      </c>
      <c r="B80" s="37" t="s">
        <v>509</v>
      </c>
      <c r="C80" s="37" t="str">
        <f>VLOOKUP(B80, 'Unavailable Pitchers'!A:B,2, FALSE)</f>
        <v/>
      </c>
      <c r="D80" s="37" t="str">
        <f>VLOOKUP(B80, 'Pitcher Pool'!A:C,3, FALSE)</f>
        <v>#N/A</v>
      </c>
      <c r="E80" s="37">
        <v>27.0</v>
      </c>
      <c r="F80" s="37" t="s">
        <v>209</v>
      </c>
      <c r="G80" s="37" t="s">
        <v>125</v>
      </c>
      <c r="H80" s="37">
        <v>2.0</v>
      </c>
      <c r="I80" s="37">
        <v>2.0</v>
      </c>
      <c r="J80" s="37">
        <v>0.5</v>
      </c>
      <c r="K80" s="37">
        <v>3.04</v>
      </c>
      <c r="L80" s="37">
        <v>5.0</v>
      </c>
      <c r="M80" s="37">
        <v>5.0</v>
      </c>
      <c r="N80" s="37">
        <v>0.0</v>
      </c>
      <c r="O80" s="37">
        <v>0.0</v>
      </c>
      <c r="P80" s="37">
        <v>0.0</v>
      </c>
      <c r="Q80" s="37">
        <v>0.0</v>
      </c>
      <c r="R80" s="37">
        <v>26.66</v>
      </c>
      <c r="S80" s="37">
        <v>18.0</v>
      </c>
      <c r="T80" s="37">
        <v>9.0</v>
      </c>
      <c r="U80" s="37">
        <v>9.0</v>
      </c>
      <c r="V80" s="37">
        <v>1.0</v>
      </c>
      <c r="W80" s="37">
        <v>8.0</v>
      </c>
      <c r="X80" s="37">
        <v>0.0</v>
      </c>
      <c r="Y80" s="37">
        <v>33.0</v>
      </c>
      <c r="Z80" s="37">
        <v>2.0</v>
      </c>
      <c r="AA80" s="37">
        <v>0.0</v>
      </c>
      <c r="AB80" s="37">
        <v>1.0</v>
      </c>
      <c r="AC80" s="37">
        <v>102.0</v>
      </c>
      <c r="AD80" s="37">
        <v>128.0</v>
      </c>
      <c r="AE80" s="37">
        <v>2.24</v>
      </c>
      <c r="AF80" s="37">
        <v>0.975</v>
      </c>
      <c r="AG80" s="37">
        <v>6.1</v>
      </c>
      <c r="AH80" s="37">
        <v>0.3</v>
      </c>
      <c r="AI80" s="37">
        <v>2.7</v>
      </c>
      <c r="AJ80" s="37">
        <v>11.1</v>
      </c>
      <c r="AK80" s="37">
        <v>4.13</v>
      </c>
      <c r="AL80" s="37">
        <f t="shared" si="1"/>
        <v>17</v>
      </c>
      <c r="AM80" s="36">
        <f t="shared" si="2"/>
        <v>1</v>
      </c>
      <c r="AN80" s="36">
        <f t="shared" si="3"/>
        <v>10</v>
      </c>
      <c r="AO80" s="12">
        <f t="shared" si="4"/>
        <v>1</v>
      </c>
      <c r="AP80" s="12">
        <f t="shared" si="5"/>
        <v>0</v>
      </c>
      <c r="AQ80" s="36">
        <f t="shared" si="6"/>
        <v>33</v>
      </c>
      <c r="AR80" s="38">
        <f t="shared" si="7"/>
        <v>46.98</v>
      </c>
      <c r="AS80" s="16">
        <f t="shared" si="8"/>
        <v>11.48750964</v>
      </c>
      <c r="AT80" s="16">
        <f t="shared" si="9"/>
        <v>1.663095188</v>
      </c>
      <c r="AU80" s="16">
        <f t="shared" si="10"/>
        <v>3.453559893</v>
      </c>
      <c r="AV80" s="16">
        <f t="shared" si="11"/>
        <v>0.4466447172</v>
      </c>
      <c r="AW80" s="16">
        <f t="shared" si="12"/>
        <v>0</v>
      </c>
      <c r="AX80" s="16">
        <f t="shared" si="13"/>
        <v>-7.634568057</v>
      </c>
      <c r="AY80" s="16">
        <f t="shared" si="14"/>
        <v>-5.488357938</v>
      </c>
      <c r="AZ80" s="16">
        <f t="shared" si="15"/>
        <v>0.7855766885</v>
      </c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</row>
    <row r="81">
      <c r="A81" s="37">
        <v>80.0</v>
      </c>
      <c r="B81" s="37" t="s">
        <v>510</v>
      </c>
      <c r="C81" s="37" t="str">
        <f>VLOOKUP(B81, 'Unavailable Pitchers'!A:B,2, FALSE)</f>
        <v/>
      </c>
      <c r="D81" s="37" t="str">
        <f>VLOOKUP(B81, 'Pitcher Pool'!A:C,3, FALSE)</f>
        <v>#N/A</v>
      </c>
      <c r="E81" s="37">
        <v>25.0</v>
      </c>
      <c r="F81" s="37" t="s">
        <v>335</v>
      </c>
      <c r="G81" s="37" t="s">
        <v>121</v>
      </c>
      <c r="H81" s="37">
        <v>2.0</v>
      </c>
      <c r="I81" s="37">
        <v>0.0</v>
      </c>
      <c r="J81" s="37">
        <v>1.0</v>
      </c>
      <c r="K81" s="37">
        <v>2.45</v>
      </c>
      <c r="L81" s="37">
        <v>5.0</v>
      </c>
      <c r="M81" s="37">
        <v>4.0</v>
      </c>
      <c r="N81" s="37">
        <v>0.0</v>
      </c>
      <c r="O81" s="37">
        <v>0.0</v>
      </c>
      <c r="P81" s="37">
        <v>0.0</v>
      </c>
      <c r="Q81" s="37">
        <v>0.0</v>
      </c>
      <c r="R81" s="37">
        <v>22.0</v>
      </c>
      <c r="S81" s="37">
        <v>13.0</v>
      </c>
      <c r="T81" s="37">
        <v>6.0</v>
      </c>
      <c r="U81" s="37">
        <v>6.0</v>
      </c>
      <c r="V81" s="37">
        <v>2.0</v>
      </c>
      <c r="W81" s="37">
        <v>13.0</v>
      </c>
      <c r="X81" s="37">
        <v>0.0</v>
      </c>
      <c r="Y81" s="37">
        <v>38.0</v>
      </c>
      <c r="Z81" s="37">
        <v>1.0</v>
      </c>
      <c r="AA81" s="37">
        <v>0.0</v>
      </c>
      <c r="AB81" s="37">
        <v>1.0</v>
      </c>
      <c r="AC81" s="37">
        <v>91.0</v>
      </c>
      <c r="AD81" s="37">
        <v>166.0</v>
      </c>
      <c r="AE81" s="37">
        <v>2.74</v>
      </c>
      <c r="AF81" s="37">
        <v>1.182</v>
      </c>
      <c r="AG81" s="37">
        <v>5.3</v>
      </c>
      <c r="AH81" s="37">
        <v>0.8</v>
      </c>
      <c r="AI81" s="37">
        <v>5.3</v>
      </c>
      <c r="AJ81" s="37">
        <v>15.5</v>
      </c>
      <c r="AK81" s="37">
        <v>2.92</v>
      </c>
      <c r="AL81" s="37">
        <f t="shared" si="1"/>
        <v>11</v>
      </c>
      <c r="AM81" s="36">
        <f t="shared" si="2"/>
        <v>2</v>
      </c>
      <c r="AN81" s="36">
        <f t="shared" si="3"/>
        <v>14</v>
      </c>
      <c r="AO81" s="12">
        <f t="shared" si="4"/>
        <v>1</v>
      </c>
      <c r="AP81" s="12">
        <f t="shared" si="5"/>
        <v>0</v>
      </c>
      <c r="AQ81" s="36">
        <f t="shared" si="6"/>
        <v>38</v>
      </c>
      <c r="AR81" s="38">
        <f t="shared" si="7"/>
        <v>28</v>
      </c>
      <c r="AS81" s="16">
        <f t="shared" si="8"/>
        <v>7.433094472</v>
      </c>
      <c r="AT81" s="16">
        <f t="shared" si="9"/>
        <v>3.326190377</v>
      </c>
      <c r="AU81" s="16">
        <f t="shared" si="10"/>
        <v>4.83498385</v>
      </c>
      <c r="AV81" s="16">
        <f t="shared" si="11"/>
        <v>0.4466447172</v>
      </c>
      <c r="AW81" s="16">
        <f t="shared" si="12"/>
        <v>0</v>
      </c>
      <c r="AX81" s="16">
        <f t="shared" si="13"/>
        <v>-8.791320793</v>
      </c>
      <c r="AY81" s="16">
        <f t="shared" si="14"/>
        <v>-3.271051985</v>
      </c>
      <c r="AZ81" s="16">
        <f t="shared" si="15"/>
        <v>0.7957081277</v>
      </c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</row>
    <row r="82">
      <c r="A82" s="37">
        <v>81.0</v>
      </c>
      <c r="B82" s="37" t="s">
        <v>511</v>
      </c>
      <c r="C82" s="37" t="str">
        <f>VLOOKUP(B82, 'Unavailable Pitchers'!A:B,2, FALSE)</f>
        <v/>
      </c>
      <c r="D82" s="37" t="str">
        <f>VLOOKUP(B82, 'Pitcher Pool'!A:C,3, FALSE)</f>
        <v>#N/A</v>
      </c>
      <c r="E82" s="37">
        <v>30.0</v>
      </c>
      <c r="F82" s="37" t="s">
        <v>286</v>
      </c>
      <c r="G82" s="37" t="s">
        <v>121</v>
      </c>
      <c r="H82" s="37">
        <v>1.0</v>
      </c>
      <c r="I82" s="37">
        <v>0.0</v>
      </c>
      <c r="J82" s="37">
        <v>1.0</v>
      </c>
      <c r="K82" s="37">
        <v>2.14</v>
      </c>
      <c r="L82" s="37">
        <v>5.0</v>
      </c>
      <c r="M82" s="37">
        <v>5.0</v>
      </c>
      <c r="N82" s="37">
        <v>0.0</v>
      </c>
      <c r="O82" s="37">
        <v>0.0</v>
      </c>
      <c r="P82" s="37">
        <v>0.0</v>
      </c>
      <c r="Q82" s="37">
        <v>0.0</v>
      </c>
      <c r="R82" s="37">
        <v>33.66</v>
      </c>
      <c r="S82" s="37">
        <v>19.0</v>
      </c>
      <c r="T82" s="37">
        <v>8.0</v>
      </c>
      <c r="U82" s="37">
        <v>8.0</v>
      </c>
      <c r="V82" s="37">
        <v>3.0</v>
      </c>
      <c r="W82" s="37">
        <v>10.0</v>
      </c>
      <c r="X82" s="37">
        <v>0.0</v>
      </c>
      <c r="Y82" s="37">
        <v>34.0</v>
      </c>
      <c r="Z82" s="37">
        <v>0.0</v>
      </c>
      <c r="AA82" s="37">
        <v>0.0</v>
      </c>
      <c r="AB82" s="37">
        <v>1.0</v>
      </c>
      <c r="AC82" s="37">
        <v>130.0</v>
      </c>
      <c r="AD82" s="37">
        <v>177.0</v>
      </c>
      <c r="AE82" s="37">
        <v>3.13</v>
      </c>
      <c r="AF82" s="37">
        <v>0.861</v>
      </c>
      <c r="AG82" s="37">
        <v>5.1</v>
      </c>
      <c r="AH82" s="37">
        <v>0.8</v>
      </c>
      <c r="AI82" s="37">
        <v>2.7</v>
      </c>
      <c r="AJ82" s="37">
        <v>9.1</v>
      </c>
      <c r="AK82" s="37">
        <v>3.4</v>
      </c>
      <c r="AL82" s="37">
        <f t="shared" si="1"/>
        <v>16</v>
      </c>
      <c r="AM82" s="36">
        <f t="shared" si="2"/>
        <v>3</v>
      </c>
      <c r="AN82" s="36">
        <f t="shared" si="3"/>
        <v>10</v>
      </c>
      <c r="AO82" s="12">
        <f t="shared" si="4"/>
        <v>1</v>
      </c>
      <c r="AP82" s="12">
        <f t="shared" si="5"/>
        <v>0</v>
      </c>
      <c r="AQ82" s="36">
        <f t="shared" si="6"/>
        <v>34</v>
      </c>
      <c r="AR82" s="38">
        <f t="shared" si="7"/>
        <v>66.98</v>
      </c>
      <c r="AS82" s="16">
        <f t="shared" si="8"/>
        <v>10.81177378</v>
      </c>
      <c r="AT82" s="16">
        <f t="shared" si="9"/>
        <v>4.989285565</v>
      </c>
      <c r="AU82" s="16">
        <f t="shared" si="10"/>
        <v>3.453559893</v>
      </c>
      <c r="AV82" s="16">
        <f t="shared" si="11"/>
        <v>0.4466447172</v>
      </c>
      <c r="AW82" s="16">
        <f t="shared" si="12"/>
        <v>0</v>
      </c>
      <c r="AX82" s="16">
        <f t="shared" si="13"/>
        <v>-7.865918604</v>
      </c>
      <c r="AY82" s="16">
        <f t="shared" si="14"/>
        <v>-7.824823641</v>
      </c>
      <c r="AZ82" s="16">
        <f t="shared" si="15"/>
        <v>0.8021043415</v>
      </c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</row>
    <row r="83">
      <c r="A83" s="37">
        <v>82.0</v>
      </c>
      <c r="B83" s="37" t="s">
        <v>512</v>
      </c>
      <c r="C83" s="37" t="str">
        <f>VLOOKUP(B83, 'Unavailable Pitchers'!A:B,2, FALSE)</f>
        <v>#N/A</v>
      </c>
      <c r="D83" s="37" t="str">
        <f>VLOOKUP(B83, 'Pitcher Pool'!A:C,3, FALSE)</f>
        <v>Available</v>
      </c>
      <c r="E83" s="37">
        <v>26.0</v>
      </c>
      <c r="F83" s="37" t="s">
        <v>212</v>
      </c>
      <c r="G83" s="37" t="s">
        <v>125</v>
      </c>
      <c r="H83" s="37">
        <v>2.0</v>
      </c>
      <c r="I83" s="37">
        <v>1.0</v>
      </c>
      <c r="J83" s="37">
        <v>0.667</v>
      </c>
      <c r="K83" s="37">
        <v>1.69</v>
      </c>
      <c r="L83" s="37">
        <v>8.0</v>
      </c>
      <c r="M83" s="37">
        <v>0.0</v>
      </c>
      <c r="N83" s="37">
        <v>3.0</v>
      </c>
      <c r="O83" s="37">
        <v>0.0</v>
      </c>
      <c r="P83" s="37">
        <v>0.0</v>
      </c>
      <c r="Q83" s="37">
        <v>0.0</v>
      </c>
      <c r="R83" s="37">
        <v>10.66</v>
      </c>
      <c r="S83" s="37">
        <v>15.0</v>
      </c>
      <c r="T83" s="37">
        <v>5.0</v>
      </c>
      <c r="U83" s="37">
        <v>2.0</v>
      </c>
      <c r="V83" s="37">
        <v>0.0</v>
      </c>
      <c r="W83" s="37">
        <v>2.0</v>
      </c>
      <c r="X83" s="37">
        <v>1.0</v>
      </c>
      <c r="Y83" s="37">
        <v>8.0</v>
      </c>
      <c r="Z83" s="37">
        <v>1.0</v>
      </c>
      <c r="AA83" s="37">
        <v>0.0</v>
      </c>
      <c r="AB83" s="37">
        <v>0.0</v>
      </c>
      <c r="AC83" s="37">
        <v>48.0</v>
      </c>
      <c r="AD83" s="37">
        <v>260.0</v>
      </c>
      <c r="AE83" s="37">
        <v>2.44</v>
      </c>
      <c r="AF83" s="37">
        <v>1.594</v>
      </c>
      <c r="AG83" s="37">
        <v>12.7</v>
      </c>
      <c r="AH83" s="37">
        <v>0.0</v>
      </c>
      <c r="AI83" s="37">
        <v>1.7</v>
      </c>
      <c r="AJ83" s="37">
        <v>6.8</v>
      </c>
      <c r="AK83" s="37">
        <v>4.0</v>
      </c>
      <c r="AL83" s="37">
        <f t="shared" si="1"/>
        <v>15</v>
      </c>
      <c r="AM83" s="36">
        <f t="shared" si="2"/>
        <v>0</v>
      </c>
      <c r="AN83" s="36">
        <f t="shared" si="3"/>
        <v>3</v>
      </c>
      <c r="AO83" s="12">
        <f t="shared" si="4"/>
        <v>0</v>
      </c>
      <c r="AP83" s="12">
        <f t="shared" si="5"/>
        <v>0</v>
      </c>
      <c r="AQ83" s="36">
        <f t="shared" si="6"/>
        <v>8</v>
      </c>
      <c r="AR83" s="38">
        <f t="shared" si="7"/>
        <v>23.98</v>
      </c>
      <c r="AS83" s="16">
        <f t="shared" si="8"/>
        <v>10.13603792</v>
      </c>
      <c r="AT83" s="16">
        <f t="shared" si="9"/>
        <v>0</v>
      </c>
      <c r="AU83" s="16">
        <f t="shared" si="10"/>
        <v>1.036067968</v>
      </c>
      <c r="AV83" s="16">
        <f t="shared" si="11"/>
        <v>0</v>
      </c>
      <c r="AW83" s="16">
        <f t="shared" si="12"/>
        <v>0</v>
      </c>
      <c r="AX83" s="16">
        <f t="shared" si="13"/>
        <v>-1.850804377</v>
      </c>
      <c r="AY83" s="16">
        <f t="shared" si="14"/>
        <v>-2.801422379</v>
      </c>
      <c r="AZ83" s="16">
        <f t="shared" si="15"/>
        <v>0.814984891</v>
      </c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</row>
    <row r="84">
      <c r="A84" s="37">
        <v>83.0</v>
      </c>
      <c r="B84" s="37" t="s">
        <v>513</v>
      </c>
      <c r="C84" s="37" t="str">
        <f>VLOOKUP(B84, 'Unavailable Pitchers'!A:B,2, FALSE)</f>
        <v/>
      </c>
      <c r="D84" s="37" t="str">
        <f>VLOOKUP(B84, 'Pitcher Pool'!A:C,3, FALSE)</f>
        <v>#N/A</v>
      </c>
      <c r="E84" s="37">
        <v>34.0</v>
      </c>
      <c r="F84" s="37" t="s">
        <v>149</v>
      </c>
      <c r="G84" s="37" t="s">
        <v>125</v>
      </c>
      <c r="H84" s="37">
        <v>1.0</v>
      </c>
      <c r="I84" s="37">
        <v>1.0</v>
      </c>
      <c r="J84" s="37">
        <v>0.5</v>
      </c>
      <c r="K84" s="37">
        <v>0.92</v>
      </c>
      <c r="L84" s="37">
        <v>3.0</v>
      </c>
      <c r="M84" s="37">
        <v>3.0</v>
      </c>
      <c r="N84" s="37">
        <v>0.0</v>
      </c>
      <c r="O84" s="37">
        <v>1.0</v>
      </c>
      <c r="P84" s="37">
        <v>1.0</v>
      </c>
      <c r="Q84" s="37">
        <v>0.0</v>
      </c>
      <c r="R84" s="37">
        <v>19.66</v>
      </c>
      <c r="S84" s="37">
        <v>16.0</v>
      </c>
      <c r="T84" s="37">
        <v>4.0</v>
      </c>
      <c r="U84" s="37">
        <v>2.0</v>
      </c>
      <c r="V84" s="37">
        <v>1.0</v>
      </c>
      <c r="W84" s="37">
        <v>2.0</v>
      </c>
      <c r="X84" s="37">
        <v>0.0</v>
      </c>
      <c r="Y84" s="37">
        <v>27.0</v>
      </c>
      <c r="Z84" s="37">
        <v>0.0</v>
      </c>
      <c r="AA84" s="37">
        <v>0.0</v>
      </c>
      <c r="AB84" s="37">
        <v>0.0</v>
      </c>
      <c r="AC84" s="37">
        <v>77.0</v>
      </c>
      <c r="AD84" s="37">
        <v>449.0</v>
      </c>
      <c r="AE84" s="37">
        <v>1.32</v>
      </c>
      <c r="AF84" s="37">
        <v>0.915</v>
      </c>
      <c r="AG84" s="37">
        <v>7.3</v>
      </c>
      <c r="AH84" s="37">
        <v>0.5</v>
      </c>
      <c r="AI84" s="37">
        <v>0.9</v>
      </c>
      <c r="AJ84" s="37">
        <v>12.4</v>
      </c>
      <c r="AK84" s="37">
        <v>13.5</v>
      </c>
      <c r="AL84" s="37">
        <f t="shared" si="1"/>
        <v>15</v>
      </c>
      <c r="AM84" s="36">
        <f t="shared" si="2"/>
        <v>1</v>
      </c>
      <c r="AN84" s="36">
        <f t="shared" si="3"/>
        <v>2</v>
      </c>
      <c r="AO84" s="12">
        <f t="shared" si="4"/>
        <v>0</v>
      </c>
      <c r="AP84" s="12">
        <f t="shared" si="5"/>
        <v>0</v>
      </c>
      <c r="AQ84" s="36">
        <f t="shared" si="6"/>
        <v>27</v>
      </c>
      <c r="AR84" s="38">
        <f t="shared" si="7"/>
        <v>31.98</v>
      </c>
      <c r="AS84" s="16">
        <f t="shared" si="8"/>
        <v>10.13603792</v>
      </c>
      <c r="AT84" s="16">
        <f t="shared" si="9"/>
        <v>1.663095188</v>
      </c>
      <c r="AU84" s="16">
        <f t="shared" si="10"/>
        <v>0.6907119786</v>
      </c>
      <c r="AV84" s="16">
        <f t="shared" si="11"/>
        <v>0</v>
      </c>
      <c r="AW84" s="16">
        <f t="shared" si="12"/>
        <v>0</v>
      </c>
      <c r="AX84" s="16">
        <f t="shared" si="13"/>
        <v>-6.246464774</v>
      </c>
      <c r="AY84" s="16">
        <f t="shared" si="14"/>
        <v>-3.73600866</v>
      </c>
      <c r="AZ84" s="16">
        <f t="shared" si="15"/>
        <v>0.8357905499</v>
      </c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</row>
    <row r="85">
      <c r="A85" s="37">
        <v>84.0</v>
      </c>
      <c r="B85" s="37" t="s">
        <v>514</v>
      </c>
      <c r="C85" s="37" t="str">
        <f>VLOOKUP(B85, 'Unavailable Pitchers'!A:B,2, FALSE)</f>
        <v>#N/A</v>
      </c>
      <c r="D85" s="37" t="str">
        <f>VLOOKUP(B85, 'Pitcher Pool'!A:C,3, FALSE)</f>
        <v>#N/A</v>
      </c>
      <c r="E85" s="37">
        <v>26.0</v>
      </c>
      <c r="F85" s="37" t="s">
        <v>173</v>
      </c>
      <c r="G85" s="37" t="s">
        <v>125</v>
      </c>
      <c r="H85" s="37">
        <v>0.0</v>
      </c>
      <c r="I85" s="37">
        <v>0.0</v>
      </c>
      <c r="J85" s="39"/>
      <c r="K85" s="37">
        <v>2.92</v>
      </c>
      <c r="L85" s="37">
        <v>8.0</v>
      </c>
      <c r="M85" s="37">
        <v>0.0</v>
      </c>
      <c r="N85" s="37">
        <v>0.0</v>
      </c>
      <c r="O85" s="37">
        <v>0.0</v>
      </c>
      <c r="P85" s="37">
        <v>0.0</v>
      </c>
      <c r="Q85" s="37">
        <v>0.0</v>
      </c>
      <c r="R85" s="37">
        <v>12.33</v>
      </c>
      <c r="S85" s="37">
        <v>10.0</v>
      </c>
      <c r="T85" s="37">
        <v>4.0</v>
      </c>
      <c r="U85" s="37">
        <v>4.0</v>
      </c>
      <c r="V85" s="37">
        <v>2.0</v>
      </c>
      <c r="W85" s="37">
        <v>7.0</v>
      </c>
      <c r="X85" s="37">
        <v>0.0</v>
      </c>
      <c r="Y85" s="37">
        <v>5.0</v>
      </c>
      <c r="Z85" s="37">
        <v>0.0</v>
      </c>
      <c r="AA85" s="37">
        <v>0.0</v>
      </c>
      <c r="AB85" s="37">
        <v>1.0</v>
      </c>
      <c r="AC85" s="37">
        <v>52.0</v>
      </c>
      <c r="AD85" s="37">
        <v>148.0</v>
      </c>
      <c r="AE85" s="37">
        <v>6.1</v>
      </c>
      <c r="AF85" s="37">
        <v>1.378</v>
      </c>
      <c r="AG85" s="37">
        <v>7.3</v>
      </c>
      <c r="AH85" s="37">
        <v>1.5</v>
      </c>
      <c r="AI85" s="37">
        <v>5.1</v>
      </c>
      <c r="AJ85" s="37">
        <v>3.6</v>
      </c>
      <c r="AK85" s="37">
        <v>0.71</v>
      </c>
      <c r="AL85" s="37">
        <f t="shared" si="1"/>
        <v>8</v>
      </c>
      <c r="AM85" s="36">
        <f t="shared" si="2"/>
        <v>2</v>
      </c>
      <c r="AN85" s="36">
        <f t="shared" si="3"/>
        <v>7</v>
      </c>
      <c r="AO85" s="12">
        <f t="shared" si="4"/>
        <v>1</v>
      </c>
      <c r="AP85" s="12">
        <f t="shared" si="5"/>
        <v>0</v>
      </c>
      <c r="AQ85" s="36">
        <f t="shared" si="6"/>
        <v>5</v>
      </c>
      <c r="AR85" s="38">
        <f t="shared" si="7"/>
        <v>31.99</v>
      </c>
      <c r="AS85" s="16">
        <f t="shared" si="8"/>
        <v>5.405886889</v>
      </c>
      <c r="AT85" s="16">
        <f t="shared" si="9"/>
        <v>3.326190377</v>
      </c>
      <c r="AU85" s="16">
        <f t="shared" si="10"/>
        <v>2.417491925</v>
      </c>
      <c r="AV85" s="16">
        <f t="shared" si="11"/>
        <v>0.4466447172</v>
      </c>
      <c r="AW85" s="16">
        <f t="shared" si="12"/>
        <v>0</v>
      </c>
      <c r="AX85" s="16">
        <f t="shared" si="13"/>
        <v>-1.156752736</v>
      </c>
      <c r="AY85" s="16">
        <f t="shared" si="14"/>
        <v>-3.737176893</v>
      </c>
      <c r="AZ85" s="16">
        <f t="shared" si="15"/>
        <v>0.8377855349</v>
      </c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</row>
    <row r="86">
      <c r="A86" s="37">
        <v>85.0</v>
      </c>
      <c r="B86" s="37" t="s">
        <v>515</v>
      </c>
      <c r="C86" s="37" t="str">
        <f>VLOOKUP(B86, 'Unavailable Pitchers'!A:B,2, FALSE)</f>
        <v/>
      </c>
      <c r="D86" s="37" t="str">
        <f>VLOOKUP(B86, 'Pitcher Pool'!A:C,3, FALSE)</f>
        <v>#N/A</v>
      </c>
      <c r="E86" s="37">
        <v>26.0</v>
      </c>
      <c r="F86" s="37" t="s">
        <v>185</v>
      </c>
      <c r="G86" s="37" t="s">
        <v>121</v>
      </c>
      <c r="H86" s="37">
        <v>0.0</v>
      </c>
      <c r="I86" s="37">
        <v>2.0</v>
      </c>
      <c r="J86" s="37">
        <v>0.0</v>
      </c>
      <c r="K86" s="37">
        <v>5.4</v>
      </c>
      <c r="L86" s="37">
        <v>3.0</v>
      </c>
      <c r="M86" s="37">
        <v>3.0</v>
      </c>
      <c r="N86" s="37">
        <v>0.0</v>
      </c>
      <c r="O86" s="37">
        <v>0.0</v>
      </c>
      <c r="P86" s="37">
        <v>0.0</v>
      </c>
      <c r="Q86" s="37">
        <v>0.0</v>
      </c>
      <c r="R86" s="37">
        <v>15.0</v>
      </c>
      <c r="S86" s="37">
        <v>9.0</v>
      </c>
      <c r="T86" s="37">
        <v>9.0</v>
      </c>
      <c r="U86" s="37">
        <v>9.0</v>
      </c>
      <c r="V86" s="37">
        <v>2.0</v>
      </c>
      <c r="W86" s="37">
        <v>5.0</v>
      </c>
      <c r="X86" s="37">
        <v>0.0</v>
      </c>
      <c r="Y86" s="37">
        <v>17.0</v>
      </c>
      <c r="Z86" s="37">
        <v>0.0</v>
      </c>
      <c r="AA86" s="37">
        <v>0.0</v>
      </c>
      <c r="AB86" s="37">
        <v>0.0</v>
      </c>
      <c r="AC86" s="37">
        <v>57.0</v>
      </c>
      <c r="AD86" s="37">
        <v>73.0</v>
      </c>
      <c r="AE86" s="37">
        <v>3.57</v>
      </c>
      <c r="AF86" s="37">
        <v>0.933</v>
      </c>
      <c r="AG86" s="37">
        <v>5.4</v>
      </c>
      <c r="AH86" s="37">
        <v>1.2</v>
      </c>
      <c r="AI86" s="37">
        <v>3.0</v>
      </c>
      <c r="AJ86" s="37">
        <v>10.2</v>
      </c>
      <c r="AK86" s="37">
        <v>3.4</v>
      </c>
      <c r="AL86" s="37">
        <f t="shared" si="1"/>
        <v>7</v>
      </c>
      <c r="AM86" s="36">
        <f t="shared" si="2"/>
        <v>2</v>
      </c>
      <c r="AN86" s="36">
        <f t="shared" si="3"/>
        <v>5</v>
      </c>
      <c r="AO86" s="12">
        <f t="shared" si="4"/>
        <v>0</v>
      </c>
      <c r="AP86" s="12">
        <f t="shared" si="5"/>
        <v>0</v>
      </c>
      <c r="AQ86" s="36">
        <f t="shared" si="6"/>
        <v>17</v>
      </c>
      <c r="AR86" s="38">
        <f t="shared" si="7"/>
        <v>28</v>
      </c>
      <c r="AS86" s="16">
        <f t="shared" si="8"/>
        <v>4.730151028</v>
      </c>
      <c r="AT86" s="16">
        <f t="shared" si="9"/>
        <v>3.326190377</v>
      </c>
      <c r="AU86" s="16">
        <f t="shared" si="10"/>
        <v>1.726779946</v>
      </c>
      <c r="AV86" s="16">
        <f t="shared" si="11"/>
        <v>0</v>
      </c>
      <c r="AW86" s="16">
        <f t="shared" si="12"/>
        <v>0</v>
      </c>
      <c r="AX86" s="16">
        <f t="shared" si="13"/>
        <v>-3.932959302</v>
      </c>
      <c r="AY86" s="16">
        <f t="shared" si="14"/>
        <v>-3.271051985</v>
      </c>
      <c r="AZ86" s="16">
        <f t="shared" si="15"/>
        <v>0.8597033547</v>
      </c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</row>
    <row r="87">
      <c r="A87" s="37">
        <v>86.0</v>
      </c>
      <c r="B87" s="37" t="s">
        <v>516</v>
      </c>
      <c r="C87" s="37" t="str">
        <f>VLOOKUP(B87, 'Unavailable Pitchers'!A:B,2, FALSE)</f>
        <v>#N/A</v>
      </c>
      <c r="D87" s="37" t="str">
        <f>VLOOKUP(B87, 'Pitcher Pool'!A:C,3, FALSE)</f>
        <v>Available</v>
      </c>
      <c r="E87" s="37">
        <v>33.0</v>
      </c>
      <c r="F87" s="37" t="s">
        <v>137</v>
      </c>
      <c r="G87" s="37" t="s">
        <v>121</v>
      </c>
      <c r="H87" s="37">
        <v>0.0</v>
      </c>
      <c r="I87" s="37">
        <v>0.0</v>
      </c>
      <c r="J87" s="39"/>
      <c r="K87" s="37">
        <v>5.23</v>
      </c>
      <c r="L87" s="37">
        <v>6.0</v>
      </c>
      <c r="M87" s="37">
        <v>0.0</v>
      </c>
      <c r="N87" s="37">
        <v>2.0</v>
      </c>
      <c r="O87" s="37">
        <v>0.0</v>
      </c>
      <c r="P87" s="37">
        <v>0.0</v>
      </c>
      <c r="Q87" s="37">
        <v>0.0</v>
      </c>
      <c r="R87" s="37">
        <v>10.33</v>
      </c>
      <c r="S87" s="37">
        <v>8.0</v>
      </c>
      <c r="T87" s="37">
        <v>6.0</v>
      </c>
      <c r="U87" s="37">
        <v>6.0</v>
      </c>
      <c r="V87" s="37">
        <v>3.0</v>
      </c>
      <c r="W87" s="37">
        <v>4.0</v>
      </c>
      <c r="X87" s="37">
        <v>0.0</v>
      </c>
      <c r="Y87" s="37">
        <v>8.0</v>
      </c>
      <c r="Z87" s="37">
        <v>0.0</v>
      </c>
      <c r="AA87" s="37">
        <v>0.0</v>
      </c>
      <c r="AB87" s="37">
        <v>0.0</v>
      </c>
      <c r="AC87" s="37">
        <v>42.0</v>
      </c>
      <c r="AD87" s="37">
        <v>77.0</v>
      </c>
      <c r="AE87" s="37">
        <v>6.49</v>
      </c>
      <c r="AF87" s="37">
        <v>1.161</v>
      </c>
      <c r="AG87" s="37">
        <v>7.0</v>
      </c>
      <c r="AH87" s="37">
        <v>2.6</v>
      </c>
      <c r="AI87" s="37">
        <v>3.5</v>
      </c>
      <c r="AJ87" s="37">
        <v>7.0</v>
      </c>
      <c r="AK87" s="37">
        <v>2.0</v>
      </c>
      <c r="AL87" s="37">
        <f t="shared" si="1"/>
        <v>5</v>
      </c>
      <c r="AM87" s="36">
        <f t="shared" si="2"/>
        <v>3</v>
      </c>
      <c r="AN87" s="36">
        <f t="shared" si="3"/>
        <v>4</v>
      </c>
      <c r="AO87" s="12">
        <f t="shared" si="4"/>
        <v>0</v>
      </c>
      <c r="AP87" s="12">
        <f t="shared" si="5"/>
        <v>0</v>
      </c>
      <c r="AQ87" s="36">
        <f t="shared" si="6"/>
        <v>8</v>
      </c>
      <c r="AR87" s="38">
        <f t="shared" si="7"/>
        <v>22.99</v>
      </c>
      <c r="AS87" s="16">
        <f t="shared" si="8"/>
        <v>3.378679305</v>
      </c>
      <c r="AT87" s="16">
        <f t="shared" si="9"/>
        <v>4.989285565</v>
      </c>
      <c r="AU87" s="16">
        <f t="shared" si="10"/>
        <v>1.381423957</v>
      </c>
      <c r="AV87" s="16">
        <f t="shared" si="11"/>
        <v>0</v>
      </c>
      <c r="AW87" s="16">
        <f t="shared" si="12"/>
        <v>0</v>
      </c>
      <c r="AX87" s="16">
        <f t="shared" si="13"/>
        <v>-1.850804377</v>
      </c>
      <c r="AY87" s="16">
        <f t="shared" si="14"/>
        <v>-2.685767326</v>
      </c>
      <c r="AZ87" s="16">
        <f t="shared" si="15"/>
        <v>0.868802854</v>
      </c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</row>
    <row r="88">
      <c r="A88" s="37">
        <v>87.0</v>
      </c>
      <c r="B88" s="37" t="s">
        <v>517</v>
      </c>
      <c r="C88" s="37" t="str">
        <f>VLOOKUP(B88, 'Unavailable Pitchers'!A:B,2, FALSE)</f>
        <v>#N/A</v>
      </c>
      <c r="D88" s="37" t="str">
        <f>VLOOKUP(B88, 'Pitcher Pool'!A:C,3, FALSE)</f>
        <v>#N/A</v>
      </c>
      <c r="E88" s="37">
        <v>24.0</v>
      </c>
      <c r="F88" s="37" t="s">
        <v>149</v>
      </c>
      <c r="G88" s="37" t="s">
        <v>125</v>
      </c>
      <c r="H88" s="37">
        <v>2.0</v>
      </c>
      <c r="I88" s="37">
        <v>1.0</v>
      </c>
      <c r="J88" s="37">
        <v>0.667</v>
      </c>
      <c r="K88" s="37">
        <v>4.5</v>
      </c>
      <c r="L88" s="37">
        <v>9.0</v>
      </c>
      <c r="M88" s="37">
        <v>0.0</v>
      </c>
      <c r="N88" s="37">
        <v>1.0</v>
      </c>
      <c r="O88" s="37">
        <v>0.0</v>
      </c>
      <c r="P88" s="37">
        <v>0.0</v>
      </c>
      <c r="Q88" s="37">
        <v>0.0</v>
      </c>
      <c r="R88" s="37">
        <v>12.0</v>
      </c>
      <c r="S88" s="37">
        <v>17.0</v>
      </c>
      <c r="T88" s="37">
        <v>6.0</v>
      </c>
      <c r="U88" s="37">
        <v>6.0</v>
      </c>
      <c r="V88" s="37">
        <v>2.0</v>
      </c>
      <c r="W88" s="37">
        <v>1.0</v>
      </c>
      <c r="X88" s="37">
        <v>0.0</v>
      </c>
      <c r="Y88" s="37">
        <v>15.0</v>
      </c>
      <c r="Z88" s="37">
        <v>0.0</v>
      </c>
      <c r="AA88" s="37">
        <v>0.0</v>
      </c>
      <c r="AB88" s="37">
        <v>0.0</v>
      </c>
      <c r="AC88" s="37">
        <v>50.0</v>
      </c>
      <c r="AD88" s="37">
        <v>92.0</v>
      </c>
      <c r="AE88" s="37">
        <v>3.02</v>
      </c>
      <c r="AF88" s="37">
        <v>1.5</v>
      </c>
      <c r="AG88" s="37">
        <v>12.8</v>
      </c>
      <c r="AH88" s="37">
        <v>1.5</v>
      </c>
      <c r="AI88" s="37">
        <v>0.8</v>
      </c>
      <c r="AJ88" s="37">
        <v>11.3</v>
      </c>
      <c r="AK88" s="37">
        <v>15.0</v>
      </c>
      <c r="AL88" s="37">
        <f t="shared" si="1"/>
        <v>15</v>
      </c>
      <c r="AM88" s="36">
        <f t="shared" si="2"/>
        <v>2</v>
      </c>
      <c r="AN88" s="36">
        <f t="shared" si="3"/>
        <v>1</v>
      </c>
      <c r="AO88" s="12">
        <f t="shared" si="4"/>
        <v>0</v>
      </c>
      <c r="AP88" s="12">
        <f t="shared" si="5"/>
        <v>0</v>
      </c>
      <c r="AQ88" s="36">
        <f t="shared" si="6"/>
        <v>15</v>
      </c>
      <c r="AR88" s="38">
        <f t="shared" si="7"/>
        <v>21</v>
      </c>
      <c r="AS88" s="16">
        <f t="shared" si="8"/>
        <v>10.13603792</v>
      </c>
      <c r="AT88" s="16">
        <f t="shared" si="9"/>
        <v>3.326190377</v>
      </c>
      <c r="AU88" s="16">
        <f t="shared" si="10"/>
        <v>0.3453559893</v>
      </c>
      <c r="AV88" s="16">
        <f t="shared" si="11"/>
        <v>0</v>
      </c>
      <c r="AW88" s="16">
        <f t="shared" si="12"/>
        <v>0</v>
      </c>
      <c r="AX88" s="16">
        <f t="shared" si="13"/>
        <v>-3.470258208</v>
      </c>
      <c r="AY88" s="16">
        <f t="shared" si="14"/>
        <v>-2.453288989</v>
      </c>
      <c r="AZ88" s="16">
        <f t="shared" si="15"/>
        <v>0.8760041207</v>
      </c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</row>
    <row r="89">
      <c r="A89" s="37">
        <v>88.0</v>
      </c>
      <c r="B89" s="37" t="s">
        <v>518</v>
      </c>
      <c r="C89" s="37" t="str">
        <f>VLOOKUP(B89, 'Unavailable Pitchers'!A:B,2, FALSE)</f>
        <v/>
      </c>
      <c r="D89" s="37" t="str">
        <f>VLOOKUP(B89, 'Pitcher Pool'!A:C,3, FALSE)</f>
        <v>#N/A</v>
      </c>
      <c r="E89" s="37">
        <v>28.0</v>
      </c>
      <c r="F89" s="37" t="s">
        <v>165</v>
      </c>
      <c r="G89" s="37" t="s">
        <v>125</v>
      </c>
      <c r="H89" s="37">
        <v>2.0</v>
      </c>
      <c r="I89" s="37">
        <v>0.0</v>
      </c>
      <c r="J89" s="37">
        <v>1.0</v>
      </c>
      <c r="K89" s="37">
        <v>1.5</v>
      </c>
      <c r="L89" s="37">
        <v>5.0</v>
      </c>
      <c r="M89" s="37">
        <v>5.0</v>
      </c>
      <c r="N89" s="37">
        <v>0.0</v>
      </c>
      <c r="O89" s="37">
        <v>0.0</v>
      </c>
      <c r="P89" s="37">
        <v>0.0</v>
      </c>
      <c r="Q89" s="37">
        <v>0.0</v>
      </c>
      <c r="R89" s="37">
        <v>30.0</v>
      </c>
      <c r="S89" s="37">
        <v>18.0</v>
      </c>
      <c r="T89" s="37">
        <v>5.0</v>
      </c>
      <c r="U89" s="37">
        <v>5.0</v>
      </c>
      <c r="V89" s="37">
        <v>3.0</v>
      </c>
      <c r="W89" s="37">
        <v>9.0</v>
      </c>
      <c r="X89" s="37">
        <v>0.0</v>
      </c>
      <c r="Y89" s="37">
        <v>29.0</v>
      </c>
      <c r="Z89" s="37">
        <v>0.0</v>
      </c>
      <c r="AA89" s="37">
        <v>0.0</v>
      </c>
      <c r="AB89" s="37">
        <v>0.0</v>
      </c>
      <c r="AC89" s="37">
        <v>114.0</v>
      </c>
      <c r="AD89" s="37">
        <v>283.0</v>
      </c>
      <c r="AE89" s="37">
        <v>3.37</v>
      </c>
      <c r="AF89" s="37">
        <v>0.9</v>
      </c>
      <c r="AG89" s="37">
        <v>5.4</v>
      </c>
      <c r="AH89" s="37">
        <v>0.9</v>
      </c>
      <c r="AI89" s="37">
        <v>2.7</v>
      </c>
      <c r="AJ89" s="37">
        <v>8.7</v>
      </c>
      <c r="AK89" s="37">
        <v>3.22</v>
      </c>
      <c r="AL89" s="37">
        <f t="shared" si="1"/>
        <v>15</v>
      </c>
      <c r="AM89" s="36">
        <f t="shared" si="2"/>
        <v>3</v>
      </c>
      <c r="AN89" s="36">
        <f t="shared" si="3"/>
        <v>9</v>
      </c>
      <c r="AO89" s="12">
        <f t="shared" si="4"/>
        <v>0</v>
      </c>
      <c r="AP89" s="12">
        <f t="shared" si="5"/>
        <v>0</v>
      </c>
      <c r="AQ89" s="36">
        <f t="shared" si="6"/>
        <v>29</v>
      </c>
      <c r="AR89" s="38">
        <f t="shared" si="7"/>
        <v>61</v>
      </c>
      <c r="AS89" s="16">
        <f t="shared" si="8"/>
        <v>10.13603792</v>
      </c>
      <c r="AT89" s="16">
        <f t="shared" si="9"/>
        <v>4.989285565</v>
      </c>
      <c r="AU89" s="16">
        <f t="shared" si="10"/>
        <v>3.108203904</v>
      </c>
      <c r="AV89" s="16">
        <f t="shared" si="11"/>
        <v>0</v>
      </c>
      <c r="AW89" s="16">
        <f t="shared" si="12"/>
        <v>0</v>
      </c>
      <c r="AX89" s="16">
        <f t="shared" si="13"/>
        <v>-6.709165868</v>
      </c>
      <c r="AY89" s="16">
        <f t="shared" si="14"/>
        <v>-7.126220396</v>
      </c>
      <c r="AZ89" s="16">
        <f t="shared" si="15"/>
        <v>0.8796282243</v>
      </c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</row>
    <row r="90">
      <c r="A90" s="37">
        <v>89.0</v>
      </c>
      <c r="B90" s="37" t="s">
        <v>519</v>
      </c>
      <c r="C90" s="37" t="str">
        <f>VLOOKUP(B90, 'Unavailable Pitchers'!A:B,2, FALSE)</f>
        <v>#N/A</v>
      </c>
      <c r="D90" s="37" t="str">
        <f>VLOOKUP(B90, 'Pitcher Pool'!A:C,3, FALSE)</f>
        <v>Available</v>
      </c>
      <c r="E90" s="37">
        <v>34.0</v>
      </c>
      <c r="F90" s="37" t="s">
        <v>146</v>
      </c>
      <c r="G90" s="37" t="s">
        <v>125</v>
      </c>
      <c r="H90" s="37">
        <v>0.0</v>
      </c>
      <c r="I90" s="37">
        <v>0.0</v>
      </c>
      <c r="J90" s="39"/>
      <c r="K90" s="37">
        <v>4.22</v>
      </c>
      <c r="L90" s="37">
        <v>4.0</v>
      </c>
      <c r="M90" s="37">
        <v>1.0</v>
      </c>
      <c r="N90" s="37">
        <v>1.0</v>
      </c>
      <c r="O90" s="37">
        <v>0.0</v>
      </c>
      <c r="P90" s="37">
        <v>0.0</v>
      </c>
      <c r="Q90" s="37">
        <v>1.0</v>
      </c>
      <c r="R90" s="37">
        <v>10.66</v>
      </c>
      <c r="S90" s="37">
        <v>11.0</v>
      </c>
      <c r="T90" s="37">
        <v>5.0</v>
      </c>
      <c r="U90" s="37">
        <v>5.0</v>
      </c>
      <c r="V90" s="37">
        <v>1.0</v>
      </c>
      <c r="W90" s="37">
        <v>2.0</v>
      </c>
      <c r="X90" s="37">
        <v>0.0</v>
      </c>
      <c r="Y90" s="37">
        <v>16.0</v>
      </c>
      <c r="Z90" s="37">
        <v>0.0</v>
      </c>
      <c r="AA90" s="37">
        <v>0.0</v>
      </c>
      <c r="AB90" s="37">
        <v>0.0</v>
      </c>
      <c r="AC90" s="37">
        <v>45.0</v>
      </c>
      <c r="AD90" s="37">
        <v>102.0</v>
      </c>
      <c r="AE90" s="37">
        <v>1.88</v>
      </c>
      <c r="AF90" s="37">
        <v>1.219</v>
      </c>
      <c r="AG90" s="37">
        <v>9.3</v>
      </c>
      <c r="AH90" s="37">
        <v>0.8</v>
      </c>
      <c r="AI90" s="37">
        <v>1.7</v>
      </c>
      <c r="AJ90" s="37">
        <v>13.5</v>
      </c>
      <c r="AK90" s="37">
        <v>8.0</v>
      </c>
      <c r="AL90" s="37">
        <f t="shared" si="1"/>
        <v>10</v>
      </c>
      <c r="AM90" s="36">
        <f t="shared" si="2"/>
        <v>1</v>
      </c>
      <c r="AN90" s="36">
        <f t="shared" si="3"/>
        <v>2</v>
      </c>
      <c r="AO90" s="12">
        <f t="shared" si="4"/>
        <v>0</v>
      </c>
      <c r="AP90" s="12">
        <f t="shared" si="5"/>
        <v>0</v>
      </c>
      <c r="AQ90" s="36">
        <f t="shared" si="6"/>
        <v>16</v>
      </c>
      <c r="AR90" s="38">
        <f t="shared" si="7"/>
        <v>15.98</v>
      </c>
      <c r="AS90" s="16">
        <f t="shared" si="8"/>
        <v>6.757358611</v>
      </c>
      <c r="AT90" s="16">
        <f t="shared" si="9"/>
        <v>1.663095188</v>
      </c>
      <c r="AU90" s="16">
        <f t="shared" si="10"/>
        <v>0.6907119786</v>
      </c>
      <c r="AV90" s="16">
        <f t="shared" si="11"/>
        <v>0</v>
      </c>
      <c r="AW90" s="16">
        <f t="shared" si="12"/>
        <v>0</v>
      </c>
      <c r="AX90" s="16">
        <f t="shared" si="13"/>
        <v>-3.701608755</v>
      </c>
      <c r="AY90" s="16">
        <f t="shared" si="14"/>
        <v>-1.866836097</v>
      </c>
      <c r="AZ90" s="16">
        <f t="shared" si="15"/>
        <v>0.8856802315</v>
      </c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</row>
    <row r="91">
      <c r="A91" s="37">
        <v>90.0</v>
      </c>
      <c r="B91" s="37" t="s">
        <v>520</v>
      </c>
      <c r="C91" s="37" t="str">
        <f>VLOOKUP(B91, 'Unavailable Pitchers'!A:B,2, FALSE)</f>
        <v/>
      </c>
      <c r="D91" s="37" t="str">
        <f>VLOOKUP(B91, 'Pitcher Pool'!A:C,3, FALSE)</f>
        <v>#N/A</v>
      </c>
      <c r="E91" s="37">
        <v>34.0</v>
      </c>
      <c r="F91" s="37" t="s">
        <v>128</v>
      </c>
      <c r="G91" s="37" t="s">
        <v>121</v>
      </c>
      <c r="H91" s="37">
        <v>2.0</v>
      </c>
      <c r="I91" s="37">
        <v>2.0</v>
      </c>
      <c r="J91" s="37">
        <v>0.5</v>
      </c>
      <c r="K91" s="37">
        <v>2.45</v>
      </c>
      <c r="L91" s="37">
        <v>4.0</v>
      </c>
      <c r="M91" s="37">
        <v>4.0</v>
      </c>
      <c r="N91" s="37">
        <v>0.0</v>
      </c>
      <c r="O91" s="37">
        <v>0.0</v>
      </c>
      <c r="P91" s="37">
        <v>0.0</v>
      </c>
      <c r="Q91" s="37">
        <v>0.0</v>
      </c>
      <c r="R91" s="37">
        <v>22.0</v>
      </c>
      <c r="S91" s="37">
        <v>14.0</v>
      </c>
      <c r="T91" s="37">
        <v>6.0</v>
      </c>
      <c r="U91" s="37">
        <v>6.0</v>
      </c>
      <c r="V91" s="37">
        <v>2.0</v>
      </c>
      <c r="W91" s="37">
        <v>5.0</v>
      </c>
      <c r="X91" s="37">
        <v>0.0</v>
      </c>
      <c r="Y91" s="37">
        <v>16.0</v>
      </c>
      <c r="Z91" s="37">
        <v>0.0</v>
      </c>
      <c r="AA91" s="37">
        <v>0.0</v>
      </c>
      <c r="AB91" s="37">
        <v>0.0</v>
      </c>
      <c r="AC91" s="37">
        <v>86.0</v>
      </c>
      <c r="AD91" s="37">
        <v>184.0</v>
      </c>
      <c r="AE91" s="37">
        <v>3.51</v>
      </c>
      <c r="AF91" s="37">
        <v>0.864</v>
      </c>
      <c r="AG91" s="37">
        <v>5.7</v>
      </c>
      <c r="AH91" s="37">
        <v>0.8</v>
      </c>
      <c r="AI91" s="37">
        <v>2.0</v>
      </c>
      <c r="AJ91" s="37">
        <v>6.5</v>
      </c>
      <c r="AK91" s="37">
        <v>3.2</v>
      </c>
      <c r="AL91" s="37">
        <f t="shared" si="1"/>
        <v>12</v>
      </c>
      <c r="AM91" s="36">
        <f t="shared" si="2"/>
        <v>2</v>
      </c>
      <c r="AN91" s="36">
        <f t="shared" si="3"/>
        <v>5</v>
      </c>
      <c r="AO91" s="12">
        <f t="shared" si="4"/>
        <v>0</v>
      </c>
      <c r="AP91" s="12">
        <f t="shared" si="5"/>
        <v>0</v>
      </c>
      <c r="AQ91" s="36">
        <f t="shared" si="6"/>
        <v>16</v>
      </c>
      <c r="AR91" s="38">
        <f t="shared" si="7"/>
        <v>50</v>
      </c>
      <c r="AS91" s="16">
        <f t="shared" si="8"/>
        <v>8.108830333</v>
      </c>
      <c r="AT91" s="16">
        <f t="shared" si="9"/>
        <v>3.326190377</v>
      </c>
      <c r="AU91" s="16">
        <f t="shared" si="10"/>
        <v>1.726779946</v>
      </c>
      <c r="AV91" s="16">
        <f t="shared" si="11"/>
        <v>0</v>
      </c>
      <c r="AW91" s="16">
        <f t="shared" si="12"/>
        <v>0</v>
      </c>
      <c r="AX91" s="16">
        <f t="shared" si="13"/>
        <v>-3.701608755</v>
      </c>
      <c r="AY91" s="16">
        <f t="shared" si="14"/>
        <v>-5.841164259</v>
      </c>
      <c r="AZ91" s="16">
        <f t="shared" si="15"/>
        <v>0.9047569107</v>
      </c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</row>
    <row r="92">
      <c r="A92" s="37">
        <v>91.0</v>
      </c>
      <c r="B92" s="37" t="s">
        <v>521</v>
      </c>
      <c r="C92" s="37" t="str">
        <f>VLOOKUP(B92, 'Unavailable Pitchers'!A:B,2, FALSE)</f>
        <v/>
      </c>
      <c r="D92" s="37" t="str">
        <f>VLOOKUP(B92, 'Pitcher Pool'!A:C,3, FALSE)</f>
        <v>#N/A</v>
      </c>
      <c r="E92" s="37">
        <v>28.0</v>
      </c>
      <c r="F92" s="37" t="s">
        <v>220</v>
      </c>
      <c r="G92" s="37" t="s">
        <v>121</v>
      </c>
      <c r="H92" s="37">
        <v>1.0</v>
      </c>
      <c r="I92" s="37">
        <v>1.0</v>
      </c>
      <c r="J92" s="37">
        <v>0.5</v>
      </c>
      <c r="K92" s="37">
        <v>2.14</v>
      </c>
      <c r="L92" s="37">
        <v>4.0</v>
      </c>
      <c r="M92" s="37">
        <v>4.0</v>
      </c>
      <c r="N92" s="37">
        <v>0.0</v>
      </c>
      <c r="O92" s="37">
        <v>0.0</v>
      </c>
      <c r="P92" s="37">
        <v>0.0</v>
      </c>
      <c r="Q92" s="37">
        <v>0.0</v>
      </c>
      <c r="R92" s="37">
        <v>21.0</v>
      </c>
      <c r="S92" s="37">
        <v>12.0</v>
      </c>
      <c r="T92" s="37">
        <v>6.0</v>
      </c>
      <c r="U92" s="37">
        <v>5.0</v>
      </c>
      <c r="V92" s="37">
        <v>0.0</v>
      </c>
      <c r="W92" s="37">
        <v>14.0</v>
      </c>
      <c r="X92" s="37">
        <v>0.0</v>
      </c>
      <c r="Y92" s="37">
        <v>23.0</v>
      </c>
      <c r="Z92" s="37">
        <v>1.0</v>
      </c>
      <c r="AA92" s="37">
        <v>0.0</v>
      </c>
      <c r="AB92" s="37">
        <v>1.0</v>
      </c>
      <c r="AC92" s="37">
        <v>87.0</v>
      </c>
      <c r="AD92" s="37">
        <v>180.0</v>
      </c>
      <c r="AE92" s="37">
        <v>3.05</v>
      </c>
      <c r="AF92" s="37">
        <v>1.238</v>
      </c>
      <c r="AG92" s="37">
        <v>5.1</v>
      </c>
      <c r="AH92" s="37">
        <v>0.0</v>
      </c>
      <c r="AI92" s="37">
        <v>6.0</v>
      </c>
      <c r="AJ92" s="37">
        <v>9.9</v>
      </c>
      <c r="AK92" s="37">
        <v>1.64</v>
      </c>
      <c r="AL92" s="37">
        <f t="shared" si="1"/>
        <v>12</v>
      </c>
      <c r="AM92" s="36">
        <f t="shared" si="2"/>
        <v>0</v>
      </c>
      <c r="AN92" s="36">
        <f t="shared" si="3"/>
        <v>15</v>
      </c>
      <c r="AO92" s="12">
        <f t="shared" si="4"/>
        <v>1</v>
      </c>
      <c r="AP92" s="12">
        <f t="shared" si="5"/>
        <v>0</v>
      </c>
      <c r="AQ92" s="36">
        <f t="shared" si="6"/>
        <v>23</v>
      </c>
      <c r="AR92" s="38">
        <f t="shared" si="7"/>
        <v>40</v>
      </c>
      <c r="AS92" s="16">
        <f t="shared" si="8"/>
        <v>8.108830333</v>
      </c>
      <c r="AT92" s="16">
        <f t="shared" si="9"/>
        <v>0</v>
      </c>
      <c r="AU92" s="16">
        <f t="shared" si="10"/>
        <v>5.180339839</v>
      </c>
      <c r="AV92" s="16">
        <f t="shared" si="11"/>
        <v>0.4466447172</v>
      </c>
      <c r="AW92" s="16">
        <f t="shared" si="12"/>
        <v>0</v>
      </c>
      <c r="AX92" s="16">
        <f t="shared" si="13"/>
        <v>-5.321062585</v>
      </c>
      <c r="AY92" s="16">
        <f t="shared" si="14"/>
        <v>-4.672931407</v>
      </c>
      <c r="AZ92" s="16">
        <f t="shared" si="15"/>
        <v>0.9354552244</v>
      </c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</row>
    <row r="93">
      <c r="A93" s="37">
        <v>92.0</v>
      </c>
      <c r="B93" s="37" t="s">
        <v>522</v>
      </c>
      <c r="C93" s="37" t="str">
        <f>VLOOKUP(B93, 'Unavailable Pitchers'!A:B,2, FALSE)</f>
        <v>#N/A</v>
      </c>
      <c r="D93" s="37" t="str">
        <f>VLOOKUP(B93, 'Pitcher Pool'!A:C,3, FALSE)</f>
        <v>Available</v>
      </c>
      <c r="E93" s="37">
        <v>27.0</v>
      </c>
      <c r="F93" s="37" t="s">
        <v>128</v>
      </c>
      <c r="G93" s="37" t="s">
        <v>121</v>
      </c>
      <c r="H93" s="37">
        <v>0.0</v>
      </c>
      <c r="I93" s="37">
        <v>0.0</v>
      </c>
      <c r="J93" s="39"/>
      <c r="K93" s="37">
        <v>3.68</v>
      </c>
      <c r="L93" s="37">
        <v>9.0</v>
      </c>
      <c r="M93" s="37">
        <v>0.0</v>
      </c>
      <c r="N93" s="37">
        <v>4.0</v>
      </c>
      <c r="O93" s="37">
        <v>0.0</v>
      </c>
      <c r="P93" s="37">
        <v>0.0</v>
      </c>
      <c r="Q93" s="37">
        <v>0.0</v>
      </c>
      <c r="R93" s="37">
        <v>14.66</v>
      </c>
      <c r="S93" s="37">
        <v>13.0</v>
      </c>
      <c r="T93" s="37">
        <v>7.0</v>
      </c>
      <c r="U93" s="37">
        <v>6.0</v>
      </c>
      <c r="V93" s="37">
        <v>4.0</v>
      </c>
      <c r="W93" s="37">
        <v>4.0</v>
      </c>
      <c r="X93" s="37">
        <v>1.0</v>
      </c>
      <c r="Y93" s="37">
        <v>7.0</v>
      </c>
      <c r="Z93" s="37">
        <v>0.0</v>
      </c>
      <c r="AA93" s="37">
        <v>1.0</v>
      </c>
      <c r="AB93" s="37">
        <v>0.0</v>
      </c>
      <c r="AC93" s="37">
        <v>60.0</v>
      </c>
      <c r="AD93" s="37">
        <v>124.0</v>
      </c>
      <c r="AE93" s="37">
        <v>6.51</v>
      </c>
      <c r="AF93" s="37">
        <v>1.159</v>
      </c>
      <c r="AG93" s="37">
        <v>8.0</v>
      </c>
      <c r="AH93" s="37">
        <v>2.5</v>
      </c>
      <c r="AI93" s="37">
        <v>2.5</v>
      </c>
      <c r="AJ93" s="37">
        <v>4.3</v>
      </c>
      <c r="AK93" s="37">
        <v>1.75</v>
      </c>
      <c r="AL93" s="37">
        <f t="shared" si="1"/>
        <v>9</v>
      </c>
      <c r="AM93" s="36">
        <f t="shared" si="2"/>
        <v>4</v>
      </c>
      <c r="AN93" s="36">
        <f t="shared" si="3"/>
        <v>4</v>
      </c>
      <c r="AO93" s="12">
        <f t="shared" si="4"/>
        <v>0</v>
      </c>
      <c r="AP93" s="12">
        <f t="shared" si="5"/>
        <v>1</v>
      </c>
      <c r="AQ93" s="36">
        <f t="shared" si="6"/>
        <v>7</v>
      </c>
      <c r="AR93" s="38">
        <f t="shared" si="7"/>
        <v>36.98</v>
      </c>
      <c r="AS93" s="16">
        <f t="shared" si="8"/>
        <v>6.08162275</v>
      </c>
      <c r="AT93" s="16">
        <f t="shared" si="9"/>
        <v>6.652380754</v>
      </c>
      <c r="AU93" s="16">
        <f t="shared" si="10"/>
        <v>1.381423957</v>
      </c>
      <c r="AV93" s="16">
        <f t="shared" si="11"/>
        <v>0</v>
      </c>
      <c r="AW93" s="16">
        <f t="shared" si="12"/>
        <v>0.5834925524</v>
      </c>
      <c r="AX93" s="16">
        <f t="shared" si="13"/>
        <v>-1.61945383</v>
      </c>
      <c r="AY93" s="16">
        <f t="shared" si="14"/>
        <v>-4.320125086</v>
      </c>
      <c r="AZ93" s="16">
        <f t="shared" si="15"/>
        <v>0.9732601219</v>
      </c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</row>
    <row r="94">
      <c r="A94" s="37">
        <v>93.0</v>
      </c>
      <c r="B94" s="37" t="s">
        <v>523</v>
      </c>
      <c r="C94" s="37" t="str">
        <f>VLOOKUP(B94, 'Unavailable Pitchers'!A:B,2, FALSE)</f>
        <v>#N/A</v>
      </c>
      <c r="D94" s="37" t="str">
        <f>VLOOKUP(B94, 'Pitcher Pool'!A:C,3, FALSE)</f>
        <v>Available</v>
      </c>
      <c r="E94" s="37">
        <v>28.0</v>
      </c>
      <c r="F94" s="37" t="s">
        <v>170</v>
      </c>
      <c r="G94" s="37" t="s">
        <v>121</v>
      </c>
      <c r="H94" s="37">
        <v>1.0</v>
      </c>
      <c r="I94" s="37">
        <v>0.0</v>
      </c>
      <c r="J94" s="37">
        <v>1.0</v>
      </c>
      <c r="K94" s="37">
        <v>6.35</v>
      </c>
      <c r="L94" s="37">
        <v>8.0</v>
      </c>
      <c r="M94" s="37">
        <v>0.0</v>
      </c>
      <c r="N94" s="37">
        <v>3.0</v>
      </c>
      <c r="O94" s="37">
        <v>0.0</v>
      </c>
      <c r="P94" s="37">
        <v>0.0</v>
      </c>
      <c r="Q94" s="37">
        <v>0.0</v>
      </c>
      <c r="R94" s="37">
        <v>11.33</v>
      </c>
      <c r="S94" s="37">
        <v>14.0</v>
      </c>
      <c r="T94" s="37">
        <v>9.0</v>
      </c>
      <c r="U94" s="37">
        <v>8.0</v>
      </c>
      <c r="V94" s="37">
        <v>3.0</v>
      </c>
      <c r="W94" s="37">
        <v>2.0</v>
      </c>
      <c r="X94" s="37">
        <v>0.0</v>
      </c>
      <c r="Y94" s="37">
        <v>11.0</v>
      </c>
      <c r="Z94" s="37">
        <v>0.0</v>
      </c>
      <c r="AA94" s="37">
        <v>0.0</v>
      </c>
      <c r="AB94" s="37">
        <v>0.0</v>
      </c>
      <c r="AC94" s="37">
        <v>50.0</v>
      </c>
      <c r="AD94" s="37">
        <v>66.0</v>
      </c>
      <c r="AE94" s="37">
        <v>5.13</v>
      </c>
      <c r="AF94" s="37">
        <v>1.412</v>
      </c>
      <c r="AG94" s="37">
        <v>11.1</v>
      </c>
      <c r="AH94" s="37">
        <v>2.4</v>
      </c>
      <c r="AI94" s="37">
        <v>1.6</v>
      </c>
      <c r="AJ94" s="37">
        <v>8.7</v>
      </c>
      <c r="AK94" s="37">
        <v>5.5</v>
      </c>
      <c r="AL94" s="37">
        <f t="shared" si="1"/>
        <v>11</v>
      </c>
      <c r="AM94" s="36">
        <f t="shared" si="2"/>
        <v>3</v>
      </c>
      <c r="AN94" s="36">
        <f t="shared" si="3"/>
        <v>2</v>
      </c>
      <c r="AO94" s="12">
        <f t="shared" si="4"/>
        <v>0</v>
      </c>
      <c r="AP94" s="12">
        <f t="shared" si="5"/>
        <v>0</v>
      </c>
      <c r="AQ94" s="36">
        <f t="shared" si="6"/>
        <v>11</v>
      </c>
      <c r="AR94" s="38">
        <f t="shared" si="7"/>
        <v>22.99</v>
      </c>
      <c r="AS94" s="16">
        <f t="shared" si="8"/>
        <v>7.433094472</v>
      </c>
      <c r="AT94" s="16">
        <f t="shared" si="9"/>
        <v>4.989285565</v>
      </c>
      <c r="AU94" s="16">
        <f t="shared" si="10"/>
        <v>0.6907119786</v>
      </c>
      <c r="AV94" s="16">
        <f t="shared" si="11"/>
        <v>0</v>
      </c>
      <c r="AW94" s="16">
        <f t="shared" si="12"/>
        <v>0</v>
      </c>
      <c r="AX94" s="16">
        <f t="shared" si="13"/>
        <v>-2.544856019</v>
      </c>
      <c r="AY94" s="16">
        <f t="shared" si="14"/>
        <v>-2.685767326</v>
      </c>
      <c r="AZ94" s="16">
        <f t="shared" si="15"/>
        <v>0.9853085838</v>
      </c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</row>
    <row r="95">
      <c r="A95" s="37">
        <v>94.0</v>
      </c>
      <c r="B95" s="37" t="s">
        <v>524</v>
      </c>
      <c r="C95" s="37" t="str">
        <f>VLOOKUP(B95, 'Unavailable Pitchers'!A:B,2, FALSE)</f>
        <v/>
      </c>
      <c r="D95" s="37" t="str">
        <f>VLOOKUP(B95, 'Pitcher Pool'!A:C,3, FALSE)</f>
        <v>#N/A</v>
      </c>
      <c r="E95" s="37">
        <v>30.0</v>
      </c>
      <c r="F95" s="37" t="s">
        <v>146</v>
      </c>
      <c r="G95" s="37" t="s">
        <v>125</v>
      </c>
      <c r="H95" s="37">
        <v>4.0</v>
      </c>
      <c r="I95" s="37">
        <v>0.0</v>
      </c>
      <c r="J95" s="37">
        <v>1.0</v>
      </c>
      <c r="K95" s="37">
        <v>2.31</v>
      </c>
      <c r="L95" s="37">
        <v>4.0</v>
      </c>
      <c r="M95" s="37">
        <v>4.0</v>
      </c>
      <c r="N95" s="37">
        <v>0.0</v>
      </c>
      <c r="O95" s="37">
        <v>0.0</v>
      </c>
      <c r="P95" s="37">
        <v>0.0</v>
      </c>
      <c r="Q95" s="37">
        <v>0.0</v>
      </c>
      <c r="R95" s="37">
        <v>23.33</v>
      </c>
      <c r="S95" s="37">
        <v>14.0</v>
      </c>
      <c r="T95" s="37">
        <v>6.0</v>
      </c>
      <c r="U95" s="37">
        <v>6.0</v>
      </c>
      <c r="V95" s="37">
        <v>2.0</v>
      </c>
      <c r="W95" s="37">
        <v>8.0</v>
      </c>
      <c r="X95" s="37">
        <v>0.0</v>
      </c>
      <c r="Y95" s="37">
        <v>25.0</v>
      </c>
      <c r="Z95" s="37">
        <v>1.0</v>
      </c>
      <c r="AA95" s="37">
        <v>0.0</v>
      </c>
      <c r="AB95" s="37">
        <v>1.0</v>
      </c>
      <c r="AC95" s="37">
        <v>92.0</v>
      </c>
      <c r="AD95" s="37">
        <v>182.0</v>
      </c>
      <c r="AE95" s="37">
        <v>3.23</v>
      </c>
      <c r="AF95" s="37">
        <v>0.943</v>
      </c>
      <c r="AG95" s="37">
        <v>5.4</v>
      </c>
      <c r="AH95" s="37">
        <v>0.8</v>
      </c>
      <c r="AI95" s="37">
        <v>3.1</v>
      </c>
      <c r="AJ95" s="37">
        <v>9.6</v>
      </c>
      <c r="AK95" s="37">
        <v>3.13</v>
      </c>
      <c r="AL95" s="37">
        <f t="shared" si="1"/>
        <v>12</v>
      </c>
      <c r="AM95" s="36">
        <f t="shared" si="2"/>
        <v>2</v>
      </c>
      <c r="AN95" s="36">
        <f t="shared" si="3"/>
        <v>9</v>
      </c>
      <c r="AO95" s="12">
        <f t="shared" si="4"/>
        <v>1</v>
      </c>
      <c r="AP95" s="12">
        <f t="shared" si="5"/>
        <v>0</v>
      </c>
      <c r="AQ95" s="36">
        <f t="shared" si="6"/>
        <v>25</v>
      </c>
      <c r="AR95" s="38">
        <f t="shared" si="7"/>
        <v>44.99</v>
      </c>
      <c r="AS95" s="16">
        <f t="shared" si="8"/>
        <v>8.108830333</v>
      </c>
      <c r="AT95" s="16">
        <f t="shared" si="9"/>
        <v>3.326190377</v>
      </c>
      <c r="AU95" s="16">
        <f t="shared" si="10"/>
        <v>3.108203904</v>
      </c>
      <c r="AV95" s="16">
        <f t="shared" si="11"/>
        <v>0.4466447172</v>
      </c>
      <c r="AW95" s="16">
        <f t="shared" si="12"/>
        <v>0</v>
      </c>
      <c r="AX95" s="16">
        <f t="shared" si="13"/>
        <v>-5.783763679</v>
      </c>
      <c r="AY95" s="16">
        <f t="shared" si="14"/>
        <v>-5.2558796</v>
      </c>
      <c r="AZ95" s="16">
        <f t="shared" si="15"/>
        <v>0.9875565128</v>
      </c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</row>
    <row r="96">
      <c r="A96" s="37">
        <v>95.0</v>
      </c>
      <c r="B96" s="37" t="s">
        <v>525</v>
      </c>
      <c r="C96" s="37" t="str">
        <f>VLOOKUP(B96, 'Unavailable Pitchers'!A:B,2, FALSE)</f>
        <v>#N/A</v>
      </c>
      <c r="D96" s="37" t="str">
        <f>VLOOKUP(B96, 'Pitcher Pool'!A:C,3, FALSE)</f>
        <v>Available</v>
      </c>
      <c r="E96" s="37">
        <v>28.0</v>
      </c>
      <c r="F96" s="37" t="s">
        <v>139</v>
      </c>
      <c r="G96" s="37" t="s">
        <v>125</v>
      </c>
      <c r="H96" s="37">
        <v>1.0</v>
      </c>
      <c r="I96" s="37">
        <v>0.0</v>
      </c>
      <c r="J96" s="37">
        <v>1.0</v>
      </c>
      <c r="K96" s="37">
        <v>3.71</v>
      </c>
      <c r="L96" s="37">
        <v>5.0</v>
      </c>
      <c r="M96" s="37">
        <v>3.0</v>
      </c>
      <c r="N96" s="37">
        <v>0.0</v>
      </c>
      <c r="O96" s="37">
        <v>0.0</v>
      </c>
      <c r="P96" s="37">
        <v>0.0</v>
      </c>
      <c r="Q96" s="37">
        <v>0.0</v>
      </c>
      <c r="R96" s="37">
        <v>17.0</v>
      </c>
      <c r="S96" s="37">
        <v>14.0</v>
      </c>
      <c r="T96" s="37">
        <v>7.0</v>
      </c>
      <c r="U96" s="37">
        <v>7.0</v>
      </c>
      <c r="V96" s="37">
        <v>1.0</v>
      </c>
      <c r="W96" s="37">
        <v>6.0</v>
      </c>
      <c r="X96" s="37">
        <v>0.0</v>
      </c>
      <c r="Y96" s="37">
        <v>18.0</v>
      </c>
      <c r="Z96" s="37">
        <v>0.0</v>
      </c>
      <c r="AA96" s="37">
        <v>0.0</v>
      </c>
      <c r="AB96" s="37">
        <v>1.0</v>
      </c>
      <c r="AC96" s="37">
        <v>68.0</v>
      </c>
      <c r="AD96" s="37">
        <v>120.0</v>
      </c>
      <c r="AE96" s="37">
        <v>2.81</v>
      </c>
      <c r="AF96" s="37">
        <v>1.176</v>
      </c>
      <c r="AG96" s="37">
        <v>7.4</v>
      </c>
      <c r="AH96" s="37">
        <v>0.5</v>
      </c>
      <c r="AI96" s="37">
        <v>3.2</v>
      </c>
      <c r="AJ96" s="37">
        <v>9.5</v>
      </c>
      <c r="AK96" s="37">
        <v>3.0</v>
      </c>
      <c r="AL96" s="37">
        <f t="shared" si="1"/>
        <v>13</v>
      </c>
      <c r="AM96" s="36">
        <f t="shared" si="2"/>
        <v>1</v>
      </c>
      <c r="AN96" s="36">
        <f t="shared" si="3"/>
        <v>6</v>
      </c>
      <c r="AO96" s="12">
        <f t="shared" si="4"/>
        <v>1</v>
      </c>
      <c r="AP96" s="12">
        <f t="shared" si="5"/>
        <v>0</v>
      </c>
      <c r="AQ96" s="36">
        <f t="shared" si="6"/>
        <v>18</v>
      </c>
      <c r="AR96" s="38">
        <f t="shared" si="7"/>
        <v>33</v>
      </c>
      <c r="AS96" s="16">
        <f t="shared" si="8"/>
        <v>8.784566194</v>
      </c>
      <c r="AT96" s="16">
        <f t="shared" si="9"/>
        <v>1.663095188</v>
      </c>
      <c r="AU96" s="16">
        <f t="shared" si="10"/>
        <v>2.072135936</v>
      </c>
      <c r="AV96" s="16">
        <f t="shared" si="11"/>
        <v>0.4466447172</v>
      </c>
      <c r="AW96" s="16">
        <f t="shared" si="12"/>
        <v>0</v>
      </c>
      <c r="AX96" s="16">
        <f t="shared" si="13"/>
        <v>-4.164309849</v>
      </c>
      <c r="AY96" s="16">
        <f t="shared" si="14"/>
        <v>-3.855168411</v>
      </c>
      <c r="AZ96" s="16">
        <f t="shared" si="15"/>
        <v>0.9893927551</v>
      </c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</row>
    <row r="97">
      <c r="A97" s="37">
        <v>96.0</v>
      </c>
      <c r="B97" s="37" t="s">
        <v>526</v>
      </c>
      <c r="C97" s="37" t="str">
        <f>VLOOKUP(B97, 'Unavailable Pitchers'!A:B,2, FALSE)</f>
        <v>#N/A</v>
      </c>
      <c r="D97" s="37" t="str">
        <f>VLOOKUP(B97, 'Pitcher Pool'!A:C,3, FALSE)</f>
        <v>Available</v>
      </c>
      <c r="E97" s="37">
        <v>34.0</v>
      </c>
      <c r="F97" s="37" t="s">
        <v>257</v>
      </c>
      <c r="G97" s="37" t="s">
        <v>125</v>
      </c>
      <c r="H97" s="37">
        <v>1.0</v>
      </c>
      <c r="I97" s="37">
        <v>0.0</v>
      </c>
      <c r="J97" s="37">
        <v>1.0</v>
      </c>
      <c r="K97" s="37">
        <v>4.61</v>
      </c>
      <c r="L97" s="37">
        <v>8.0</v>
      </c>
      <c r="M97" s="37">
        <v>0.0</v>
      </c>
      <c r="N97" s="37">
        <v>2.0</v>
      </c>
      <c r="O97" s="37">
        <v>0.0</v>
      </c>
      <c r="P97" s="37">
        <v>0.0</v>
      </c>
      <c r="Q97" s="37">
        <v>0.0</v>
      </c>
      <c r="R97" s="37">
        <v>13.66</v>
      </c>
      <c r="S97" s="37">
        <v>14.0</v>
      </c>
      <c r="T97" s="37">
        <v>7.0</v>
      </c>
      <c r="U97" s="37">
        <v>7.0</v>
      </c>
      <c r="V97" s="37">
        <v>3.0</v>
      </c>
      <c r="W97" s="37">
        <v>3.0</v>
      </c>
      <c r="X97" s="37">
        <v>0.0</v>
      </c>
      <c r="Y97" s="37">
        <v>14.0</v>
      </c>
      <c r="Z97" s="37">
        <v>0.0</v>
      </c>
      <c r="AA97" s="37">
        <v>0.0</v>
      </c>
      <c r="AB97" s="37">
        <v>2.0</v>
      </c>
      <c r="AC97" s="37">
        <v>57.0</v>
      </c>
      <c r="AD97" s="37">
        <v>86.0</v>
      </c>
      <c r="AE97" s="37">
        <v>4.56</v>
      </c>
      <c r="AF97" s="37">
        <v>1.244</v>
      </c>
      <c r="AG97" s="37">
        <v>9.2</v>
      </c>
      <c r="AH97" s="37">
        <v>2.0</v>
      </c>
      <c r="AI97" s="37">
        <v>2.0</v>
      </c>
      <c r="AJ97" s="37">
        <v>9.2</v>
      </c>
      <c r="AK97" s="37">
        <v>4.67</v>
      </c>
      <c r="AL97" s="37">
        <f t="shared" si="1"/>
        <v>11</v>
      </c>
      <c r="AM97" s="36">
        <f t="shared" si="2"/>
        <v>3</v>
      </c>
      <c r="AN97" s="36">
        <f t="shared" si="3"/>
        <v>3</v>
      </c>
      <c r="AO97" s="12">
        <f t="shared" si="4"/>
        <v>2</v>
      </c>
      <c r="AP97" s="12">
        <f t="shared" si="5"/>
        <v>0</v>
      </c>
      <c r="AQ97" s="36">
        <f t="shared" si="6"/>
        <v>14</v>
      </c>
      <c r="AR97" s="38">
        <f t="shared" si="7"/>
        <v>26.98</v>
      </c>
      <c r="AS97" s="16">
        <f t="shared" si="8"/>
        <v>7.433094472</v>
      </c>
      <c r="AT97" s="16">
        <f t="shared" si="9"/>
        <v>4.989285565</v>
      </c>
      <c r="AU97" s="16">
        <f t="shared" si="10"/>
        <v>1.036067968</v>
      </c>
      <c r="AV97" s="16">
        <f t="shared" si="11"/>
        <v>0.8932894343</v>
      </c>
      <c r="AW97" s="16">
        <f t="shared" si="12"/>
        <v>0</v>
      </c>
      <c r="AX97" s="16">
        <f t="shared" si="13"/>
        <v>-3.23890766</v>
      </c>
      <c r="AY97" s="16">
        <f t="shared" si="14"/>
        <v>-3.151892234</v>
      </c>
      <c r="AZ97" s="16">
        <f t="shared" si="15"/>
        <v>0.9951171931</v>
      </c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</row>
    <row r="98">
      <c r="A98" s="37">
        <v>97.0</v>
      </c>
      <c r="B98" s="37" t="s">
        <v>527</v>
      </c>
      <c r="C98" s="37" t="str">
        <f>VLOOKUP(B98, 'Unavailable Pitchers'!A:B,2, FALSE)</f>
        <v>#N/A</v>
      </c>
      <c r="D98" s="37" t="str">
        <f>VLOOKUP(B98, 'Pitcher Pool'!A:C,3, FALSE)</f>
        <v>#N/A</v>
      </c>
      <c r="E98" s="37">
        <v>23.0</v>
      </c>
      <c r="F98" s="37" t="s">
        <v>152</v>
      </c>
      <c r="G98" s="37" t="s">
        <v>121</v>
      </c>
      <c r="H98" s="37">
        <v>1.0</v>
      </c>
      <c r="I98" s="37">
        <v>1.0</v>
      </c>
      <c r="J98" s="37">
        <v>0.5</v>
      </c>
      <c r="K98" s="37">
        <v>2.53</v>
      </c>
      <c r="L98" s="37">
        <v>4.0</v>
      </c>
      <c r="M98" s="37">
        <v>4.0</v>
      </c>
      <c r="N98" s="37">
        <v>0.0</v>
      </c>
      <c r="O98" s="37">
        <v>0.0</v>
      </c>
      <c r="P98" s="37">
        <v>0.0</v>
      </c>
      <c r="Q98" s="37">
        <v>0.0</v>
      </c>
      <c r="R98" s="37">
        <v>21.33</v>
      </c>
      <c r="S98" s="37">
        <v>15.0</v>
      </c>
      <c r="T98" s="37">
        <v>7.0</v>
      </c>
      <c r="U98" s="37">
        <v>6.0</v>
      </c>
      <c r="V98" s="37">
        <v>3.0</v>
      </c>
      <c r="W98" s="37">
        <v>5.0</v>
      </c>
      <c r="X98" s="37">
        <v>0.0</v>
      </c>
      <c r="Y98" s="37">
        <v>32.0</v>
      </c>
      <c r="Z98" s="37">
        <v>1.0</v>
      </c>
      <c r="AA98" s="37">
        <v>0.0</v>
      </c>
      <c r="AB98" s="37">
        <v>0.0</v>
      </c>
      <c r="AC98" s="37">
        <v>86.0</v>
      </c>
      <c r="AD98" s="37">
        <v>149.0</v>
      </c>
      <c r="AE98" s="37">
        <v>2.77</v>
      </c>
      <c r="AF98" s="37">
        <v>0.938</v>
      </c>
      <c r="AG98" s="37">
        <v>6.3</v>
      </c>
      <c r="AH98" s="37">
        <v>1.3</v>
      </c>
      <c r="AI98" s="37">
        <v>2.1</v>
      </c>
      <c r="AJ98" s="37">
        <v>13.5</v>
      </c>
      <c r="AK98" s="37">
        <v>6.4</v>
      </c>
      <c r="AL98" s="37">
        <f t="shared" si="1"/>
        <v>12</v>
      </c>
      <c r="AM98" s="36">
        <f t="shared" si="2"/>
        <v>3</v>
      </c>
      <c r="AN98" s="36">
        <f t="shared" si="3"/>
        <v>6</v>
      </c>
      <c r="AO98" s="12">
        <f t="shared" si="4"/>
        <v>0</v>
      </c>
      <c r="AP98" s="12">
        <f t="shared" si="5"/>
        <v>0</v>
      </c>
      <c r="AQ98" s="36">
        <f t="shared" si="6"/>
        <v>32</v>
      </c>
      <c r="AR98" s="38">
        <f t="shared" si="7"/>
        <v>31.99</v>
      </c>
      <c r="AS98" s="16">
        <f t="shared" si="8"/>
        <v>8.108830333</v>
      </c>
      <c r="AT98" s="16">
        <f t="shared" si="9"/>
        <v>4.989285565</v>
      </c>
      <c r="AU98" s="16">
        <f t="shared" si="10"/>
        <v>2.072135936</v>
      </c>
      <c r="AV98" s="16">
        <f t="shared" si="11"/>
        <v>0</v>
      </c>
      <c r="AW98" s="16">
        <f t="shared" si="12"/>
        <v>0</v>
      </c>
      <c r="AX98" s="16">
        <f t="shared" si="13"/>
        <v>-7.40321751</v>
      </c>
      <c r="AY98" s="16">
        <f t="shared" si="14"/>
        <v>-3.737176893</v>
      </c>
      <c r="AZ98" s="16">
        <f t="shared" si="15"/>
        <v>1.007464358</v>
      </c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</row>
    <row r="99">
      <c r="A99" s="37">
        <v>98.0</v>
      </c>
      <c r="B99" s="37" t="s">
        <v>528</v>
      </c>
      <c r="C99" s="37" t="str">
        <f>VLOOKUP(B99, 'Unavailable Pitchers'!A:B,2, FALSE)</f>
        <v/>
      </c>
      <c r="D99" s="37" t="str">
        <f>VLOOKUP(B99, 'Pitcher Pool'!A:C,3, FALSE)</f>
        <v>#N/A</v>
      </c>
      <c r="E99" s="37">
        <v>32.0</v>
      </c>
      <c r="F99" s="37" t="s">
        <v>139</v>
      </c>
      <c r="G99" s="37" t="s">
        <v>125</v>
      </c>
      <c r="H99" s="37">
        <v>3.0</v>
      </c>
      <c r="I99" s="37">
        <v>1.0</v>
      </c>
      <c r="J99" s="37">
        <v>0.75</v>
      </c>
      <c r="K99" s="37">
        <v>0.39</v>
      </c>
      <c r="L99" s="37">
        <v>4.0</v>
      </c>
      <c r="M99" s="37">
        <v>4.0</v>
      </c>
      <c r="N99" s="37">
        <v>0.0</v>
      </c>
      <c r="O99" s="37">
        <v>0.0</v>
      </c>
      <c r="P99" s="37">
        <v>0.0</v>
      </c>
      <c r="Q99" s="37">
        <v>0.0</v>
      </c>
      <c r="R99" s="37">
        <v>23.0</v>
      </c>
      <c r="S99" s="37">
        <v>18.0</v>
      </c>
      <c r="T99" s="37">
        <v>3.0</v>
      </c>
      <c r="U99" s="37">
        <v>1.0</v>
      </c>
      <c r="V99" s="37">
        <v>1.0</v>
      </c>
      <c r="W99" s="37">
        <v>6.0</v>
      </c>
      <c r="X99" s="37">
        <v>0.0</v>
      </c>
      <c r="Y99" s="37">
        <v>27.0</v>
      </c>
      <c r="Z99" s="37">
        <v>0.0</v>
      </c>
      <c r="AA99" s="37">
        <v>0.0</v>
      </c>
      <c r="AB99" s="37">
        <v>0.0</v>
      </c>
      <c r="AC99" s="37">
        <v>91.0</v>
      </c>
      <c r="AD99" s="37">
        <v>1131.0</v>
      </c>
      <c r="AE99" s="37">
        <v>2.1</v>
      </c>
      <c r="AF99" s="37">
        <v>1.043</v>
      </c>
      <c r="AG99" s="37">
        <v>7.0</v>
      </c>
      <c r="AH99" s="37">
        <v>0.4</v>
      </c>
      <c r="AI99" s="37">
        <v>2.3</v>
      </c>
      <c r="AJ99" s="37">
        <v>10.6</v>
      </c>
      <c r="AK99" s="37">
        <v>4.5</v>
      </c>
      <c r="AL99" s="37">
        <f t="shared" si="1"/>
        <v>17</v>
      </c>
      <c r="AM99" s="36">
        <f t="shared" si="2"/>
        <v>1</v>
      </c>
      <c r="AN99" s="36">
        <f t="shared" si="3"/>
        <v>6</v>
      </c>
      <c r="AO99" s="12">
        <f t="shared" si="4"/>
        <v>0</v>
      </c>
      <c r="AP99" s="12">
        <f t="shared" si="5"/>
        <v>0</v>
      </c>
      <c r="AQ99" s="36">
        <f t="shared" si="6"/>
        <v>27</v>
      </c>
      <c r="AR99" s="38">
        <f t="shared" si="7"/>
        <v>42</v>
      </c>
      <c r="AS99" s="16">
        <f t="shared" si="8"/>
        <v>11.48750964</v>
      </c>
      <c r="AT99" s="16">
        <f t="shared" si="9"/>
        <v>1.663095188</v>
      </c>
      <c r="AU99" s="16">
        <f t="shared" si="10"/>
        <v>2.072135936</v>
      </c>
      <c r="AV99" s="16">
        <f t="shared" si="11"/>
        <v>0</v>
      </c>
      <c r="AW99" s="16">
        <f t="shared" si="12"/>
        <v>0</v>
      </c>
      <c r="AX99" s="16">
        <f t="shared" si="13"/>
        <v>-6.246464774</v>
      </c>
      <c r="AY99" s="16">
        <f t="shared" si="14"/>
        <v>-4.906577977</v>
      </c>
      <c r="AZ99" s="16">
        <f t="shared" si="15"/>
        <v>1.017424503</v>
      </c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</row>
    <row r="100">
      <c r="A100" s="37">
        <v>99.0</v>
      </c>
      <c r="B100" s="37" t="s">
        <v>529</v>
      </c>
      <c r="C100" s="37" t="str">
        <f>VLOOKUP(B100, 'Unavailable Pitchers'!A:B,2, FALSE)</f>
        <v/>
      </c>
      <c r="D100" s="37" t="str">
        <f>VLOOKUP(B100, 'Pitcher Pool'!A:C,3, FALSE)</f>
        <v>#N/A</v>
      </c>
      <c r="E100" s="37">
        <v>34.0</v>
      </c>
      <c r="F100" s="37" t="s">
        <v>203</v>
      </c>
      <c r="G100" s="37" t="s">
        <v>121</v>
      </c>
      <c r="H100" s="37">
        <v>2.0</v>
      </c>
      <c r="I100" s="37">
        <v>1.0</v>
      </c>
      <c r="J100" s="37">
        <v>0.667</v>
      </c>
      <c r="K100" s="37">
        <v>2.27</v>
      </c>
      <c r="L100" s="37">
        <v>5.0</v>
      </c>
      <c r="M100" s="37">
        <v>5.0</v>
      </c>
      <c r="N100" s="37">
        <v>0.0</v>
      </c>
      <c r="O100" s="37">
        <v>0.0</v>
      </c>
      <c r="P100" s="37">
        <v>0.0</v>
      </c>
      <c r="Q100" s="37">
        <v>0.0</v>
      </c>
      <c r="R100" s="37">
        <v>31.66</v>
      </c>
      <c r="S100" s="37">
        <v>19.0</v>
      </c>
      <c r="T100" s="37">
        <v>8.0</v>
      </c>
      <c r="U100" s="37">
        <v>8.0</v>
      </c>
      <c r="V100" s="37">
        <v>3.0</v>
      </c>
      <c r="W100" s="37">
        <v>8.0</v>
      </c>
      <c r="X100" s="37">
        <v>0.0</v>
      </c>
      <c r="Y100" s="37">
        <v>37.0</v>
      </c>
      <c r="Z100" s="37">
        <v>3.0</v>
      </c>
      <c r="AA100" s="37">
        <v>0.0</v>
      </c>
      <c r="AB100" s="37">
        <v>2.0</v>
      </c>
      <c r="AC100" s="37">
        <v>122.0</v>
      </c>
      <c r="AD100" s="37">
        <v>161.0</v>
      </c>
      <c r="AE100" s="37">
        <v>3.04</v>
      </c>
      <c r="AF100" s="37">
        <v>0.853</v>
      </c>
      <c r="AG100" s="37">
        <v>5.4</v>
      </c>
      <c r="AH100" s="37">
        <v>0.9</v>
      </c>
      <c r="AI100" s="37">
        <v>2.3</v>
      </c>
      <c r="AJ100" s="37">
        <v>10.5</v>
      </c>
      <c r="AK100" s="37">
        <v>4.63</v>
      </c>
      <c r="AL100" s="37">
        <f t="shared" si="1"/>
        <v>16</v>
      </c>
      <c r="AM100" s="36">
        <f t="shared" si="2"/>
        <v>3</v>
      </c>
      <c r="AN100" s="36">
        <f t="shared" si="3"/>
        <v>11</v>
      </c>
      <c r="AO100" s="12">
        <f t="shared" si="4"/>
        <v>2</v>
      </c>
      <c r="AP100" s="12">
        <f t="shared" si="5"/>
        <v>0</v>
      </c>
      <c r="AQ100" s="36">
        <f t="shared" si="6"/>
        <v>37</v>
      </c>
      <c r="AR100" s="38">
        <f t="shared" si="7"/>
        <v>57.98</v>
      </c>
      <c r="AS100" s="16">
        <f t="shared" si="8"/>
        <v>10.81177378</v>
      </c>
      <c r="AT100" s="16">
        <f t="shared" si="9"/>
        <v>4.989285565</v>
      </c>
      <c r="AU100" s="16">
        <f t="shared" si="10"/>
        <v>3.798915882</v>
      </c>
      <c r="AV100" s="16">
        <f t="shared" si="11"/>
        <v>0.8932894343</v>
      </c>
      <c r="AW100" s="16">
        <f t="shared" si="12"/>
        <v>0</v>
      </c>
      <c r="AX100" s="16">
        <f t="shared" si="13"/>
        <v>-8.559970246</v>
      </c>
      <c r="AY100" s="16">
        <f t="shared" si="14"/>
        <v>-6.773414075</v>
      </c>
      <c r="AZ100" s="16">
        <f t="shared" si="15"/>
        <v>1.031976068</v>
      </c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</row>
    <row r="101">
      <c r="A101" s="37">
        <v>100.0</v>
      </c>
      <c r="B101" s="37" t="s">
        <v>530</v>
      </c>
      <c r="C101" s="37" t="str">
        <f>VLOOKUP(B101, 'Unavailable Pitchers'!A:B,2, FALSE)</f>
        <v/>
      </c>
      <c r="D101" s="37" t="str">
        <f>VLOOKUP(B101, 'Pitcher Pool'!A:C,3, FALSE)</f>
        <v>#N/A</v>
      </c>
      <c r="E101" s="37">
        <v>25.0</v>
      </c>
      <c r="F101" s="37" t="s">
        <v>245</v>
      </c>
      <c r="G101" s="37" t="s">
        <v>125</v>
      </c>
      <c r="H101" s="37">
        <v>1.0</v>
      </c>
      <c r="I101" s="37">
        <v>2.0</v>
      </c>
      <c r="J101" s="37">
        <v>0.333</v>
      </c>
      <c r="K101" s="37">
        <v>1.23</v>
      </c>
      <c r="L101" s="37">
        <v>3.0</v>
      </c>
      <c r="M101" s="37">
        <v>2.0</v>
      </c>
      <c r="N101" s="37">
        <v>0.0</v>
      </c>
      <c r="O101" s="37">
        <v>0.0</v>
      </c>
      <c r="P101" s="37">
        <v>0.0</v>
      </c>
      <c r="Q101" s="37">
        <v>0.0</v>
      </c>
      <c r="R101" s="37">
        <v>14.66</v>
      </c>
      <c r="S101" s="37">
        <v>10.0</v>
      </c>
      <c r="T101" s="37">
        <v>2.0</v>
      </c>
      <c r="U101" s="37">
        <v>2.0</v>
      </c>
      <c r="V101" s="37">
        <v>1.0</v>
      </c>
      <c r="W101" s="37">
        <v>4.0</v>
      </c>
      <c r="X101" s="37">
        <v>0.0</v>
      </c>
      <c r="Y101" s="37">
        <v>8.0</v>
      </c>
      <c r="Z101" s="37">
        <v>1.0</v>
      </c>
      <c r="AA101" s="37">
        <v>0.0</v>
      </c>
      <c r="AB101" s="37">
        <v>0.0</v>
      </c>
      <c r="AC101" s="37">
        <v>58.0</v>
      </c>
      <c r="AD101" s="37">
        <v>314.0</v>
      </c>
      <c r="AE101" s="37">
        <v>3.92</v>
      </c>
      <c r="AF101" s="37">
        <v>0.955</v>
      </c>
      <c r="AG101" s="37">
        <v>6.1</v>
      </c>
      <c r="AH101" s="37">
        <v>0.6</v>
      </c>
      <c r="AI101" s="37">
        <v>2.5</v>
      </c>
      <c r="AJ101" s="37">
        <v>4.9</v>
      </c>
      <c r="AK101" s="37">
        <v>2.0</v>
      </c>
      <c r="AL101" s="37">
        <f t="shared" si="1"/>
        <v>9</v>
      </c>
      <c r="AM101" s="36">
        <f t="shared" si="2"/>
        <v>1</v>
      </c>
      <c r="AN101" s="36">
        <f t="shared" si="3"/>
        <v>5</v>
      </c>
      <c r="AO101" s="12">
        <f t="shared" si="4"/>
        <v>0</v>
      </c>
      <c r="AP101" s="12">
        <f t="shared" si="5"/>
        <v>0</v>
      </c>
      <c r="AQ101" s="36">
        <f t="shared" si="6"/>
        <v>8</v>
      </c>
      <c r="AR101" s="38">
        <f t="shared" si="7"/>
        <v>35.98</v>
      </c>
      <c r="AS101" s="16">
        <f t="shared" si="8"/>
        <v>6.08162275</v>
      </c>
      <c r="AT101" s="16">
        <f t="shared" si="9"/>
        <v>1.663095188</v>
      </c>
      <c r="AU101" s="16">
        <f t="shared" si="10"/>
        <v>1.726779946</v>
      </c>
      <c r="AV101" s="16">
        <f t="shared" si="11"/>
        <v>0</v>
      </c>
      <c r="AW101" s="16">
        <f t="shared" si="12"/>
        <v>0</v>
      </c>
      <c r="AX101" s="16">
        <f t="shared" si="13"/>
        <v>-1.850804377</v>
      </c>
      <c r="AY101" s="16">
        <f t="shared" si="14"/>
        <v>-4.203301801</v>
      </c>
      <c r="AZ101" s="16">
        <f t="shared" si="15"/>
        <v>1.139130569</v>
      </c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</row>
    <row r="102">
      <c r="A102" s="37">
        <v>101.0</v>
      </c>
      <c r="B102" s="37" t="s">
        <v>531</v>
      </c>
      <c r="C102" s="37" t="str">
        <f>VLOOKUP(B102, 'Unavailable Pitchers'!A:B,2, FALSE)</f>
        <v/>
      </c>
      <c r="D102" s="37" t="str">
        <f>VLOOKUP(B102, 'Pitcher Pool'!A:C,3, FALSE)</f>
        <v>#N/A</v>
      </c>
      <c r="E102" s="37">
        <v>30.0</v>
      </c>
      <c r="F102" s="37" t="s">
        <v>274</v>
      </c>
      <c r="G102" s="37" t="s">
        <v>125</v>
      </c>
      <c r="H102" s="37">
        <v>2.0</v>
      </c>
      <c r="I102" s="37">
        <v>2.0</v>
      </c>
      <c r="J102" s="37">
        <v>0.5</v>
      </c>
      <c r="K102" s="37">
        <v>1.82</v>
      </c>
      <c r="L102" s="37">
        <v>5.0</v>
      </c>
      <c r="M102" s="37">
        <v>5.0</v>
      </c>
      <c r="N102" s="37">
        <v>0.0</v>
      </c>
      <c r="O102" s="37">
        <v>0.0</v>
      </c>
      <c r="P102" s="37">
        <v>0.0</v>
      </c>
      <c r="Q102" s="37">
        <v>0.0</v>
      </c>
      <c r="R102" s="37">
        <v>34.66</v>
      </c>
      <c r="S102" s="37">
        <v>23.0</v>
      </c>
      <c r="T102" s="37">
        <v>8.0</v>
      </c>
      <c r="U102" s="37">
        <v>7.0</v>
      </c>
      <c r="V102" s="37">
        <v>1.0</v>
      </c>
      <c r="W102" s="37">
        <v>6.0</v>
      </c>
      <c r="X102" s="37">
        <v>0.0</v>
      </c>
      <c r="Y102" s="37">
        <v>22.0</v>
      </c>
      <c r="Z102" s="37">
        <v>3.0</v>
      </c>
      <c r="AA102" s="37">
        <v>0.0</v>
      </c>
      <c r="AB102" s="37">
        <v>2.0</v>
      </c>
      <c r="AC102" s="37">
        <v>132.0</v>
      </c>
      <c r="AD102" s="37">
        <v>233.0</v>
      </c>
      <c r="AE102" s="37">
        <v>2.98</v>
      </c>
      <c r="AF102" s="37">
        <v>0.837</v>
      </c>
      <c r="AG102" s="37">
        <v>6.0</v>
      </c>
      <c r="AH102" s="37">
        <v>0.3</v>
      </c>
      <c r="AI102" s="37">
        <v>1.6</v>
      </c>
      <c r="AJ102" s="37">
        <v>5.7</v>
      </c>
      <c r="AK102" s="37">
        <v>3.67</v>
      </c>
      <c r="AL102" s="37">
        <f t="shared" si="1"/>
        <v>22</v>
      </c>
      <c r="AM102" s="36">
        <f t="shared" si="2"/>
        <v>1</v>
      </c>
      <c r="AN102" s="36">
        <f t="shared" si="3"/>
        <v>9</v>
      </c>
      <c r="AO102" s="12">
        <f t="shared" si="4"/>
        <v>2</v>
      </c>
      <c r="AP102" s="12">
        <f t="shared" si="5"/>
        <v>0</v>
      </c>
      <c r="AQ102" s="36">
        <f t="shared" si="6"/>
        <v>22</v>
      </c>
      <c r="AR102" s="38">
        <f t="shared" si="7"/>
        <v>81.98</v>
      </c>
      <c r="AS102" s="16">
        <f t="shared" si="8"/>
        <v>14.86618894</v>
      </c>
      <c r="AT102" s="16">
        <f t="shared" si="9"/>
        <v>1.663095188</v>
      </c>
      <c r="AU102" s="16">
        <f t="shared" si="10"/>
        <v>3.108203904</v>
      </c>
      <c r="AV102" s="16">
        <f t="shared" si="11"/>
        <v>0.8932894343</v>
      </c>
      <c r="AW102" s="16">
        <f t="shared" si="12"/>
        <v>0</v>
      </c>
      <c r="AX102" s="16">
        <f t="shared" si="13"/>
        <v>-5.089712038</v>
      </c>
      <c r="AY102" s="16">
        <f t="shared" si="14"/>
        <v>-9.577172919</v>
      </c>
      <c r="AZ102" s="16">
        <f t="shared" si="15"/>
        <v>1.172778503</v>
      </c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</row>
    <row r="103">
      <c r="A103" s="37">
        <v>102.0</v>
      </c>
      <c r="B103" s="37" t="s">
        <v>532</v>
      </c>
      <c r="C103" s="37" t="str">
        <f>VLOOKUP(B103, 'Unavailable Pitchers'!A:B,2, FALSE)</f>
        <v/>
      </c>
      <c r="D103" s="37" t="str">
        <f>VLOOKUP(B103, 'Pitcher Pool'!A:C,3, FALSE)</f>
        <v>#N/A</v>
      </c>
      <c r="E103" s="37">
        <v>27.0</v>
      </c>
      <c r="F103" s="37" t="s">
        <v>155</v>
      </c>
      <c r="G103" s="37" t="s">
        <v>125</v>
      </c>
      <c r="H103" s="37">
        <v>1.0</v>
      </c>
      <c r="I103" s="37">
        <v>1.0</v>
      </c>
      <c r="J103" s="37">
        <v>0.5</v>
      </c>
      <c r="K103" s="37">
        <v>4.58</v>
      </c>
      <c r="L103" s="37">
        <v>4.0</v>
      </c>
      <c r="M103" s="37">
        <v>4.0</v>
      </c>
      <c r="N103" s="37">
        <v>0.0</v>
      </c>
      <c r="O103" s="37">
        <v>0.0</v>
      </c>
      <c r="P103" s="37">
        <v>0.0</v>
      </c>
      <c r="Q103" s="37">
        <v>0.0</v>
      </c>
      <c r="R103" s="37">
        <v>19.66</v>
      </c>
      <c r="S103" s="37">
        <v>11.0</v>
      </c>
      <c r="T103" s="37">
        <v>10.0</v>
      </c>
      <c r="U103" s="37">
        <v>10.0</v>
      </c>
      <c r="V103" s="37">
        <v>1.0</v>
      </c>
      <c r="W103" s="37">
        <v>11.0</v>
      </c>
      <c r="X103" s="37">
        <v>0.0</v>
      </c>
      <c r="Y103" s="37">
        <v>21.0</v>
      </c>
      <c r="Z103" s="37">
        <v>4.0</v>
      </c>
      <c r="AA103" s="37">
        <v>0.0</v>
      </c>
      <c r="AB103" s="37">
        <v>1.0</v>
      </c>
      <c r="AC103" s="37">
        <v>84.0</v>
      </c>
      <c r="AD103" s="37">
        <v>92.0</v>
      </c>
      <c r="AE103" s="37">
        <v>3.91</v>
      </c>
      <c r="AF103" s="37">
        <v>1.119</v>
      </c>
      <c r="AG103" s="37">
        <v>5.0</v>
      </c>
      <c r="AH103" s="37">
        <v>0.5</v>
      </c>
      <c r="AI103" s="37">
        <v>5.0</v>
      </c>
      <c r="AJ103" s="37">
        <v>9.6</v>
      </c>
      <c r="AK103" s="37">
        <v>1.91</v>
      </c>
      <c r="AL103" s="37">
        <f t="shared" si="1"/>
        <v>10</v>
      </c>
      <c r="AM103" s="36">
        <f t="shared" si="2"/>
        <v>1</v>
      </c>
      <c r="AN103" s="36">
        <f t="shared" si="3"/>
        <v>15</v>
      </c>
      <c r="AO103" s="12">
        <f t="shared" si="4"/>
        <v>1</v>
      </c>
      <c r="AP103" s="12">
        <f t="shared" si="5"/>
        <v>0</v>
      </c>
      <c r="AQ103" s="36">
        <f t="shared" si="6"/>
        <v>21</v>
      </c>
      <c r="AR103" s="38">
        <f t="shared" si="7"/>
        <v>37.98</v>
      </c>
      <c r="AS103" s="16">
        <f t="shared" si="8"/>
        <v>6.757358611</v>
      </c>
      <c r="AT103" s="16">
        <f t="shared" si="9"/>
        <v>1.663095188</v>
      </c>
      <c r="AU103" s="16">
        <f t="shared" si="10"/>
        <v>5.180339839</v>
      </c>
      <c r="AV103" s="16">
        <f t="shared" si="11"/>
        <v>0.4466447172</v>
      </c>
      <c r="AW103" s="16">
        <f t="shared" si="12"/>
        <v>0</v>
      </c>
      <c r="AX103" s="16">
        <f t="shared" si="13"/>
        <v>-4.858361491</v>
      </c>
      <c r="AY103" s="16">
        <f t="shared" si="14"/>
        <v>-4.436948371</v>
      </c>
      <c r="AZ103" s="16">
        <f t="shared" si="15"/>
        <v>1.188032124</v>
      </c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</row>
    <row r="104">
      <c r="A104" s="37">
        <v>103.0</v>
      </c>
      <c r="B104" s="37" t="s">
        <v>533</v>
      </c>
      <c r="C104" s="37" t="str">
        <f>VLOOKUP(B104, 'Unavailable Pitchers'!A:B,2, FALSE)</f>
        <v/>
      </c>
      <c r="D104" s="37" t="str">
        <f>VLOOKUP(B104, 'Pitcher Pool'!A:C,3, FALSE)</f>
        <v>#N/A</v>
      </c>
      <c r="E104" s="37">
        <v>26.0</v>
      </c>
      <c r="F104" s="37" t="s">
        <v>173</v>
      </c>
      <c r="G104" s="37" t="s">
        <v>125</v>
      </c>
      <c r="H104" s="37">
        <v>3.0</v>
      </c>
      <c r="I104" s="37">
        <v>0.0</v>
      </c>
      <c r="J104" s="37">
        <v>1.0</v>
      </c>
      <c r="K104" s="37">
        <v>2.42</v>
      </c>
      <c r="L104" s="37">
        <v>4.0</v>
      </c>
      <c r="M104" s="37">
        <v>4.0</v>
      </c>
      <c r="N104" s="37">
        <v>0.0</v>
      </c>
      <c r="O104" s="37">
        <v>0.0</v>
      </c>
      <c r="P104" s="37">
        <v>0.0</v>
      </c>
      <c r="Q104" s="37">
        <v>0.0</v>
      </c>
      <c r="R104" s="37">
        <v>26.0</v>
      </c>
      <c r="S104" s="37">
        <v>14.0</v>
      </c>
      <c r="T104" s="37">
        <v>8.0</v>
      </c>
      <c r="U104" s="37">
        <v>7.0</v>
      </c>
      <c r="V104" s="37">
        <v>3.0</v>
      </c>
      <c r="W104" s="37">
        <v>9.0</v>
      </c>
      <c r="X104" s="37">
        <v>0.0</v>
      </c>
      <c r="Y104" s="37">
        <v>22.0</v>
      </c>
      <c r="Z104" s="37">
        <v>1.0</v>
      </c>
      <c r="AA104" s="37">
        <v>1.0</v>
      </c>
      <c r="AB104" s="37">
        <v>0.0</v>
      </c>
      <c r="AC104" s="37">
        <v>97.0</v>
      </c>
      <c r="AD104" s="37">
        <v>176.0</v>
      </c>
      <c r="AE104" s="37">
        <v>4.06</v>
      </c>
      <c r="AF104" s="37">
        <v>0.885</v>
      </c>
      <c r="AG104" s="37">
        <v>4.8</v>
      </c>
      <c r="AH104" s="37">
        <v>1.0</v>
      </c>
      <c r="AI104" s="37">
        <v>3.1</v>
      </c>
      <c r="AJ104" s="37">
        <v>7.6</v>
      </c>
      <c r="AK104" s="37">
        <v>2.44</v>
      </c>
      <c r="AL104" s="37">
        <f t="shared" si="1"/>
        <v>11</v>
      </c>
      <c r="AM104" s="36">
        <f t="shared" si="2"/>
        <v>3</v>
      </c>
      <c r="AN104" s="36">
        <f t="shared" si="3"/>
        <v>10</v>
      </c>
      <c r="AO104" s="12">
        <f t="shared" si="4"/>
        <v>0</v>
      </c>
      <c r="AP104" s="12">
        <f t="shared" si="5"/>
        <v>1</v>
      </c>
      <c r="AQ104" s="36">
        <f t="shared" si="6"/>
        <v>22</v>
      </c>
      <c r="AR104" s="38">
        <f t="shared" si="7"/>
        <v>56</v>
      </c>
      <c r="AS104" s="16">
        <f t="shared" si="8"/>
        <v>7.433094472</v>
      </c>
      <c r="AT104" s="16">
        <f t="shared" si="9"/>
        <v>4.989285565</v>
      </c>
      <c r="AU104" s="16">
        <f t="shared" si="10"/>
        <v>3.453559893</v>
      </c>
      <c r="AV104" s="16">
        <f t="shared" si="11"/>
        <v>0</v>
      </c>
      <c r="AW104" s="16">
        <f t="shared" si="12"/>
        <v>0.5834925524</v>
      </c>
      <c r="AX104" s="16">
        <f t="shared" si="13"/>
        <v>-5.089712038</v>
      </c>
      <c r="AY104" s="16">
        <f t="shared" si="14"/>
        <v>-6.54210397</v>
      </c>
      <c r="AZ104" s="16">
        <f t="shared" si="15"/>
        <v>1.206904119</v>
      </c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</row>
    <row r="105">
      <c r="A105" s="37">
        <v>104.0</v>
      </c>
      <c r="B105" s="37" t="s">
        <v>534</v>
      </c>
      <c r="C105" s="37" t="str">
        <f>VLOOKUP(B105, 'Unavailable Pitchers'!A:B,2, FALSE)</f>
        <v/>
      </c>
      <c r="D105" s="37" t="str">
        <f>VLOOKUP(B105, 'Pitcher Pool'!A:C,3, FALSE)</f>
        <v>#N/A</v>
      </c>
      <c r="E105" s="37">
        <v>26.0</v>
      </c>
      <c r="F105" s="37" t="s">
        <v>173</v>
      </c>
      <c r="G105" s="37" t="s">
        <v>125</v>
      </c>
      <c r="H105" s="37">
        <v>2.0</v>
      </c>
      <c r="I105" s="37">
        <v>2.0</v>
      </c>
      <c r="J105" s="37">
        <v>0.5</v>
      </c>
      <c r="K105" s="37">
        <v>2.48</v>
      </c>
      <c r="L105" s="37">
        <v>5.0</v>
      </c>
      <c r="M105" s="37">
        <v>5.0</v>
      </c>
      <c r="N105" s="37">
        <v>0.0</v>
      </c>
      <c r="O105" s="37">
        <v>0.0</v>
      </c>
      <c r="P105" s="37">
        <v>0.0</v>
      </c>
      <c r="Q105" s="37">
        <v>0.0</v>
      </c>
      <c r="R105" s="37">
        <v>36.33</v>
      </c>
      <c r="S105" s="37">
        <v>21.0</v>
      </c>
      <c r="T105" s="37">
        <v>10.0</v>
      </c>
      <c r="U105" s="37">
        <v>10.0</v>
      </c>
      <c r="V105" s="37">
        <v>5.0</v>
      </c>
      <c r="W105" s="37">
        <v>13.0</v>
      </c>
      <c r="X105" s="37">
        <v>0.0</v>
      </c>
      <c r="Y105" s="37">
        <v>57.0</v>
      </c>
      <c r="Z105" s="37">
        <v>1.0</v>
      </c>
      <c r="AA105" s="37">
        <v>0.0</v>
      </c>
      <c r="AB105" s="37">
        <v>3.0</v>
      </c>
      <c r="AC105" s="37">
        <v>145.0</v>
      </c>
      <c r="AD105" s="37">
        <v>171.0</v>
      </c>
      <c r="AE105" s="37">
        <v>2.91</v>
      </c>
      <c r="AF105" s="37">
        <v>0.936</v>
      </c>
      <c r="AG105" s="37">
        <v>5.2</v>
      </c>
      <c r="AH105" s="37">
        <v>1.2</v>
      </c>
      <c r="AI105" s="37">
        <v>3.2</v>
      </c>
      <c r="AJ105" s="37">
        <v>14.1</v>
      </c>
      <c r="AK105" s="37">
        <v>4.38</v>
      </c>
      <c r="AL105" s="37">
        <f t="shared" si="1"/>
        <v>16</v>
      </c>
      <c r="AM105" s="36">
        <f t="shared" si="2"/>
        <v>5</v>
      </c>
      <c r="AN105" s="36">
        <f t="shared" si="3"/>
        <v>14</v>
      </c>
      <c r="AO105" s="12">
        <f t="shared" si="4"/>
        <v>3</v>
      </c>
      <c r="AP105" s="12">
        <f t="shared" si="5"/>
        <v>0</v>
      </c>
      <c r="AQ105" s="36">
        <f t="shared" si="6"/>
        <v>57</v>
      </c>
      <c r="AR105" s="38">
        <f t="shared" si="7"/>
        <v>51.99</v>
      </c>
      <c r="AS105" s="16">
        <f t="shared" si="8"/>
        <v>10.81177378</v>
      </c>
      <c r="AT105" s="16">
        <f t="shared" si="9"/>
        <v>8.315475942</v>
      </c>
      <c r="AU105" s="16">
        <f t="shared" si="10"/>
        <v>4.83498385</v>
      </c>
      <c r="AV105" s="16">
        <f t="shared" si="11"/>
        <v>1.339934152</v>
      </c>
      <c r="AW105" s="16">
        <f t="shared" si="12"/>
        <v>0</v>
      </c>
      <c r="AX105" s="16">
        <f t="shared" si="13"/>
        <v>-13.18698119</v>
      </c>
      <c r="AY105" s="16">
        <f t="shared" si="14"/>
        <v>-6.073642596</v>
      </c>
      <c r="AZ105" s="16">
        <f t="shared" si="15"/>
        <v>1.208308787</v>
      </c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</row>
    <row r="106">
      <c r="A106" s="37">
        <v>105.0</v>
      </c>
      <c r="B106" s="37" t="s">
        <v>535</v>
      </c>
      <c r="C106" s="37" t="str">
        <f>VLOOKUP(B106, 'Unavailable Pitchers'!A:B,2, FALSE)</f>
        <v/>
      </c>
      <c r="D106" s="37" t="str">
        <f>VLOOKUP(B106, 'Pitcher Pool'!A:C,3, FALSE)</f>
        <v>#N/A</v>
      </c>
      <c r="E106" s="37">
        <v>26.0</v>
      </c>
      <c r="F106" s="37" t="s">
        <v>124</v>
      </c>
      <c r="G106" s="37" t="s">
        <v>125</v>
      </c>
      <c r="H106" s="37">
        <v>1.0</v>
      </c>
      <c r="I106" s="37">
        <v>0.0</v>
      </c>
      <c r="J106" s="37">
        <v>1.0</v>
      </c>
      <c r="K106" s="37">
        <v>3.29</v>
      </c>
      <c r="L106" s="37">
        <v>3.0</v>
      </c>
      <c r="M106" s="37">
        <v>3.0</v>
      </c>
      <c r="N106" s="37">
        <v>0.0</v>
      </c>
      <c r="O106" s="37">
        <v>0.0</v>
      </c>
      <c r="P106" s="37">
        <v>0.0</v>
      </c>
      <c r="Q106" s="37">
        <v>0.0</v>
      </c>
      <c r="R106" s="37">
        <v>13.66</v>
      </c>
      <c r="S106" s="37">
        <v>6.0</v>
      </c>
      <c r="T106" s="37">
        <v>7.0</v>
      </c>
      <c r="U106" s="37">
        <v>5.0</v>
      </c>
      <c r="V106" s="37">
        <v>1.0</v>
      </c>
      <c r="W106" s="37">
        <v>13.0</v>
      </c>
      <c r="X106" s="37">
        <v>0.0</v>
      </c>
      <c r="Y106" s="37">
        <v>23.0</v>
      </c>
      <c r="Z106" s="37">
        <v>2.0</v>
      </c>
      <c r="AA106" s="37">
        <v>0.0</v>
      </c>
      <c r="AB106" s="37">
        <v>2.0</v>
      </c>
      <c r="AC106" s="37">
        <v>62.0</v>
      </c>
      <c r="AD106" s="37">
        <v>133.0</v>
      </c>
      <c r="AE106" s="37">
        <v>3.98</v>
      </c>
      <c r="AF106" s="37">
        <v>1.39</v>
      </c>
      <c r="AG106" s="37">
        <v>4.0</v>
      </c>
      <c r="AH106" s="37">
        <v>0.7</v>
      </c>
      <c r="AI106" s="37">
        <v>8.6</v>
      </c>
      <c r="AJ106" s="37">
        <v>15.1</v>
      </c>
      <c r="AK106" s="37">
        <v>1.77</v>
      </c>
      <c r="AL106" s="37">
        <f t="shared" si="1"/>
        <v>5</v>
      </c>
      <c r="AM106" s="36">
        <f t="shared" si="2"/>
        <v>1</v>
      </c>
      <c r="AN106" s="36">
        <f t="shared" si="3"/>
        <v>15</v>
      </c>
      <c r="AO106" s="12">
        <f t="shared" si="4"/>
        <v>2</v>
      </c>
      <c r="AP106" s="12">
        <f t="shared" si="5"/>
        <v>0</v>
      </c>
      <c r="AQ106" s="36">
        <f t="shared" si="6"/>
        <v>23</v>
      </c>
      <c r="AR106" s="38">
        <f t="shared" si="7"/>
        <v>17.98</v>
      </c>
      <c r="AS106" s="16">
        <f t="shared" si="8"/>
        <v>3.378679305</v>
      </c>
      <c r="AT106" s="16">
        <f t="shared" si="9"/>
        <v>1.663095188</v>
      </c>
      <c r="AU106" s="16">
        <f t="shared" si="10"/>
        <v>5.180339839</v>
      </c>
      <c r="AV106" s="16">
        <f t="shared" si="11"/>
        <v>0.8932894343</v>
      </c>
      <c r="AW106" s="16">
        <f t="shared" si="12"/>
        <v>0</v>
      </c>
      <c r="AX106" s="16">
        <f t="shared" si="13"/>
        <v>-5.321062585</v>
      </c>
      <c r="AY106" s="16">
        <f t="shared" si="14"/>
        <v>-2.100482668</v>
      </c>
      <c r="AZ106" s="16">
        <f t="shared" si="15"/>
        <v>1.231286172</v>
      </c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</row>
    <row r="107">
      <c r="A107" s="37">
        <v>106.0</v>
      </c>
      <c r="B107" s="37" t="s">
        <v>536</v>
      </c>
      <c r="C107" s="37" t="str">
        <f>VLOOKUP(B107, 'Unavailable Pitchers'!A:B,2, FALSE)</f>
        <v/>
      </c>
      <c r="D107" s="37" t="str">
        <f>VLOOKUP(B107, 'Pitcher Pool'!A:C,3, FALSE)</f>
        <v>#N/A</v>
      </c>
      <c r="E107" s="37">
        <v>31.0</v>
      </c>
      <c r="F107" s="37" t="s">
        <v>286</v>
      </c>
      <c r="G107" s="37" t="s">
        <v>121</v>
      </c>
      <c r="H107" s="37">
        <v>2.0</v>
      </c>
      <c r="I107" s="37">
        <v>0.0</v>
      </c>
      <c r="J107" s="37">
        <v>1.0</v>
      </c>
      <c r="K107" s="37">
        <v>1.5</v>
      </c>
      <c r="L107" s="37">
        <v>5.0</v>
      </c>
      <c r="M107" s="37">
        <v>5.0</v>
      </c>
      <c r="N107" s="37">
        <v>0.0</v>
      </c>
      <c r="O107" s="37">
        <v>1.0</v>
      </c>
      <c r="P107" s="37">
        <v>1.0</v>
      </c>
      <c r="Q107" s="37">
        <v>0.0</v>
      </c>
      <c r="R107" s="37">
        <v>30.0</v>
      </c>
      <c r="S107" s="37">
        <v>22.0</v>
      </c>
      <c r="T107" s="37">
        <v>5.0</v>
      </c>
      <c r="U107" s="37">
        <v>5.0</v>
      </c>
      <c r="V107" s="37">
        <v>2.0</v>
      </c>
      <c r="W107" s="37">
        <v>7.0</v>
      </c>
      <c r="X107" s="37">
        <v>0.0</v>
      </c>
      <c r="Y107" s="37">
        <v>30.0</v>
      </c>
      <c r="Z107" s="37">
        <v>0.0</v>
      </c>
      <c r="AA107" s="37">
        <v>0.0</v>
      </c>
      <c r="AB107" s="37">
        <v>2.0</v>
      </c>
      <c r="AC107" s="37">
        <v>120.0</v>
      </c>
      <c r="AD107" s="37">
        <v>252.0</v>
      </c>
      <c r="AE107" s="37">
        <v>2.67</v>
      </c>
      <c r="AF107" s="37">
        <v>0.967</v>
      </c>
      <c r="AG107" s="37">
        <v>6.6</v>
      </c>
      <c r="AH107" s="37">
        <v>0.6</v>
      </c>
      <c r="AI107" s="37">
        <v>2.1</v>
      </c>
      <c r="AJ107" s="37">
        <v>9.0</v>
      </c>
      <c r="AK107" s="37">
        <v>4.29</v>
      </c>
      <c r="AL107" s="37">
        <f t="shared" si="1"/>
        <v>20</v>
      </c>
      <c r="AM107" s="36">
        <f t="shared" si="2"/>
        <v>2</v>
      </c>
      <c r="AN107" s="36">
        <f t="shared" si="3"/>
        <v>7</v>
      </c>
      <c r="AO107" s="12">
        <f t="shared" si="4"/>
        <v>2</v>
      </c>
      <c r="AP107" s="12">
        <f t="shared" si="5"/>
        <v>0</v>
      </c>
      <c r="AQ107" s="36">
        <f t="shared" si="6"/>
        <v>30</v>
      </c>
      <c r="AR107" s="38">
        <f t="shared" si="7"/>
        <v>60</v>
      </c>
      <c r="AS107" s="16">
        <f t="shared" si="8"/>
        <v>13.51471722</v>
      </c>
      <c r="AT107" s="16">
        <f t="shared" si="9"/>
        <v>3.326190377</v>
      </c>
      <c r="AU107" s="16">
        <f t="shared" si="10"/>
        <v>2.417491925</v>
      </c>
      <c r="AV107" s="16">
        <f t="shared" si="11"/>
        <v>0.8932894343</v>
      </c>
      <c r="AW107" s="16">
        <f t="shared" si="12"/>
        <v>0</v>
      </c>
      <c r="AX107" s="16">
        <f t="shared" si="13"/>
        <v>-6.940516415</v>
      </c>
      <c r="AY107" s="16">
        <f t="shared" si="14"/>
        <v>-7.009397111</v>
      </c>
      <c r="AZ107" s="16">
        <f t="shared" si="15"/>
        <v>1.240355086</v>
      </c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</row>
    <row r="108">
      <c r="A108" s="37">
        <v>107.0</v>
      </c>
      <c r="B108" s="37" t="s">
        <v>537</v>
      </c>
      <c r="C108" s="37" t="str">
        <f>VLOOKUP(B108, 'Unavailable Pitchers'!A:B,2, FALSE)</f>
        <v/>
      </c>
      <c r="D108" s="37" t="str">
        <f>VLOOKUP(B108, 'Pitcher Pool'!A:C,3, FALSE)</f>
        <v>#N/A</v>
      </c>
      <c r="E108" s="37">
        <v>29.0</v>
      </c>
      <c r="F108" s="37" t="s">
        <v>236</v>
      </c>
      <c r="G108" s="37" t="s">
        <v>121</v>
      </c>
      <c r="H108" s="37">
        <v>3.0</v>
      </c>
      <c r="I108" s="37">
        <v>1.0</v>
      </c>
      <c r="J108" s="37">
        <v>0.75</v>
      </c>
      <c r="K108" s="37">
        <v>2.54</v>
      </c>
      <c r="L108" s="37">
        <v>5.0</v>
      </c>
      <c r="M108" s="37">
        <v>5.0</v>
      </c>
      <c r="N108" s="37">
        <v>0.0</v>
      </c>
      <c r="O108" s="37">
        <v>0.0</v>
      </c>
      <c r="P108" s="37">
        <v>0.0</v>
      </c>
      <c r="Q108" s="37">
        <v>0.0</v>
      </c>
      <c r="R108" s="37">
        <v>28.33</v>
      </c>
      <c r="S108" s="37">
        <v>18.0</v>
      </c>
      <c r="T108" s="37">
        <v>8.0</v>
      </c>
      <c r="U108" s="37">
        <v>8.0</v>
      </c>
      <c r="V108" s="37">
        <v>3.0</v>
      </c>
      <c r="W108" s="37">
        <v>13.0</v>
      </c>
      <c r="X108" s="37">
        <v>0.0</v>
      </c>
      <c r="Y108" s="37">
        <v>27.0</v>
      </c>
      <c r="Z108" s="37">
        <v>0.0</v>
      </c>
      <c r="AA108" s="37">
        <v>0.0</v>
      </c>
      <c r="AB108" s="37">
        <v>0.0</v>
      </c>
      <c r="AC108" s="37">
        <v>115.0</v>
      </c>
      <c r="AD108" s="37">
        <v>182.0</v>
      </c>
      <c r="AE108" s="37">
        <v>3.95</v>
      </c>
      <c r="AF108" s="37">
        <v>1.094</v>
      </c>
      <c r="AG108" s="37">
        <v>5.7</v>
      </c>
      <c r="AH108" s="37">
        <v>1.0</v>
      </c>
      <c r="AI108" s="37">
        <v>4.1</v>
      </c>
      <c r="AJ108" s="37">
        <v>8.6</v>
      </c>
      <c r="AK108" s="37">
        <v>2.08</v>
      </c>
      <c r="AL108" s="37">
        <f t="shared" si="1"/>
        <v>15</v>
      </c>
      <c r="AM108" s="36">
        <f t="shared" si="2"/>
        <v>3</v>
      </c>
      <c r="AN108" s="36">
        <f t="shared" si="3"/>
        <v>13</v>
      </c>
      <c r="AO108" s="12">
        <f t="shared" si="4"/>
        <v>0</v>
      </c>
      <c r="AP108" s="12">
        <f t="shared" si="5"/>
        <v>0</v>
      </c>
      <c r="AQ108" s="36">
        <f t="shared" si="6"/>
        <v>27</v>
      </c>
      <c r="AR108" s="38">
        <f t="shared" si="7"/>
        <v>57.99</v>
      </c>
      <c r="AS108" s="16">
        <f t="shared" si="8"/>
        <v>10.13603792</v>
      </c>
      <c r="AT108" s="16">
        <f t="shared" si="9"/>
        <v>4.989285565</v>
      </c>
      <c r="AU108" s="16">
        <f t="shared" si="10"/>
        <v>4.489627861</v>
      </c>
      <c r="AV108" s="16">
        <f t="shared" si="11"/>
        <v>0</v>
      </c>
      <c r="AW108" s="16">
        <f t="shared" si="12"/>
        <v>0</v>
      </c>
      <c r="AX108" s="16">
        <f t="shared" si="13"/>
        <v>-6.246464774</v>
      </c>
      <c r="AY108" s="16">
        <f t="shared" si="14"/>
        <v>-6.774582307</v>
      </c>
      <c r="AZ108" s="16">
        <f t="shared" si="15"/>
        <v>1.318780852</v>
      </c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</row>
    <row r="109">
      <c r="A109" s="37">
        <v>108.0</v>
      </c>
      <c r="B109" s="37" t="s">
        <v>538</v>
      </c>
      <c r="C109" s="37" t="str">
        <f>VLOOKUP(B109, 'Unavailable Pitchers'!A:B,2, FALSE)</f>
        <v>#N/A</v>
      </c>
      <c r="D109" s="37" t="str">
        <f>VLOOKUP(B109, 'Pitcher Pool'!A:C,3, FALSE)</f>
        <v>Available</v>
      </c>
      <c r="E109" s="37">
        <v>26.0</v>
      </c>
      <c r="F109" s="37" t="s">
        <v>212</v>
      </c>
      <c r="G109" s="37" t="s">
        <v>125</v>
      </c>
      <c r="H109" s="37">
        <v>0.0</v>
      </c>
      <c r="I109" s="37">
        <v>1.0</v>
      </c>
      <c r="J109" s="37">
        <v>0.0</v>
      </c>
      <c r="K109" s="37">
        <v>6.94</v>
      </c>
      <c r="L109" s="37">
        <v>8.0</v>
      </c>
      <c r="M109" s="37">
        <v>0.0</v>
      </c>
      <c r="N109" s="37">
        <v>2.0</v>
      </c>
      <c r="O109" s="37">
        <v>0.0</v>
      </c>
      <c r="P109" s="37">
        <v>0.0</v>
      </c>
      <c r="Q109" s="37">
        <v>0.0</v>
      </c>
      <c r="R109" s="37">
        <v>11.66</v>
      </c>
      <c r="S109" s="37">
        <v>13.0</v>
      </c>
      <c r="T109" s="37">
        <v>9.0</v>
      </c>
      <c r="U109" s="37">
        <v>9.0</v>
      </c>
      <c r="V109" s="37">
        <v>4.0</v>
      </c>
      <c r="W109" s="37">
        <v>9.0</v>
      </c>
      <c r="X109" s="37">
        <v>0.0</v>
      </c>
      <c r="Y109" s="37">
        <v>17.0</v>
      </c>
      <c r="Z109" s="37">
        <v>0.0</v>
      </c>
      <c r="AA109" s="37">
        <v>0.0</v>
      </c>
      <c r="AB109" s="37">
        <v>2.0</v>
      </c>
      <c r="AC109" s="37">
        <v>57.0</v>
      </c>
      <c r="AD109" s="37">
        <v>63.0</v>
      </c>
      <c r="AE109" s="37">
        <v>6.96</v>
      </c>
      <c r="AF109" s="37">
        <v>1.886</v>
      </c>
      <c r="AG109" s="37">
        <v>10.0</v>
      </c>
      <c r="AH109" s="37">
        <v>3.1</v>
      </c>
      <c r="AI109" s="37">
        <v>6.9</v>
      </c>
      <c r="AJ109" s="37">
        <v>13.1</v>
      </c>
      <c r="AK109" s="37">
        <v>1.89</v>
      </c>
      <c r="AL109" s="37">
        <f t="shared" si="1"/>
        <v>9</v>
      </c>
      <c r="AM109" s="36">
        <f t="shared" si="2"/>
        <v>4</v>
      </c>
      <c r="AN109" s="36">
        <f t="shared" si="3"/>
        <v>9</v>
      </c>
      <c r="AO109" s="12">
        <f t="shared" si="4"/>
        <v>2</v>
      </c>
      <c r="AP109" s="12">
        <f t="shared" si="5"/>
        <v>0</v>
      </c>
      <c r="AQ109" s="36">
        <f t="shared" si="6"/>
        <v>17</v>
      </c>
      <c r="AR109" s="38">
        <f t="shared" si="7"/>
        <v>17.98</v>
      </c>
      <c r="AS109" s="16">
        <f t="shared" si="8"/>
        <v>6.08162275</v>
      </c>
      <c r="AT109" s="16">
        <f t="shared" si="9"/>
        <v>6.652380754</v>
      </c>
      <c r="AU109" s="16">
        <f t="shared" si="10"/>
        <v>3.108203904</v>
      </c>
      <c r="AV109" s="16">
        <f t="shared" si="11"/>
        <v>0.8932894343</v>
      </c>
      <c r="AW109" s="16">
        <f t="shared" si="12"/>
        <v>0</v>
      </c>
      <c r="AX109" s="16">
        <f t="shared" si="13"/>
        <v>-3.932959302</v>
      </c>
      <c r="AY109" s="16">
        <f t="shared" si="14"/>
        <v>-2.100482668</v>
      </c>
      <c r="AZ109" s="16">
        <f t="shared" si="15"/>
        <v>1.337756859</v>
      </c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</row>
    <row r="110">
      <c r="A110" s="37">
        <v>109.0</v>
      </c>
      <c r="B110" s="37" t="s">
        <v>539</v>
      </c>
      <c r="C110" s="37" t="str">
        <f>VLOOKUP(B110, 'Unavailable Pitchers'!A:B,2, FALSE)</f>
        <v/>
      </c>
      <c r="D110" s="37" t="str">
        <f>VLOOKUP(B110, 'Pitcher Pool'!A:C,3, FALSE)</f>
        <v>#N/A</v>
      </c>
      <c r="E110" s="37">
        <v>25.0</v>
      </c>
      <c r="F110" s="37" t="s">
        <v>142</v>
      </c>
      <c r="G110" s="37" t="s">
        <v>121</v>
      </c>
      <c r="H110" s="37">
        <v>0.0</v>
      </c>
      <c r="I110" s="37">
        <v>2.0</v>
      </c>
      <c r="J110" s="37">
        <v>0.0</v>
      </c>
      <c r="K110" s="37">
        <v>3.34</v>
      </c>
      <c r="L110" s="37">
        <v>5.0</v>
      </c>
      <c r="M110" s="37">
        <v>5.0</v>
      </c>
      <c r="N110" s="37">
        <v>0.0</v>
      </c>
      <c r="O110" s="37">
        <v>0.0</v>
      </c>
      <c r="P110" s="37">
        <v>0.0</v>
      </c>
      <c r="Q110" s="37">
        <v>0.0</v>
      </c>
      <c r="R110" s="37">
        <v>29.66</v>
      </c>
      <c r="S110" s="37">
        <v>20.0</v>
      </c>
      <c r="T110" s="37">
        <v>12.0</v>
      </c>
      <c r="U110" s="37">
        <v>11.0</v>
      </c>
      <c r="V110" s="37">
        <v>2.0</v>
      </c>
      <c r="W110" s="37">
        <v>11.0</v>
      </c>
      <c r="X110" s="37">
        <v>1.0</v>
      </c>
      <c r="Y110" s="37">
        <v>32.0</v>
      </c>
      <c r="Z110" s="37">
        <v>3.0</v>
      </c>
      <c r="AA110" s="37">
        <v>0.0</v>
      </c>
      <c r="AB110" s="37">
        <v>1.0</v>
      </c>
      <c r="AC110" s="37">
        <v>121.0</v>
      </c>
      <c r="AD110" s="37">
        <v>121.0</v>
      </c>
      <c r="AE110" s="37">
        <v>3.23</v>
      </c>
      <c r="AF110" s="37">
        <v>1.045</v>
      </c>
      <c r="AG110" s="37">
        <v>6.1</v>
      </c>
      <c r="AH110" s="37">
        <v>0.6</v>
      </c>
      <c r="AI110" s="37">
        <v>3.3</v>
      </c>
      <c r="AJ110" s="37">
        <v>9.7</v>
      </c>
      <c r="AK110" s="37">
        <v>2.91</v>
      </c>
      <c r="AL110" s="37">
        <f t="shared" si="1"/>
        <v>18</v>
      </c>
      <c r="AM110" s="36">
        <f t="shared" si="2"/>
        <v>2</v>
      </c>
      <c r="AN110" s="36">
        <f t="shared" si="3"/>
        <v>14</v>
      </c>
      <c r="AO110" s="12">
        <f t="shared" si="4"/>
        <v>1</v>
      </c>
      <c r="AP110" s="12">
        <f t="shared" si="5"/>
        <v>0</v>
      </c>
      <c r="AQ110" s="36">
        <f t="shared" si="6"/>
        <v>32</v>
      </c>
      <c r="AR110" s="38">
        <f t="shared" si="7"/>
        <v>56.98</v>
      </c>
      <c r="AS110" s="16">
        <f t="shared" si="8"/>
        <v>12.1632455</v>
      </c>
      <c r="AT110" s="16">
        <f t="shared" si="9"/>
        <v>3.326190377</v>
      </c>
      <c r="AU110" s="16">
        <f t="shared" si="10"/>
        <v>4.83498385</v>
      </c>
      <c r="AV110" s="16">
        <f t="shared" si="11"/>
        <v>0.4466447172</v>
      </c>
      <c r="AW110" s="16">
        <f t="shared" si="12"/>
        <v>0</v>
      </c>
      <c r="AX110" s="16">
        <f t="shared" si="13"/>
        <v>-7.40321751</v>
      </c>
      <c r="AY110" s="16">
        <f t="shared" si="14"/>
        <v>-6.656590789</v>
      </c>
      <c r="AZ110" s="16">
        <f t="shared" si="15"/>
        <v>1.342251229</v>
      </c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</row>
    <row r="111">
      <c r="A111" s="37">
        <v>110.0</v>
      </c>
      <c r="B111" s="37" t="s">
        <v>540</v>
      </c>
      <c r="C111" s="37" t="str">
        <f>VLOOKUP(B111, 'Unavailable Pitchers'!A:B,2, FALSE)</f>
        <v/>
      </c>
      <c r="D111" s="37" t="str">
        <f>VLOOKUP(B111, 'Pitcher Pool'!A:C,3, FALSE)</f>
        <v>#N/A</v>
      </c>
      <c r="E111" s="37">
        <v>23.0</v>
      </c>
      <c r="F111" s="37" t="s">
        <v>120</v>
      </c>
      <c r="G111" s="37" t="s">
        <v>121</v>
      </c>
      <c r="H111" s="37">
        <v>1.0</v>
      </c>
      <c r="I111" s="37">
        <v>1.0</v>
      </c>
      <c r="J111" s="37">
        <v>0.5</v>
      </c>
      <c r="K111" s="37">
        <v>3.68</v>
      </c>
      <c r="L111" s="37">
        <v>5.0</v>
      </c>
      <c r="M111" s="37">
        <v>4.0</v>
      </c>
      <c r="N111" s="37">
        <v>0.0</v>
      </c>
      <c r="O111" s="37">
        <v>0.0</v>
      </c>
      <c r="P111" s="37">
        <v>0.0</v>
      </c>
      <c r="Q111" s="37">
        <v>0.0</v>
      </c>
      <c r="R111" s="37">
        <v>22.0</v>
      </c>
      <c r="S111" s="37">
        <v>15.0</v>
      </c>
      <c r="T111" s="37">
        <v>9.0</v>
      </c>
      <c r="U111" s="37">
        <v>9.0</v>
      </c>
      <c r="V111" s="37">
        <v>5.0</v>
      </c>
      <c r="W111" s="37">
        <v>4.0</v>
      </c>
      <c r="X111" s="37">
        <v>0.0</v>
      </c>
      <c r="Y111" s="37">
        <v>25.0</v>
      </c>
      <c r="Z111" s="37">
        <v>0.0</v>
      </c>
      <c r="AA111" s="37">
        <v>0.0</v>
      </c>
      <c r="AB111" s="37">
        <v>2.0</v>
      </c>
      <c r="AC111" s="37">
        <v>84.0</v>
      </c>
      <c r="AD111" s="37">
        <v>118.0</v>
      </c>
      <c r="AE111" s="37">
        <v>4.33</v>
      </c>
      <c r="AF111" s="37">
        <v>0.864</v>
      </c>
      <c r="AG111" s="37">
        <v>6.1</v>
      </c>
      <c r="AH111" s="37">
        <v>2.0</v>
      </c>
      <c r="AI111" s="37">
        <v>1.6</v>
      </c>
      <c r="AJ111" s="37">
        <v>10.2</v>
      </c>
      <c r="AK111" s="37">
        <v>6.25</v>
      </c>
      <c r="AL111" s="37">
        <f t="shared" si="1"/>
        <v>10</v>
      </c>
      <c r="AM111" s="36">
        <f t="shared" si="2"/>
        <v>5</v>
      </c>
      <c r="AN111" s="36">
        <f t="shared" si="3"/>
        <v>4</v>
      </c>
      <c r="AO111" s="12">
        <f t="shared" si="4"/>
        <v>2</v>
      </c>
      <c r="AP111" s="12">
        <f t="shared" si="5"/>
        <v>0</v>
      </c>
      <c r="AQ111" s="36">
        <f t="shared" si="6"/>
        <v>25</v>
      </c>
      <c r="AR111" s="38">
        <f t="shared" si="7"/>
        <v>41</v>
      </c>
      <c r="AS111" s="16">
        <f t="shared" si="8"/>
        <v>6.757358611</v>
      </c>
      <c r="AT111" s="16">
        <f t="shared" si="9"/>
        <v>8.315475942</v>
      </c>
      <c r="AU111" s="16">
        <f t="shared" si="10"/>
        <v>1.381423957</v>
      </c>
      <c r="AV111" s="16">
        <f t="shared" si="11"/>
        <v>0.8932894343</v>
      </c>
      <c r="AW111" s="16">
        <f t="shared" si="12"/>
        <v>0</v>
      </c>
      <c r="AX111" s="16">
        <f t="shared" si="13"/>
        <v>-5.783763679</v>
      </c>
      <c r="AY111" s="16">
        <f t="shared" si="14"/>
        <v>-4.789754692</v>
      </c>
      <c r="AZ111" s="16">
        <f t="shared" si="15"/>
        <v>1.354805915</v>
      </c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</row>
    <row r="112">
      <c r="A112" s="37">
        <v>111.0</v>
      </c>
      <c r="B112" s="37" t="s">
        <v>541</v>
      </c>
      <c r="C112" s="37" t="str">
        <f>VLOOKUP(B112, 'Unavailable Pitchers'!A:B,2, FALSE)</f>
        <v/>
      </c>
      <c r="D112" s="37" t="str">
        <f>VLOOKUP(B112, 'Pitcher Pool'!A:C,3, FALSE)</f>
        <v>#N/A</v>
      </c>
      <c r="E112" s="37">
        <v>30.0</v>
      </c>
      <c r="F112" s="37" t="s">
        <v>220</v>
      </c>
      <c r="G112" s="37" t="s">
        <v>121</v>
      </c>
      <c r="H112" s="37">
        <v>3.0</v>
      </c>
      <c r="I112" s="37">
        <v>1.0</v>
      </c>
      <c r="J112" s="37">
        <v>0.75</v>
      </c>
      <c r="K112" s="37">
        <v>2.25</v>
      </c>
      <c r="L112" s="37">
        <v>4.0</v>
      </c>
      <c r="M112" s="37">
        <v>4.0</v>
      </c>
      <c r="N112" s="37">
        <v>0.0</v>
      </c>
      <c r="O112" s="37">
        <v>0.0</v>
      </c>
      <c r="P112" s="37">
        <v>0.0</v>
      </c>
      <c r="Q112" s="37">
        <v>0.0</v>
      </c>
      <c r="R112" s="37">
        <v>24.0</v>
      </c>
      <c r="S112" s="37">
        <v>18.0</v>
      </c>
      <c r="T112" s="37">
        <v>7.0</v>
      </c>
      <c r="U112" s="37">
        <v>6.0</v>
      </c>
      <c r="V112" s="37">
        <v>1.0</v>
      </c>
      <c r="W112" s="37">
        <v>5.0</v>
      </c>
      <c r="X112" s="37">
        <v>0.0</v>
      </c>
      <c r="Y112" s="37">
        <v>15.0</v>
      </c>
      <c r="Z112" s="37">
        <v>1.0</v>
      </c>
      <c r="AA112" s="37">
        <v>0.0</v>
      </c>
      <c r="AB112" s="37">
        <v>1.0</v>
      </c>
      <c r="AC112" s="37">
        <v>92.0</v>
      </c>
      <c r="AD112" s="37">
        <v>171.0</v>
      </c>
      <c r="AE112" s="37">
        <v>3.14</v>
      </c>
      <c r="AF112" s="37">
        <v>0.958</v>
      </c>
      <c r="AG112" s="37">
        <v>6.8</v>
      </c>
      <c r="AH112" s="37">
        <v>0.4</v>
      </c>
      <c r="AI112" s="37">
        <v>1.9</v>
      </c>
      <c r="AJ112" s="37">
        <v>5.6</v>
      </c>
      <c r="AK112" s="37">
        <v>3.0</v>
      </c>
      <c r="AL112" s="37">
        <f t="shared" si="1"/>
        <v>17</v>
      </c>
      <c r="AM112" s="36">
        <f t="shared" si="2"/>
        <v>1</v>
      </c>
      <c r="AN112" s="36">
        <f t="shared" si="3"/>
        <v>6</v>
      </c>
      <c r="AO112" s="12">
        <f t="shared" si="4"/>
        <v>1</v>
      </c>
      <c r="AP112" s="12">
        <f t="shared" si="5"/>
        <v>0</v>
      </c>
      <c r="AQ112" s="36">
        <f t="shared" si="6"/>
        <v>15</v>
      </c>
      <c r="AR112" s="38">
        <f t="shared" si="7"/>
        <v>57</v>
      </c>
      <c r="AS112" s="16">
        <f t="shared" si="8"/>
        <v>11.48750964</v>
      </c>
      <c r="AT112" s="16">
        <f t="shared" si="9"/>
        <v>1.663095188</v>
      </c>
      <c r="AU112" s="16">
        <f t="shared" si="10"/>
        <v>2.072135936</v>
      </c>
      <c r="AV112" s="16">
        <f t="shared" si="11"/>
        <v>0.4466447172</v>
      </c>
      <c r="AW112" s="16">
        <f t="shared" si="12"/>
        <v>0</v>
      </c>
      <c r="AX112" s="16">
        <f t="shared" si="13"/>
        <v>-3.470258208</v>
      </c>
      <c r="AY112" s="16">
        <f t="shared" si="14"/>
        <v>-6.658927255</v>
      </c>
      <c r="AZ112" s="16">
        <f t="shared" si="15"/>
        <v>1.385050004</v>
      </c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</row>
    <row r="113">
      <c r="A113" s="37">
        <v>112.0</v>
      </c>
      <c r="B113" s="37" t="s">
        <v>542</v>
      </c>
      <c r="C113" s="37" t="str">
        <f>VLOOKUP(B113, 'Unavailable Pitchers'!A:B,2, FALSE)</f>
        <v/>
      </c>
      <c r="D113" s="37" t="str">
        <f>VLOOKUP(B113, 'Pitcher Pool'!A:C,3, FALSE)</f>
        <v>#N/A</v>
      </c>
      <c r="E113" s="37">
        <v>24.0</v>
      </c>
      <c r="F113" s="37" t="s">
        <v>139</v>
      </c>
      <c r="G113" s="37" t="s">
        <v>125</v>
      </c>
      <c r="H113" s="37">
        <v>1.0</v>
      </c>
      <c r="I113" s="37">
        <v>2.0</v>
      </c>
      <c r="J113" s="37">
        <v>0.333</v>
      </c>
      <c r="K113" s="37">
        <v>2.95</v>
      </c>
      <c r="L113" s="37">
        <v>4.0</v>
      </c>
      <c r="M113" s="37">
        <v>4.0</v>
      </c>
      <c r="N113" s="37">
        <v>0.0</v>
      </c>
      <c r="O113" s="37">
        <v>0.0</v>
      </c>
      <c r="P113" s="37">
        <v>0.0</v>
      </c>
      <c r="Q113" s="37">
        <v>0.0</v>
      </c>
      <c r="R113" s="37">
        <v>21.33</v>
      </c>
      <c r="S113" s="37">
        <v>17.0</v>
      </c>
      <c r="T113" s="37">
        <v>11.0</v>
      </c>
      <c r="U113" s="37">
        <v>7.0</v>
      </c>
      <c r="V113" s="37">
        <v>2.0</v>
      </c>
      <c r="W113" s="37">
        <v>6.0</v>
      </c>
      <c r="X113" s="37">
        <v>0.0</v>
      </c>
      <c r="Y113" s="37">
        <v>25.0</v>
      </c>
      <c r="Z113" s="37">
        <v>1.0</v>
      </c>
      <c r="AA113" s="37">
        <v>0.0</v>
      </c>
      <c r="AB113" s="37">
        <v>0.0</v>
      </c>
      <c r="AC113" s="37">
        <v>88.0</v>
      </c>
      <c r="AD113" s="37">
        <v>150.0</v>
      </c>
      <c r="AE113" s="37">
        <v>2.96</v>
      </c>
      <c r="AF113" s="37">
        <v>1.078</v>
      </c>
      <c r="AG113" s="37">
        <v>7.2</v>
      </c>
      <c r="AH113" s="37">
        <v>0.8</v>
      </c>
      <c r="AI113" s="37">
        <v>2.5</v>
      </c>
      <c r="AJ113" s="37">
        <v>10.5</v>
      </c>
      <c r="AK113" s="37">
        <v>4.17</v>
      </c>
      <c r="AL113" s="37">
        <f t="shared" si="1"/>
        <v>15</v>
      </c>
      <c r="AM113" s="36">
        <f t="shared" si="2"/>
        <v>2</v>
      </c>
      <c r="AN113" s="36">
        <f t="shared" si="3"/>
        <v>7</v>
      </c>
      <c r="AO113" s="12">
        <f t="shared" si="4"/>
        <v>0</v>
      </c>
      <c r="AP113" s="12">
        <f t="shared" si="5"/>
        <v>0</v>
      </c>
      <c r="AQ113" s="36">
        <f t="shared" si="6"/>
        <v>25</v>
      </c>
      <c r="AR113" s="38">
        <f t="shared" si="7"/>
        <v>38.99</v>
      </c>
      <c r="AS113" s="16">
        <f t="shared" si="8"/>
        <v>10.13603792</v>
      </c>
      <c r="AT113" s="16">
        <f t="shared" si="9"/>
        <v>3.326190377</v>
      </c>
      <c r="AU113" s="16">
        <f t="shared" si="10"/>
        <v>2.417491925</v>
      </c>
      <c r="AV113" s="16">
        <f t="shared" si="11"/>
        <v>0</v>
      </c>
      <c r="AW113" s="16">
        <f t="shared" si="12"/>
        <v>0</v>
      </c>
      <c r="AX113" s="16">
        <f t="shared" si="13"/>
        <v>-5.783763679</v>
      </c>
      <c r="AY113" s="16">
        <f t="shared" si="14"/>
        <v>-4.554939889</v>
      </c>
      <c r="AZ113" s="16">
        <f t="shared" si="15"/>
        <v>1.385254162</v>
      </c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</row>
    <row r="114">
      <c r="A114" s="37">
        <v>113.0</v>
      </c>
      <c r="B114" s="37" t="s">
        <v>543</v>
      </c>
      <c r="C114" s="37" t="str">
        <f>VLOOKUP(B114, 'Unavailable Pitchers'!A:B,2, FALSE)</f>
        <v>#N/A</v>
      </c>
      <c r="D114" s="37" t="str">
        <f>VLOOKUP(B114, 'Pitcher Pool'!A:C,3, FALSE)</f>
        <v>Available</v>
      </c>
      <c r="E114" s="37">
        <v>24.0</v>
      </c>
      <c r="F114" s="37" t="s">
        <v>155</v>
      </c>
      <c r="G114" s="37" t="s">
        <v>125</v>
      </c>
      <c r="H114" s="37">
        <v>0.0</v>
      </c>
      <c r="I114" s="37">
        <v>2.0</v>
      </c>
      <c r="J114" s="37">
        <v>0.0</v>
      </c>
      <c r="K114" s="37">
        <v>3.0</v>
      </c>
      <c r="L114" s="37">
        <v>4.0</v>
      </c>
      <c r="M114" s="37">
        <v>2.0</v>
      </c>
      <c r="N114" s="37">
        <v>1.0</v>
      </c>
      <c r="O114" s="37">
        <v>0.0</v>
      </c>
      <c r="P114" s="37">
        <v>0.0</v>
      </c>
      <c r="Q114" s="37">
        <v>0.0</v>
      </c>
      <c r="R114" s="37">
        <v>15.0</v>
      </c>
      <c r="S114" s="37">
        <v>11.0</v>
      </c>
      <c r="T114" s="37">
        <v>5.0</v>
      </c>
      <c r="U114" s="37">
        <v>5.0</v>
      </c>
      <c r="V114" s="37">
        <v>2.0</v>
      </c>
      <c r="W114" s="37">
        <v>7.0</v>
      </c>
      <c r="X114" s="37">
        <v>1.0</v>
      </c>
      <c r="Y114" s="37">
        <v>14.0</v>
      </c>
      <c r="Z114" s="37">
        <v>2.0</v>
      </c>
      <c r="AA114" s="37">
        <v>0.0</v>
      </c>
      <c r="AB114" s="37">
        <v>0.0</v>
      </c>
      <c r="AC114" s="37">
        <v>63.0</v>
      </c>
      <c r="AD114" s="37">
        <v>141.0</v>
      </c>
      <c r="AE114" s="37">
        <v>4.77</v>
      </c>
      <c r="AF114" s="37">
        <v>1.2</v>
      </c>
      <c r="AG114" s="37">
        <v>6.6</v>
      </c>
      <c r="AH114" s="37">
        <v>1.2</v>
      </c>
      <c r="AI114" s="37">
        <v>4.2</v>
      </c>
      <c r="AJ114" s="37">
        <v>8.4</v>
      </c>
      <c r="AK114" s="37">
        <v>2.0</v>
      </c>
      <c r="AL114" s="37">
        <f t="shared" si="1"/>
        <v>9</v>
      </c>
      <c r="AM114" s="36">
        <f t="shared" si="2"/>
        <v>2</v>
      </c>
      <c r="AN114" s="36">
        <f t="shared" si="3"/>
        <v>9</v>
      </c>
      <c r="AO114" s="12">
        <f t="shared" si="4"/>
        <v>0</v>
      </c>
      <c r="AP114" s="12">
        <f t="shared" si="5"/>
        <v>0</v>
      </c>
      <c r="AQ114" s="36">
        <f t="shared" si="6"/>
        <v>14</v>
      </c>
      <c r="AR114" s="38">
        <f t="shared" si="7"/>
        <v>31</v>
      </c>
      <c r="AS114" s="16">
        <f t="shared" si="8"/>
        <v>6.08162275</v>
      </c>
      <c r="AT114" s="16">
        <f t="shared" si="9"/>
        <v>3.326190377</v>
      </c>
      <c r="AU114" s="16">
        <f t="shared" si="10"/>
        <v>3.108203904</v>
      </c>
      <c r="AV114" s="16">
        <f t="shared" si="11"/>
        <v>0</v>
      </c>
      <c r="AW114" s="16">
        <f t="shared" si="12"/>
        <v>0</v>
      </c>
      <c r="AX114" s="16">
        <f t="shared" si="13"/>
        <v>-3.23890766</v>
      </c>
      <c r="AY114" s="16">
        <f t="shared" si="14"/>
        <v>-3.621521841</v>
      </c>
      <c r="AZ114" s="16">
        <f t="shared" si="15"/>
        <v>1.413896882</v>
      </c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</row>
    <row r="115">
      <c r="A115" s="37">
        <v>114.0</v>
      </c>
      <c r="B115" s="37" t="s">
        <v>544</v>
      </c>
      <c r="C115" s="37" t="str">
        <f>VLOOKUP(B115, 'Unavailable Pitchers'!A:B,2, FALSE)</f>
        <v/>
      </c>
      <c r="D115" s="37" t="str">
        <f>VLOOKUP(B115, 'Pitcher Pool'!A:C,3, FALSE)</f>
        <v>#N/A</v>
      </c>
      <c r="E115" s="37">
        <v>28.0</v>
      </c>
      <c r="F115" s="37" t="s">
        <v>286</v>
      </c>
      <c r="G115" s="37" t="s">
        <v>121</v>
      </c>
      <c r="H115" s="37">
        <v>1.0</v>
      </c>
      <c r="I115" s="37">
        <v>1.0</v>
      </c>
      <c r="J115" s="37">
        <v>0.5</v>
      </c>
      <c r="K115" s="37">
        <v>1.83</v>
      </c>
      <c r="L115" s="37">
        <v>4.0</v>
      </c>
      <c r="M115" s="37">
        <v>4.0</v>
      </c>
      <c r="N115" s="37">
        <v>0.0</v>
      </c>
      <c r="O115" s="37">
        <v>0.0</v>
      </c>
      <c r="P115" s="37">
        <v>0.0</v>
      </c>
      <c r="Q115" s="37">
        <v>0.0</v>
      </c>
      <c r="R115" s="37">
        <v>19.66</v>
      </c>
      <c r="S115" s="37">
        <v>16.0</v>
      </c>
      <c r="T115" s="37">
        <v>4.0</v>
      </c>
      <c r="U115" s="37">
        <v>4.0</v>
      </c>
      <c r="V115" s="37">
        <v>1.0</v>
      </c>
      <c r="W115" s="37">
        <v>4.0</v>
      </c>
      <c r="X115" s="37">
        <v>0.0</v>
      </c>
      <c r="Y115" s="37">
        <v>14.0</v>
      </c>
      <c r="Z115" s="37">
        <v>3.0</v>
      </c>
      <c r="AA115" s="37">
        <v>0.0</v>
      </c>
      <c r="AB115" s="37">
        <v>0.0</v>
      </c>
      <c r="AC115" s="37">
        <v>80.0</v>
      </c>
      <c r="AD115" s="37">
        <v>208.0</v>
      </c>
      <c r="AE115" s="37">
        <v>3.41</v>
      </c>
      <c r="AF115" s="37">
        <v>1.017</v>
      </c>
      <c r="AG115" s="37">
        <v>7.3</v>
      </c>
      <c r="AH115" s="37">
        <v>0.5</v>
      </c>
      <c r="AI115" s="37">
        <v>1.8</v>
      </c>
      <c r="AJ115" s="37">
        <v>6.4</v>
      </c>
      <c r="AK115" s="37">
        <v>3.5</v>
      </c>
      <c r="AL115" s="37">
        <f t="shared" si="1"/>
        <v>15</v>
      </c>
      <c r="AM115" s="36">
        <f t="shared" si="2"/>
        <v>1</v>
      </c>
      <c r="AN115" s="36">
        <f t="shared" si="3"/>
        <v>7</v>
      </c>
      <c r="AO115" s="12">
        <f t="shared" si="4"/>
        <v>0</v>
      </c>
      <c r="AP115" s="12">
        <f t="shared" si="5"/>
        <v>0</v>
      </c>
      <c r="AQ115" s="36">
        <f t="shared" si="6"/>
        <v>14</v>
      </c>
      <c r="AR115" s="38">
        <f t="shared" si="7"/>
        <v>44.98</v>
      </c>
      <c r="AS115" s="16">
        <f t="shared" si="8"/>
        <v>10.13603792</v>
      </c>
      <c r="AT115" s="16">
        <f t="shared" si="9"/>
        <v>1.663095188</v>
      </c>
      <c r="AU115" s="16">
        <f t="shared" si="10"/>
        <v>2.417491925</v>
      </c>
      <c r="AV115" s="16">
        <f t="shared" si="11"/>
        <v>0</v>
      </c>
      <c r="AW115" s="16">
        <f t="shared" si="12"/>
        <v>0</v>
      </c>
      <c r="AX115" s="16">
        <f t="shared" si="13"/>
        <v>-3.23890766</v>
      </c>
      <c r="AY115" s="16">
        <f t="shared" si="14"/>
        <v>-5.254711367</v>
      </c>
      <c r="AZ115" s="16">
        <f t="shared" si="15"/>
        <v>1.430751501</v>
      </c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</row>
    <row r="116">
      <c r="A116" s="37">
        <v>115.0</v>
      </c>
      <c r="B116" s="37" t="s">
        <v>545</v>
      </c>
      <c r="C116" s="37" t="str">
        <f>VLOOKUP(B116, 'Unavailable Pitchers'!A:B,2, FALSE)</f>
        <v/>
      </c>
      <c r="D116" s="37" t="str">
        <f>VLOOKUP(B116, 'Pitcher Pool'!A:C,3, FALSE)</f>
        <v>#N/A</v>
      </c>
      <c r="E116" s="37">
        <v>24.0</v>
      </c>
      <c r="F116" s="37" t="s">
        <v>152</v>
      </c>
      <c r="G116" s="37" t="s">
        <v>121</v>
      </c>
      <c r="H116" s="37">
        <v>3.0</v>
      </c>
      <c r="I116" s="37">
        <v>0.0</v>
      </c>
      <c r="J116" s="37">
        <v>1.0</v>
      </c>
      <c r="K116" s="37">
        <v>3.23</v>
      </c>
      <c r="L116" s="37">
        <v>5.0</v>
      </c>
      <c r="M116" s="37">
        <v>5.0</v>
      </c>
      <c r="N116" s="37">
        <v>0.0</v>
      </c>
      <c r="O116" s="37">
        <v>0.0</v>
      </c>
      <c r="P116" s="37">
        <v>0.0</v>
      </c>
      <c r="Q116" s="37">
        <v>0.0</v>
      </c>
      <c r="R116" s="37">
        <v>30.66</v>
      </c>
      <c r="S116" s="37">
        <v>24.0</v>
      </c>
      <c r="T116" s="37">
        <v>12.0</v>
      </c>
      <c r="U116" s="37">
        <v>11.0</v>
      </c>
      <c r="V116" s="37">
        <v>3.0</v>
      </c>
      <c r="W116" s="37">
        <v>6.0</v>
      </c>
      <c r="X116" s="37">
        <v>1.0</v>
      </c>
      <c r="Y116" s="37">
        <v>32.0</v>
      </c>
      <c r="Z116" s="37">
        <v>1.0</v>
      </c>
      <c r="AA116" s="37">
        <v>0.0</v>
      </c>
      <c r="AB116" s="37">
        <v>0.0</v>
      </c>
      <c r="AC116" s="37">
        <v>122.0</v>
      </c>
      <c r="AD116" s="37">
        <v>116.0</v>
      </c>
      <c r="AE116" s="37">
        <v>2.97</v>
      </c>
      <c r="AF116" s="37">
        <v>0.978</v>
      </c>
      <c r="AG116" s="37">
        <v>7.0</v>
      </c>
      <c r="AH116" s="37">
        <v>0.9</v>
      </c>
      <c r="AI116" s="37">
        <v>1.8</v>
      </c>
      <c r="AJ116" s="37">
        <v>9.4</v>
      </c>
      <c r="AK116" s="37">
        <v>5.33</v>
      </c>
      <c r="AL116" s="37">
        <f t="shared" si="1"/>
        <v>21</v>
      </c>
      <c r="AM116" s="36">
        <f t="shared" si="2"/>
        <v>3</v>
      </c>
      <c r="AN116" s="36">
        <f t="shared" si="3"/>
        <v>7</v>
      </c>
      <c r="AO116" s="12">
        <f t="shared" si="4"/>
        <v>0</v>
      </c>
      <c r="AP116" s="12">
        <f t="shared" si="5"/>
        <v>0</v>
      </c>
      <c r="AQ116" s="36">
        <f t="shared" si="6"/>
        <v>32</v>
      </c>
      <c r="AR116" s="38">
        <f t="shared" si="7"/>
        <v>59.98</v>
      </c>
      <c r="AS116" s="16">
        <f t="shared" si="8"/>
        <v>14.19045308</v>
      </c>
      <c r="AT116" s="16">
        <f t="shared" si="9"/>
        <v>4.989285565</v>
      </c>
      <c r="AU116" s="16">
        <f t="shared" si="10"/>
        <v>2.417491925</v>
      </c>
      <c r="AV116" s="16">
        <f t="shared" si="11"/>
        <v>0</v>
      </c>
      <c r="AW116" s="16">
        <f t="shared" si="12"/>
        <v>0</v>
      </c>
      <c r="AX116" s="16">
        <f t="shared" si="13"/>
        <v>-7.40321751</v>
      </c>
      <c r="AY116" s="16">
        <f t="shared" si="14"/>
        <v>-7.007060645</v>
      </c>
      <c r="AZ116" s="16">
        <f t="shared" si="15"/>
        <v>1.437390484</v>
      </c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</row>
    <row r="117">
      <c r="A117" s="37">
        <v>116.0</v>
      </c>
      <c r="B117" s="37" t="s">
        <v>546</v>
      </c>
      <c r="C117" s="37" t="str">
        <f>VLOOKUP(B117, 'Unavailable Pitchers'!A:B,2, FALSE)</f>
        <v/>
      </c>
      <c r="D117" s="37" t="str">
        <f>VLOOKUP(B117, 'Pitcher Pool'!A:C,3, FALSE)</f>
        <v>#N/A</v>
      </c>
      <c r="E117" s="37">
        <v>28.0</v>
      </c>
      <c r="F117" s="37" t="s">
        <v>131</v>
      </c>
      <c r="G117" s="37" t="s">
        <v>125</v>
      </c>
      <c r="H117" s="37">
        <v>4.0</v>
      </c>
      <c r="I117" s="37">
        <v>0.0</v>
      </c>
      <c r="J117" s="37">
        <v>1.0</v>
      </c>
      <c r="K117" s="37">
        <v>3.52</v>
      </c>
      <c r="L117" s="37">
        <v>4.0</v>
      </c>
      <c r="M117" s="37">
        <v>4.0</v>
      </c>
      <c r="N117" s="37">
        <v>0.0</v>
      </c>
      <c r="O117" s="37">
        <v>0.0</v>
      </c>
      <c r="P117" s="37">
        <v>0.0</v>
      </c>
      <c r="Q117" s="37">
        <v>0.0</v>
      </c>
      <c r="R117" s="37">
        <v>23.0</v>
      </c>
      <c r="S117" s="37">
        <v>18.0</v>
      </c>
      <c r="T117" s="37">
        <v>9.0</v>
      </c>
      <c r="U117" s="37">
        <v>9.0</v>
      </c>
      <c r="V117" s="37">
        <v>4.0</v>
      </c>
      <c r="W117" s="37">
        <v>2.0</v>
      </c>
      <c r="X117" s="37">
        <v>0.0</v>
      </c>
      <c r="Y117" s="37">
        <v>26.0</v>
      </c>
      <c r="Z117" s="37">
        <v>0.0</v>
      </c>
      <c r="AA117" s="37">
        <v>0.0</v>
      </c>
      <c r="AB117" s="37">
        <v>0.0</v>
      </c>
      <c r="AC117" s="37">
        <v>89.0</v>
      </c>
      <c r="AD117" s="37">
        <v>123.0</v>
      </c>
      <c r="AE117" s="37">
        <v>3.36</v>
      </c>
      <c r="AF117" s="37">
        <v>0.87</v>
      </c>
      <c r="AG117" s="37">
        <v>7.0</v>
      </c>
      <c r="AH117" s="37">
        <v>1.6</v>
      </c>
      <c r="AI117" s="37">
        <v>0.8</v>
      </c>
      <c r="AJ117" s="37">
        <v>10.2</v>
      </c>
      <c r="AK117" s="37">
        <v>13.0</v>
      </c>
      <c r="AL117" s="37">
        <f t="shared" si="1"/>
        <v>14</v>
      </c>
      <c r="AM117" s="36">
        <f t="shared" si="2"/>
        <v>4</v>
      </c>
      <c r="AN117" s="36">
        <f t="shared" si="3"/>
        <v>2</v>
      </c>
      <c r="AO117" s="12">
        <f t="shared" si="4"/>
        <v>0</v>
      </c>
      <c r="AP117" s="12">
        <f t="shared" si="5"/>
        <v>0</v>
      </c>
      <c r="AQ117" s="36">
        <f t="shared" si="6"/>
        <v>26</v>
      </c>
      <c r="AR117" s="38">
        <f t="shared" si="7"/>
        <v>43</v>
      </c>
      <c r="AS117" s="16">
        <f t="shared" si="8"/>
        <v>9.460302055</v>
      </c>
      <c r="AT117" s="16">
        <f t="shared" si="9"/>
        <v>6.652380754</v>
      </c>
      <c r="AU117" s="16">
        <f t="shared" si="10"/>
        <v>0.6907119786</v>
      </c>
      <c r="AV117" s="16">
        <f t="shared" si="11"/>
        <v>0</v>
      </c>
      <c r="AW117" s="16">
        <f t="shared" si="12"/>
        <v>0</v>
      </c>
      <c r="AX117" s="16">
        <f t="shared" si="13"/>
        <v>-6.015114227</v>
      </c>
      <c r="AY117" s="16">
        <f t="shared" si="14"/>
        <v>-5.023401263</v>
      </c>
      <c r="AZ117" s="16">
        <f t="shared" si="15"/>
        <v>1.441219825</v>
      </c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</row>
    <row r="118">
      <c r="A118" s="37">
        <v>117.0</v>
      </c>
      <c r="B118" s="37" t="s">
        <v>547</v>
      </c>
      <c r="C118" s="37" t="str">
        <f>VLOOKUP(B118, 'Unavailable Pitchers'!A:B,2, FALSE)</f>
        <v/>
      </c>
      <c r="D118" s="37" t="str">
        <f>VLOOKUP(B118, 'Pitcher Pool'!A:C,3, FALSE)</f>
        <v>#N/A</v>
      </c>
      <c r="E118" s="37">
        <v>32.0</v>
      </c>
      <c r="F118" s="37" t="s">
        <v>209</v>
      </c>
      <c r="G118" s="37" t="s">
        <v>125</v>
      </c>
      <c r="H118" s="37">
        <v>1.0</v>
      </c>
      <c r="I118" s="37">
        <v>1.0</v>
      </c>
      <c r="J118" s="37">
        <v>0.5</v>
      </c>
      <c r="K118" s="37">
        <v>2.42</v>
      </c>
      <c r="L118" s="37">
        <v>4.0</v>
      </c>
      <c r="M118" s="37">
        <v>4.0</v>
      </c>
      <c r="N118" s="37">
        <v>0.0</v>
      </c>
      <c r="O118" s="37">
        <v>0.0</v>
      </c>
      <c r="P118" s="37">
        <v>0.0</v>
      </c>
      <c r="Q118" s="37">
        <v>0.0</v>
      </c>
      <c r="R118" s="37">
        <v>22.33</v>
      </c>
      <c r="S118" s="37">
        <v>16.0</v>
      </c>
      <c r="T118" s="37">
        <v>8.0</v>
      </c>
      <c r="U118" s="37">
        <v>6.0</v>
      </c>
      <c r="V118" s="37">
        <v>4.0</v>
      </c>
      <c r="W118" s="37">
        <v>4.0</v>
      </c>
      <c r="X118" s="37">
        <v>0.0</v>
      </c>
      <c r="Y118" s="37">
        <v>22.0</v>
      </c>
      <c r="Z118" s="37">
        <v>0.0</v>
      </c>
      <c r="AA118" s="37">
        <v>0.0</v>
      </c>
      <c r="AB118" s="37">
        <v>0.0</v>
      </c>
      <c r="AC118" s="37">
        <v>88.0</v>
      </c>
      <c r="AD118" s="37">
        <v>161.0</v>
      </c>
      <c r="AE118" s="37">
        <v>4.0</v>
      </c>
      <c r="AF118" s="37">
        <v>0.896</v>
      </c>
      <c r="AG118" s="37">
        <v>6.4</v>
      </c>
      <c r="AH118" s="37">
        <v>1.6</v>
      </c>
      <c r="AI118" s="37">
        <v>1.6</v>
      </c>
      <c r="AJ118" s="37">
        <v>8.9</v>
      </c>
      <c r="AK118" s="37">
        <v>5.5</v>
      </c>
      <c r="AL118" s="37">
        <f t="shared" si="1"/>
        <v>12</v>
      </c>
      <c r="AM118" s="36">
        <f t="shared" si="2"/>
        <v>4</v>
      </c>
      <c r="AN118" s="36">
        <f t="shared" si="3"/>
        <v>4</v>
      </c>
      <c r="AO118" s="12">
        <f t="shared" si="4"/>
        <v>0</v>
      </c>
      <c r="AP118" s="12">
        <f t="shared" si="5"/>
        <v>0</v>
      </c>
      <c r="AQ118" s="36">
        <f t="shared" si="6"/>
        <v>22</v>
      </c>
      <c r="AR118" s="38">
        <f t="shared" si="7"/>
        <v>44.99</v>
      </c>
      <c r="AS118" s="16">
        <f t="shared" si="8"/>
        <v>8.108830333</v>
      </c>
      <c r="AT118" s="16">
        <f t="shared" si="9"/>
        <v>6.652380754</v>
      </c>
      <c r="AU118" s="16">
        <f t="shared" si="10"/>
        <v>1.381423957</v>
      </c>
      <c r="AV118" s="16">
        <f t="shared" si="11"/>
        <v>0</v>
      </c>
      <c r="AW118" s="16">
        <f t="shared" si="12"/>
        <v>0</v>
      </c>
      <c r="AX118" s="16">
        <f t="shared" si="13"/>
        <v>-5.089712038</v>
      </c>
      <c r="AY118" s="16">
        <f t="shared" si="14"/>
        <v>-5.2558796</v>
      </c>
      <c r="AZ118" s="16">
        <f t="shared" si="15"/>
        <v>1.449260851</v>
      </c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</row>
    <row r="119">
      <c r="A119" s="37">
        <v>118.0</v>
      </c>
      <c r="B119" s="37" t="s">
        <v>548</v>
      </c>
      <c r="C119" s="37" t="str">
        <f>VLOOKUP(B119, 'Unavailable Pitchers'!A:B,2, FALSE)</f>
        <v>#N/A</v>
      </c>
      <c r="D119" s="37" t="str">
        <f>VLOOKUP(B119, 'Pitcher Pool'!A:C,3, FALSE)</f>
        <v>Available</v>
      </c>
      <c r="E119" s="37">
        <v>26.0</v>
      </c>
      <c r="F119" s="37" t="s">
        <v>212</v>
      </c>
      <c r="G119" s="37" t="s">
        <v>125</v>
      </c>
      <c r="H119" s="37">
        <v>0.0</v>
      </c>
      <c r="I119" s="37">
        <v>2.0</v>
      </c>
      <c r="J119" s="37">
        <v>0.0</v>
      </c>
      <c r="K119" s="37">
        <v>7.94</v>
      </c>
      <c r="L119" s="37">
        <v>7.0</v>
      </c>
      <c r="M119" s="37">
        <v>0.0</v>
      </c>
      <c r="N119" s="37">
        <v>2.0</v>
      </c>
      <c r="O119" s="37">
        <v>0.0</v>
      </c>
      <c r="P119" s="37">
        <v>0.0</v>
      </c>
      <c r="Q119" s="37">
        <v>0.0</v>
      </c>
      <c r="R119" s="37">
        <v>11.33</v>
      </c>
      <c r="S119" s="37">
        <v>16.0</v>
      </c>
      <c r="T119" s="37">
        <v>11.0</v>
      </c>
      <c r="U119" s="37">
        <v>10.0</v>
      </c>
      <c r="V119" s="37">
        <v>3.0</v>
      </c>
      <c r="W119" s="37">
        <v>2.0</v>
      </c>
      <c r="X119" s="37">
        <v>0.0</v>
      </c>
      <c r="Y119" s="37">
        <v>14.0</v>
      </c>
      <c r="Z119" s="37">
        <v>3.0</v>
      </c>
      <c r="AA119" s="37">
        <v>0.0</v>
      </c>
      <c r="AB119" s="37">
        <v>1.0</v>
      </c>
      <c r="AC119" s="37">
        <v>55.0</v>
      </c>
      <c r="AD119" s="37">
        <v>55.0</v>
      </c>
      <c r="AE119" s="37">
        <v>5.39</v>
      </c>
      <c r="AF119" s="37">
        <v>1.588</v>
      </c>
      <c r="AG119" s="37">
        <v>12.7</v>
      </c>
      <c r="AH119" s="37">
        <v>2.4</v>
      </c>
      <c r="AI119" s="37">
        <v>1.6</v>
      </c>
      <c r="AJ119" s="37">
        <v>11.1</v>
      </c>
      <c r="AK119" s="37">
        <v>7.0</v>
      </c>
      <c r="AL119" s="37">
        <f t="shared" si="1"/>
        <v>13</v>
      </c>
      <c r="AM119" s="36">
        <f t="shared" si="2"/>
        <v>3</v>
      </c>
      <c r="AN119" s="36">
        <f t="shared" si="3"/>
        <v>5</v>
      </c>
      <c r="AO119" s="12">
        <f t="shared" si="4"/>
        <v>1</v>
      </c>
      <c r="AP119" s="12">
        <f t="shared" si="5"/>
        <v>0</v>
      </c>
      <c r="AQ119" s="36">
        <f t="shared" si="6"/>
        <v>14</v>
      </c>
      <c r="AR119" s="38">
        <f t="shared" si="7"/>
        <v>19.99</v>
      </c>
      <c r="AS119" s="16">
        <f t="shared" si="8"/>
        <v>8.784566194</v>
      </c>
      <c r="AT119" s="16">
        <f t="shared" si="9"/>
        <v>4.989285565</v>
      </c>
      <c r="AU119" s="16">
        <f t="shared" si="10"/>
        <v>1.726779946</v>
      </c>
      <c r="AV119" s="16">
        <f t="shared" si="11"/>
        <v>0.4466447172</v>
      </c>
      <c r="AW119" s="16">
        <f t="shared" si="12"/>
        <v>0</v>
      </c>
      <c r="AX119" s="16">
        <f t="shared" si="13"/>
        <v>-3.23890766</v>
      </c>
      <c r="AY119" s="16">
        <f t="shared" si="14"/>
        <v>-2.335297471</v>
      </c>
      <c r="AZ119" s="16">
        <f t="shared" si="15"/>
        <v>1.481867327</v>
      </c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</row>
    <row r="120">
      <c r="A120" s="37">
        <v>119.0</v>
      </c>
      <c r="B120" s="37" t="s">
        <v>549</v>
      </c>
      <c r="C120" s="37" t="str">
        <f>VLOOKUP(B120, 'Unavailable Pitchers'!A:B,2, FALSE)</f>
        <v/>
      </c>
      <c r="D120" s="37" t="str">
        <f>VLOOKUP(B120, 'Pitcher Pool'!A:C,3, FALSE)</f>
        <v>#N/A</v>
      </c>
      <c r="E120" s="37">
        <v>25.0</v>
      </c>
      <c r="F120" s="37" t="s">
        <v>206</v>
      </c>
      <c r="G120" s="37" t="s">
        <v>121</v>
      </c>
      <c r="H120" s="37">
        <v>4.0</v>
      </c>
      <c r="I120" s="37">
        <v>0.0</v>
      </c>
      <c r="J120" s="37">
        <v>1.0</v>
      </c>
      <c r="K120" s="37">
        <v>3.18</v>
      </c>
      <c r="L120" s="37">
        <v>5.0</v>
      </c>
      <c r="M120" s="37">
        <v>5.0</v>
      </c>
      <c r="N120" s="37">
        <v>0.0</v>
      </c>
      <c r="O120" s="37">
        <v>0.0</v>
      </c>
      <c r="P120" s="37">
        <v>0.0</v>
      </c>
      <c r="Q120" s="37">
        <v>0.0</v>
      </c>
      <c r="R120" s="37">
        <v>28.33</v>
      </c>
      <c r="S120" s="37">
        <v>19.0</v>
      </c>
      <c r="T120" s="37">
        <v>13.0</v>
      </c>
      <c r="U120" s="37">
        <v>10.0</v>
      </c>
      <c r="V120" s="37">
        <v>3.0</v>
      </c>
      <c r="W120" s="37">
        <v>8.0</v>
      </c>
      <c r="X120" s="37">
        <v>0.0</v>
      </c>
      <c r="Y120" s="37">
        <v>27.0</v>
      </c>
      <c r="Z120" s="37">
        <v>3.0</v>
      </c>
      <c r="AA120" s="37">
        <v>0.0</v>
      </c>
      <c r="AB120" s="37">
        <v>2.0</v>
      </c>
      <c r="AC120" s="37">
        <v>113.0</v>
      </c>
      <c r="AD120" s="37">
        <v>118.0</v>
      </c>
      <c r="AE120" s="37">
        <v>3.74</v>
      </c>
      <c r="AF120" s="37">
        <v>0.953</v>
      </c>
      <c r="AG120" s="37">
        <v>6.0</v>
      </c>
      <c r="AH120" s="37">
        <v>1.0</v>
      </c>
      <c r="AI120" s="37">
        <v>2.5</v>
      </c>
      <c r="AJ120" s="37">
        <v>8.6</v>
      </c>
      <c r="AK120" s="37">
        <v>3.38</v>
      </c>
      <c r="AL120" s="37">
        <f t="shared" si="1"/>
        <v>16</v>
      </c>
      <c r="AM120" s="36">
        <f t="shared" si="2"/>
        <v>3</v>
      </c>
      <c r="AN120" s="36">
        <f t="shared" si="3"/>
        <v>11</v>
      </c>
      <c r="AO120" s="12">
        <f t="shared" si="4"/>
        <v>2</v>
      </c>
      <c r="AP120" s="12">
        <f t="shared" si="5"/>
        <v>0</v>
      </c>
      <c r="AQ120" s="36">
        <f t="shared" si="6"/>
        <v>27</v>
      </c>
      <c r="AR120" s="38">
        <f t="shared" si="7"/>
        <v>57.99</v>
      </c>
      <c r="AS120" s="16">
        <f t="shared" si="8"/>
        <v>10.81177378</v>
      </c>
      <c r="AT120" s="16">
        <f t="shared" si="9"/>
        <v>4.989285565</v>
      </c>
      <c r="AU120" s="16">
        <f t="shared" si="10"/>
        <v>3.798915882</v>
      </c>
      <c r="AV120" s="16">
        <f t="shared" si="11"/>
        <v>0.8932894343</v>
      </c>
      <c r="AW120" s="16">
        <f t="shared" si="12"/>
        <v>0</v>
      </c>
      <c r="AX120" s="16">
        <f t="shared" si="13"/>
        <v>-6.246464774</v>
      </c>
      <c r="AY120" s="16">
        <f t="shared" si="14"/>
        <v>-6.774582307</v>
      </c>
      <c r="AZ120" s="16">
        <f t="shared" si="15"/>
        <v>1.494443516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</row>
    <row r="121">
      <c r="A121" s="37">
        <v>120.0</v>
      </c>
      <c r="B121" s="37" t="s">
        <v>550</v>
      </c>
      <c r="C121" s="37" t="str">
        <f>VLOOKUP(B121, 'Unavailable Pitchers'!A:B,2, FALSE)</f>
        <v/>
      </c>
      <c r="D121" s="37" t="str">
        <f>VLOOKUP(B121, 'Pitcher Pool'!A:C,3, FALSE)</f>
        <v>#N/A</v>
      </c>
      <c r="E121" s="37">
        <v>28.0</v>
      </c>
      <c r="F121" s="37" t="s">
        <v>137</v>
      </c>
      <c r="G121" s="37" t="s">
        <v>121</v>
      </c>
      <c r="H121" s="37">
        <v>2.0</v>
      </c>
      <c r="I121" s="37">
        <v>1.0</v>
      </c>
      <c r="J121" s="37">
        <v>0.667</v>
      </c>
      <c r="K121" s="37">
        <v>2.84</v>
      </c>
      <c r="L121" s="37">
        <v>5.0</v>
      </c>
      <c r="M121" s="37">
        <v>5.0</v>
      </c>
      <c r="N121" s="37">
        <v>0.0</v>
      </c>
      <c r="O121" s="37">
        <v>1.0</v>
      </c>
      <c r="P121" s="37">
        <v>1.0</v>
      </c>
      <c r="Q121" s="37">
        <v>0.0</v>
      </c>
      <c r="R121" s="37">
        <v>31.66</v>
      </c>
      <c r="S121" s="37">
        <v>27.0</v>
      </c>
      <c r="T121" s="37">
        <v>10.0</v>
      </c>
      <c r="U121" s="37">
        <v>10.0</v>
      </c>
      <c r="V121" s="37">
        <v>2.0</v>
      </c>
      <c r="W121" s="37">
        <v>4.0</v>
      </c>
      <c r="X121" s="37">
        <v>0.0</v>
      </c>
      <c r="Y121" s="37">
        <v>32.0</v>
      </c>
      <c r="Z121" s="37">
        <v>2.0</v>
      </c>
      <c r="AA121" s="37">
        <v>0.0</v>
      </c>
      <c r="AB121" s="37">
        <v>0.0</v>
      </c>
      <c r="AC121" s="37">
        <v>129.0</v>
      </c>
      <c r="AD121" s="37">
        <v>139.0</v>
      </c>
      <c r="AE121" s="37">
        <v>2.47</v>
      </c>
      <c r="AF121" s="37">
        <v>0.979</v>
      </c>
      <c r="AG121" s="37">
        <v>7.7</v>
      </c>
      <c r="AH121" s="37">
        <v>0.6</v>
      </c>
      <c r="AI121" s="37">
        <v>1.1</v>
      </c>
      <c r="AJ121" s="37">
        <v>9.1</v>
      </c>
      <c r="AK121" s="37">
        <v>8.0</v>
      </c>
      <c r="AL121" s="37">
        <f t="shared" si="1"/>
        <v>25</v>
      </c>
      <c r="AM121" s="36">
        <f t="shared" si="2"/>
        <v>2</v>
      </c>
      <c r="AN121" s="36">
        <f t="shared" si="3"/>
        <v>6</v>
      </c>
      <c r="AO121" s="12">
        <f t="shared" si="4"/>
        <v>0</v>
      </c>
      <c r="AP121" s="12">
        <f t="shared" si="5"/>
        <v>0</v>
      </c>
      <c r="AQ121" s="36">
        <f t="shared" si="6"/>
        <v>32</v>
      </c>
      <c r="AR121" s="38">
        <f t="shared" si="7"/>
        <v>62.98</v>
      </c>
      <c r="AS121" s="16">
        <f t="shared" si="8"/>
        <v>16.89339653</v>
      </c>
      <c r="AT121" s="16">
        <f t="shared" si="9"/>
        <v>3.326190377</v>
      </c>
      <c r="AU121" s="16">
        <f t="shared" si="10"/>
        <v>2.072135936</v>
      </c>
      <c r="AV121" s="16">
        <f t="shared" si="11"/>
        <v>0</v>
      </c>
      <c r="AW121" s="16">
        <f t="shared" si="12"/>
        <v>0</v>
      </c>
      <c r="AX121" s="16">
        <f t="shared" si="13"/>
        <v>-7.40321751</v>
      </c>
      <c r="AY121" s="16">
        <f t="shared" si="14"/>
        <v>-7.357530501</v>
      </c>
      <c r="AZ121" s="16">
        <f t="shared" si="15"/>
        <v>1.506194966</v>
      </c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</row>
    <row r="122">
      <c r="A122" s="37">
        <v>121.0</v>
      </c>
      <c r="B122" s="37" t="s">
        <v>551</v>
      </c>
      <c r="C122" s="37" t="str">
        <f>VLOOKUP(B122, 'Unavailable Pitchers'!A:B,2, FALSE)</f>
        <v/>
      </c>
      <c r="D122" s="37" t="str">
        <f>VLOOKUP(B122, 'Pitcher Pool'!A:C,3, FALSE)</f>
        <v>#N/A</v>
      </c>
      <c r="E122" s="37">
        <v>33.0</v>
      </c>
      <c r="F122" s="37" t="s">
        <v>212</v>
      </c>
      <c r="G122" s="37" t="s">
        <v>125</v>
      </c>
      <c r="H122" s="37">
        <v>2.0</v>
      </c>
      <c r="I122" s="37">
        <v>0.0</v>
      </c>
      <c r="J122" s="37">
        <v>1.0</v>
      </c>
      <c r="K122" s="37">
        <v>2.3</v>
      </c>
      <c r="L122" s="37">
        <v>5.0</v>
      </c>
      <c r="M122" s="37">
        <v>5.0</v>
      </c>
      <c r="N122" s="37">
        <v>0.0</v>
      </c>
      <c r="O122" s="37">
        <v>0.0</v>
      </c>
      <c r="P122" s="37">
        <v>0.0</v>
      </c>
      <c r="Q122" s="37">
        <v>0.0</v>
      </c>
      <c r="R122" s="37">
        <v>27.33</v>
      </c>
      <c r="S122" s="37">
        <v>24.0</v>
      </c>
      <c r="T122" s="37">
        <v>8.0</v>
      </c>
      <c r="U122" s="37">
        <v>7.0</v>
      </c>
      <c r="V122" s="37">
        <v>0.0</v>
      </c>
      <c r="W122" s="37">
        <v>8.0</v>
      </c>
      <c r="X122" s="37">
        <v>0.0</v>
      </c>
      <c r="Y122" s="37">
        <v>23.0</v>
      </c>
      <c r="Z122" s="37">
        <v>1.0</v>
      </c>
      <c r="AA122" s="37">
        <v>0.0</v>
      </c>
      <c r="AB122" s="37">
        <v>1.0</v>
      </c>
      <c r="AC122" s="37">
        <v>111.0</v>
      </c>
      <c r="AD122" s="37">
        <v>186.0</v>
      </c>
      <c r="AE122" s="37">
        <v>2.4</v>
      </c>
      <c r="AF122" s="37">
        <v>1.171</v>
      </c>
      <c r="AG122" s="37">
        <v>7.9</v>
      </c>
      <c r="AH122" s="37">
        <v>0.0</v>
      </c>
      <c r="AI122" s="37">
        <v>2.6</v>
      </c>
      <c r="AJ122" s="37">
        <v>7.6</v>
      </c>
      <c r="AK122" s="37">
        <v>2.88</v>
      </c>
      <c r="AL122" s="37">
        <f t="shared" si="1"/>
        <v>24</v>
      </c>
      <c r="AM122" s="36">
        <f t="shared" si="2"/>
        <v>0</v>
      </c>
      <c r="AN122" s="36">
        <f t="shared" si="3"/>
        <v>9</v>
      </c>
      <c r="AO122" s="12">
        <f t="shared" si="4"/>
        <v>1</v>
      </c>
      <c r="AP122" s="12">
        <f t="shared" si="5"/>
        <v>0</v>
      </c>
      <c r="AQ122" s="36">
        <f t="shared" si="6"/>
        <v>23</v>
      </c>
      <c r="AR122" s="38">
        <f t="shared" si="7"/>
        <v>58.99</v>
      </c>
      <c r="AS122" s="16">
        <f t="shared" si="8"/>
        <v>16.21766067</v>
      </c>
      <c r="AT122" s="16">
        <f t="shared" si="9"/>
        <v>0</v>
      </c>
      <c r="AU122" s="16">
        <f t="shared" si="10"/>
        <v>3.108203904</v>
      </c>
      <c r="AV122" s="16">
        <f t="shared" si="11"/>
        <v>0.4466447172</v>
      </c>
      <c r="AW122" s="16">
        <f t="shared" si="12"/>
        <v>0</v>
      </c>
      <c r="AX122" s="16">
        <f t="shared" si="13"/>
        <v>-5.321062585</v>
      </c>
      <c r="AY122" s="16">
        <f t="shared" si="14"/>
        <v>-6.891405593</v>
      </c>
      <c r="AZ122" s="16">
        <f t="shared" si="15"/>
        <v>1.512008222</v>
      </c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</row>
    <row r="123">
      <c r="A123" s="37">
        <v>122.0</v>
      </c>
      <c r="B123" s="37" t="s">
        <v>552</v>
      </c>
      <c r="C123" s="37" t="str">
        <f>VLOOKUP(B123, 'Unavailable Pitchers'!A:B,2, FALSE)</f>
        <v>#N/A</v>
      </c>
      <c r="D123" s="37" t="str">
        <f>VLOOKUP(B123, 'Pitcher Pool'!A:C,3, FALSE)</f>
        <v>Available</v>
      </c>
      <c r="E123" s="37">
        <v>26.0</v>
      </c>
      <c r="F123" s="37" t="s">
        <v>142</v>
      </c>
      <c r="G123" s="37" t="s">
        <v>121</v>
      </c>
      <c r="H123" s="37">
        <v>0.0</v>
      </c>
      <c r="I123" s="37">
        <v>1.0</v>
      </c>
      <c r="J123" s="37">
        <v>0.0</v>
      </c>
      <c r="K123" s="37">
        <v>3.6</v>
      </c>
      <c r="L123" s="37">
        <v>2.0</v>
      </c>
      <c r="M123" s="37">
        <v>2.0</v>
      </c>
      <c r="N123" s="37">
        <v>0.0</v>
      </c>
      <c r="O123" s="37">
        <v>0.0</v>
      </c>
      <c r="P123" s="37">
        <v>0.0</v>
      </c>
      <c r="Q123" s="37">
        <v>0.0</v>
      </c>
      <c r="R123" s="37">
        <v>10.0</v>
      </c>
      <c r="S123" s="37">
        <v>8.0</v>
      </c>
      <c r="T123" s="37">
        <v>4.0</v>
      </c>
      <c r="U123" s="37">
        <v>4.0</v>
      </c>
      <c r="V123" s="37">
        <v>0.0</v>
      </c>
      <c r="W123" s="37">
        <v>4.0</v>
      </c>
      <c r="X123" s="37">
        <v>0.0</v>
      </c>
      <c r="Y123" s="37">
        <v>2.0</v>
      </c>
      <c r="Z123" s="37">
        <v>0.0</v>
      </c>
      <c r="AA123" s="37">
        <v>0.0</v>
      </c>
      <c r="AB123" s="37">
        <v>0.0</v>
      </c>
      <c r="AC123" s="37">
        <v>40.0</v>
      </c>
      <c r="AD123" s="37">
        <v>115.0</v>
      </c>
      <c r="AE123" s="37">
        <v>3.9</v>
      </c>
      <c r="AF123" s="37">
        <v>1.2</v>
      </c>
      <c r="AG123" s="37">
        <v>7.2</v>
      </c>
      <c r="AH123" s="37">
        <v>0.0</v>
      </c>
      <c r="AI123" s="37">
        <v>3.6</v>
      </c>
      <c r="AJ123" s="37">
        <v>1.8</v>
      </c>
      <c r="AK123" s="37">
        <v>0.5</v>
      </c>
      <c r="AL123" s="37">
        <f t="shared" si="1"/>
        <v>8</v>
      </c>
      <c r="AM123" s="36">
        <f t="shared" si="2"/>
        <v>0</v>
      </c>
      <c r="AN123" s="36">
        <f t="shared" si="3"/>
        <v>4</v>
      </c>
      <c r="AO123" s="12">
        <f t="shared" si="4"/>
        <v>0</v>
      </c>
      <c r="AP123" s="12">
        <f t="shared" si="5"/>
        <v>0</v>
      </c>
      <c r="AQ123" s="36">
        <f t="shared" si="6"/>
        <v>2</v>
      </c>
      <c r="AR123" s="38">
        <f t="shared" si="7"/>
        <v>28</v>
      </c>
      <c r="AS123" s="16">
        <f t="shared" si="8"/>
        <v>5.405886889</v>
      </c>
      <c r="AT123" s="16">
        <f t="shared" si="9"/>
        <v>0</v>
      </c>
      <c r="AU123" s="16">
        <f t="shared" si="10"/>
        <v>1.381423957</v>
      </c>
      <c r="AV123" s="16">
        <f t="shared" si="11"/>
        <v>0</v>
      </c>
      <c r="AW123" s="16">
        <f t="shared" si="12"/>
        <v>0</v>
      </c>
      <c r="AX123" s="16">
        <f t="shared" si="13"/>
        <v>-0.4627010944</v>
      </c>
      <c r="AY123" s="16">
        <f t="shared" si="14"/>
        <v>-3.271051985</v>
      </c>
      <c r="AZ123" s="16">
        <f t="shared" si="15"/>
        <v>1.526778883</v>
      </c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</row>
    <row r="124">
      <c r="A124" s="37">
        <v>123.0</v>
      </c>
      <c r="B124" s="37" t="s">
        <v>553</v>
      </c>
      <c r="C124" s="37" t="str">
        <f>VLOOKUP(B124, 'Unavailable Pitchers'!A:B,2, FALSE)</f>
        <v>#N/A</v>
      </c>
      <c r="D124" s="37" t="str">
        <f>VLOOKUP(B124, 'Pitcher Pool'!A:C,3, FALSE)</f>
        <v>Available</v>
      </c>
      <c r="E124" s="37">
        <v>31.0</v>
      </c>
      <c r="F124" s="37" t="s">
        <v>245</v>
      </c>
      <c r="G124" s="37" t="s">
        <v>125</v>
      </c>
      <c r="H124" s="37">
        <v>0.0</v>
      </c>
      <c r="I124" s="37">
        <v>0.0</v>
      </c>
      <c r="J124" s="39"/>
      <c r="K124" s="37">
        <v>8.49</v>
      </c>
      <c r="L124" s="37">
        <v>6.0</v>
      </c>
      <c r="M124" s="37">
        <v>0.0</v>
      </c>
      <c r="N124" s="37">
        <v>4.0</v>
      </c>
      <c r="O124" s="37">
        <v>0.0</v>
      </c>
      <c r="P124" s="37">
        <v>0.0</v>
      </c>
      <c r="Q124" s="37">
        <v>0.0</v>
      </c>
      <c r="R124" s="37">
        <v>11.66</v>
      </c>
      <c r="S124" s="37">
        <v>16.0</v>
      </c>
      <c r="T124" s="37">
        <v>11.0</v>
      </c>
      <c r="U124" s="37">
        <v>11.0</v>
      </c>
      <c r="V124" s="37">
        <v>1.0</v>
      </c>
      <c r="W124" s="37">
        <v>4.0</v>
      </c>
      <c r="X124" s="37">
        <v>1.0</v>
      </c>
      <c r="Y124" s="37">
        <v>3.0</v>
      </c>
      <c r="Z124" s="37">
        <v>0.0</v>
      </c>
      <c r="AA124" s="37">
        <v>0.0</v>
      </c>
      <c r="AB124" s="37">
        <v>1.0</v>
      </c>
      <c r="AC124" s="37">
        <v>49.0</v>
      </c>
      <c r="AD124" s="37">
        <v>46.0</v>
      </c>
      <c r="AE124" s="37">
        <v>4.73</v>
      </c>
      <c r="AF124" s="37">
        <v>1.714</v>
      </c>
      <c r="AG124" s="37">
        <v>12.3</v>
      </c>
      <c r="AH124" s="37">
        <v>0.8</v>
      </c>
      <c r="AI124" s="37">
        <v>3.1</v>
      </c>
      <c r="AJ124" s="37">
        <v>2.3</v>
      </c>
      <c r="AK124" s="37">
        <v>0.75</v>
      </c>
      <c r="AL124" s="37">
        <f t="shared" si="1"/>
        <v>15</v>
      </c>
      <c r="AM124" s="36">
        <f t="shared" si="2"/>
        <v>1</v>
      </c>
      <c r="AN124" s="36">
        <f t="shared" si="3"/>
        <v>4</v>
      </c>
      <c r="AO124" s="12">
        <f t="shared" si="4"/>
        <v>1</v>
      </c>
      <c r="AP124" s="12">
        <f t="shared" si="5"/>
        <v>0</v>
      </c>
      <c r="AQ124" s="36">
        <f t="shared" si="6"/>
        <v>3</v>
      </c>
      <c r="AR124" s="38">
        <f t="shared" si="7"/>
        <v>31.98</v>
      </c>
      <c r="AS124" s="16">
        <f t="shared" si="8"/>
        <v>10.13603792</v>
      </c>
      <c r="AT124" s="16">
        <f t="shared" si="9"/>
        <v>1.663095188</v>
      </c>
      <c r="AU124" s="16">
        <f t="shared" si="10"/>
        <v>1.381423957</v>
      </c>
      <c r="AV124" s="16">
        <f t="shared" si="11"/>
        <v>0.4466447172</v>
      </c>
      <c r="AW124" s="16">
        <f t="shared" si="12"/>
        <v>0</v>
      </c>
      <c r="AX124" s="16">
        <f t="shared" si="13"/>
        <v>-0.6940516415</v>
      </c>
      <c r="AY124" s="16">
        <f t="shared" si="14"/>
        <v>-3.73600866</v>
      </c>
      <c r="AZ124" s="16">
        <f t="shared" si="15"/>
        <v>1.532856913</v>
      </c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</row>
    <row r="125">
      <c r="A125" s="37">
        <v>124.0</v>
      </c>
      <c r="B125" s="37" t="s">
        <v>554</v>
      </c>
      <c r="C125" s="37" t="str">
        <f>VLOOKUP(B125, 'Unavailable Pitchers'!A:B,2, FALSE)</f>
        <v/>
      </c>
      <c r="D125" s="37" t="str">
        <f>VLOOKUP(B125, 'Pitcher Pool'!A:C,3, FALSE)</f>
        <v>#N/A</v>
      </c>
      <c r="E125" s="37">
        <v>33.0</v>
      </c>
      <c r="F125" s="37" t="s">
        <v>152</v>
      </c>
      <c r="G125" s="37" t="s">
        <v>121</v>
      </c>
      <c r="H125" s="37">
        <v>3.0</v>
      </c>
      <c r="I125" s="37">
        <v>2.0</v>
      </c>
      <c r="J125" s="37">
        <v>0.6</v>
      </c>
      <c r="K125" s="37">
        <v>2.56</v>
      </c>
      <c r="L125" s="37">
        <v>5.0</v>
      </c>
      <c r="M125" s="37">
        <v>5.0</v>
      </c>
      <c r="N125" s="37">
        <v>0.0</v>
      </c>
      <c r="O125" s="37">
        <v>0.0</v>
      </c>
      <c r="P125" s="37">
        <v>0.0</v>
      </c>
      <c r="Q125" s="37">
        <v>0.0</v>
      </c>
      <c r="R125" s="37">
        <v>31.66</v>
      </c>
      <c r="S125" s="37">
        <v>26.0</v>
      </c>
      <c r="T125" s="37">
        <v>10.0</v>
      </c>
      <c r="U125" s="37">
        <v>9.0</v>
      </c>
      <c r="V125" s="37">
        <v>3.0</v>
      </c>
      <c r="W125" s="37">
        <v>4.0</v>
      </c>
      <c r="X125" s="37">
        <v>0.0</v>
      </c>
      <c r="Y125" s="37">
        <v>31.0</v>
      </c>
      <c r="Z125" s="37">
        <v>0.0</v>
      </c>
      <c r="AA125" s="37">
        <v>0.0</v>
      </c>
      <c r="AB125" s="37">
        <v>1.0</v>
      </c>
      <c r="AC125" s="37">
        <v>125.0</v>
      </c>
      <c r="AD125" s="37">
        <v>146.0</v>
      </c>
      <c r="AE125" s="37">
        <v>2.75</v>
      </c>
      <c r="AF125" s="37">
        <v>0.947</v>
      </c>
      <c r="AG125" s="37">
        <v>7.4</v>
      </c>
      <c r="AH125" s="37">
        <v>0.9</v>
      </c>
      <c r="AI125" s="37">
        <v>1.1</v>
      </c>
      <c r="AJ125" s="37">
        <v>8.8</v>
      </c>
      <c r="AK125" s="37">
        <v>7.75</v>
      </c>
      <c r="AL125" s="37">
        <f t="shared" si="1"/>
        <v>23</v>
      </c>
      <c r="AM125" s="36">
        <f t="shared" si="2"/>
        <v>3</v>
      </c>
      <c r="AN125" s="36">
        <f t="shared" si="3"/>
        <v>4</v>
      </c>
      <c r="AO125" s="12">
        <f t="shared" si="4"/>
        <v>1</v>
      </c>
      <c r="AP125" s="12">
        <f t="shared" si="5"/>
        <v>0</v>
      </c>
      <c r="AQ125" s="36">
        <f t="shared" si="6"/>
        <v>31</v>
      </c>
      <c r="AR125" s="38">
        <f t="shared" si="7"/>
        <v>63.98</v>
      </c>
      <c r="AS125" s="16">
        <f t="shared" si="8"/>
        <v>15.54192481</v>
      </c>
      <c r="AT125" s="16">
        <f t="shared" si="9"/>
        <v>4.989285565</v>
      </c>
      <c r="AU125" s="16">
        <f t="shared" si="10"/>
        <v>1.381423957</v>
      </c>
      <c r="AV125" s="16">
        <f t="shared" si="11"/>
        <v>0.4466447172</v>
      </c>
      <c r="AW125" s="16">
        <f t="shared" si="12"/>
        <v>0</v>
      </c>
      <c r="AX125" s="16">
        <f t="shared" si="13"/>
        <v>-7.171866963</v>
      </c>
      <c r="AY125" s="16">
        <f t="shared" si="14"/>
        <v>-7.474353786</v>
      </c>
      <c r="AZ125" s="16">
        <f t="shared" si="15"/>
        <v>1.542611659</v>
      </c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</row>
    <row r="126">
      <c r="A126" s="37">
        <v>125.0</v>
      </c>
      <c r="B126" s="37" t="s">
        <v>555</v>
      </c>
      <c r="C126" s="37" t="str">
        <f>VLOOKUP(B126, 'Unavailable Pitchers'!A:B,2, FALSE)</f>
        <v/>
      </c>
      <c r="D126" s="37" t="str">
        <f>VLOOKUP(B126, 'Pitcher Pool'!A:C,3, FALSE)</f>
        <v>#N/A</v>
      </c>
      <c r="E126" s="37">
        <v>28.0</v>
      </c>
      <c r="F126" s="37" t="s">
        <v>203</v>
      </c>
      <c r="G126" s="37" t="s">
        <v>121</v>
      </c>
      <c r="H126" s="37">
        <v>0.0</v>
      </c>
      <c r="I126" s="37">
        <v>0.0</v>
      </c>
      <c r="J126" s="39"/>
      <c r="K126" s="37">
        <v>3.92</v>
      </c>
      <c r="L126" s="37">
        <v>5.0</v>
      </c>
      <c r="M126" s="37">
        <v>5.0</v>
      </c>
      <c r="N126" s="37">
        <v>0.0</v>
      </c>
      <c r="O126" s="37">
        <v>0.0</v>
      </c>
      <c r="P126" s="37">
        <v>0.0</v>
      </c>
      <c r="Q126" s="37">
        <v>0.0</v>
      </c>
      <c r="R126" s="37">
        <v>20.66</v>
      </c>
      <c r="S126" s="37">
        <v>18.0</v>
      </c>
      <c r="T126" s="37">
        <v>9.0</v>
      </c>
      <c r="U126" s="37">
        <v>9.0</v>
      </c>
      <c r="V126" s="37">
        <v>2.0</v>
      </c>
      <c r="W126" s="37">
        <v>12.0</v>
      </c>
      <c r="X126" s="37">
        <v>1.0</v>
      </c>
      <c r="Y126" s="37">
        <v>31.0</v>
      </c>
      <c r="Z126" s="37">
        <v>1.0</v>
      </c>
      <c r="AA126" s="37">
        <v>0.0</v>
      </c>
      <c r="AB126" s="37">
        <v>0.0</v>
      </c>
      <c r="AC126" s="37">
        <v>94.0</v>
      </c>
      <c r="AD126" s="37">
        <v>94.0</v>
      </c>
      <c r="AE126" s="37">
        <v>3.25</v>
      </c>
      <c r="AF126" s="37">
        <v>1.452</v>
      </c>
      <c r="AG126" s="37">
        <v>7.8</v>
      </c>
      <c r="AH126" s="37">
        <v>0.9</v>
      </c>
      <c r="AI126" s="37">
        <v>5.2</v>
      </c>
      <c r="AJ126" s="37">
        <v>13.5</v>
      </c>
      <c r="AK126" s="37">
        <v>2.58</v>
      </c>
      <c r="AL126" s="37">
        <f t="shared" si="1"/>
        <v>16</v>
      </c>
      <c r="AM126" s="36">
        <f t="shared" si="2"/>
        <v>2</v>
      </c>
      <c r="AN126" s="36">
        <f t="shared" si="3"/>
        <v>13</v>
      </c>
      <c r="AO126" s="12">
        <f t="shared" si="4"/>
        <v>0</v>
      </c>
      <c r="AP126" s="12">
        <f t="shared" si="5"/>
        <v>0</v>
      </c>
      <c r="AQ126" s="36">
        <f t="shared" si="6"/>
        <v>31</v>
      </c>
      <c r="AR126" s="38">
        <f t="shared" si="7"/>
        <v>30.98</v>
      </c>
      <c r="AS126" s="16">
        <f t="shared" si="8"/>
        <v>10.81177378</v>
      </c>
      <c r="AT126" s="16">
        <f t="shared" si="9"/>
        <v>3.326190377</v>
      </c>
      <c r="AU126" s="16">
        <f t="shared" si="10"/>
        <v>4.489627861</v>
      </c>
      <c r="AV126" s="16">
        <f t="shared" si="11"/>
        <v>0</v>
      </c>
      <c r="AW126" s="16">
        <f t="shared" si="12"/>
        <v>0</v>
      </c>
      <c r="AX126" s="16">
        <f t="shared" si="13"/>
        <v>-7.171866963</v>
      </c>
      <c r="AY126" s="16">
        <f t="shared" si="14"/>
        <v>-3.619185375</v>
      </c>
      <c r="AZ126" s="16">
        <f t="shared" si="15"/>
        <v>1.567307936</v>
      </c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</row>
    <row r="127">
      <c r="A127" s="37">
        <v>126.0</v>
      </c>
      <c r="B127" s="37" t="s">
        <v>556</v>
      </c>
      <c r="C127" s="37" t="str">
        <f>VLOOKUP(B127, 'Unavailable Pitchers'!A:B,2, FALSE)</f>
        <v/>
      </c>
      <c r="D127" s="37" t="str">
        <f>VLOOKUP(B127, 'Pitcher Pool'!A:C,3, FALSE)</f>
        <v>#N/A</v>
      </c>
      <c r="E127" s="37">
        <v>26.0</v>
      </c>
      <c r="F127" s="37" t="s">
        <v>152</v>
      </c>
      <c r="G127" s="37" t="s">
        <v>121</v>
      </c>
      <c r="H127" s="37">
        <v>1.0</v>
      </c>
      <c r="I127" s="37">
        <v>0.0</v>
      </c>
      <c r="J127" s="37">
        <v>1.0</v>
      </c>
      <c r="K127" s="37">
        <v>2.16</v>
      </c>
      <c r="L127" s="37">
        <v>4.0</v>
      </c>
      <c r="M127" s="37">
        <v>4.0</v>
      </c>
      <c r="N127" s="37">
        <v>0.0</v>
      </c>
      <c r="O127" s="37">
        <v>0.0</v>
      </c>
      <c r="P127" s="37">
        <v>0.0</v>
      </c>
      <c r="Q127" s="37">
        <v>0.0</v>
      </c>
      <c r="R127" s="37">
        <v>25.0</v>
      </c>
      <c r="S127" s="37">
        <v>21.0</v>
      </c>
      <c r="T127" s="37">
        <v>6.0</v>
      </c>
      <c r="U127" s="37">
        <v>6.0</v>
      </c>
      <c r="V127" s="37">
        <v>3.0</v>
      </c>
      <c r="W127" s="37">
        <v>1.0</v>
      </c>
      <c r="X127" s="37">
        <v>0.0</v>
      </c>
      <c r="Y127" s="37">
        <v>21.0</v>
      </c>
      <c r="Z127" s="37">
        <v>0.0</v>
      </c>
      <c r="AA127" s="37">
        <v>0.0</v>
      </c>
      <c r="AB127" s="37">
        <v>0.0</v>
      </c>
      <c r="AC127" s="37">
        <v>95.0</v>
      </c>
      <c r="AD127" s="37">
        <v>174.0</v>
      </c>
      <c r="AE127" s="37">
        <v>3.1</v>
      </c>
      <c r="AF127" s="37">
        <v>0.88</v>
      </c>
      <c r="AG127" s="37">
        <v>7.6</v>
      </c>
      <c r="AH127" s="37">
        <v>1.1</v>
      </c>
      <c r="AI127" s="37">
        <v>0.4</v>
      </c>
      <c r="AJ127" s="37">
        <v>7.6</v>
      </c>
      <c r="AK127" s="37">
        <v>21.0</v>
      </c>
      <c r="AL127" s="37">
        <f t="shared" si="1"/>
        <v>18</v>
      </c>
      <c r="AM127" s="36">
        <f t="shared" si="2"/>
        <v>3</v>
      </c>
      <c r="AN127" s="36">
        <f t="shared" si="3"/>
        <v>1</v>
      </c>
      <c r="AO127" s="12">
        <f t="shared" si="4"/>
        <v>0</v>
      </c>
      <c r="AP127" s="12">
        <f t="shared" si="5"/>
        <v>0</v>
      </c>
      <c r="AQ127" s="36">
        <f t="shared" si="6"/>
        <v>21</v>
      </c>
      <c r="AR127" s="38">
        <f t="shared" si="7"/>
        <v>54</v>
      </c>
      <c r="AS127" s="16">
        <f t="shared" si="8"/>
        <v>12.1632455</v>
      </c>
      <c r="AT127" s="16">
        <f t="shared" si="9"/>
        <v>4.989285565</v>
      </c>
      <c r="AU127" s="16">
        <f t="shared" si="10"/>
        <v>0.3453559893</v>
      </c>
      <c r="AV127" s="16">
        <f t="shared" si="11"/>
        <v>0</v>
      </c>
      <c r="AW127" s="16">
        <f t="shared" si="12"/>
        <v>0</v>
      </c>
      <c r="AX127" s="16">
        <f t="shared" si="13"/>
        <v>-4.858361491</v>
      </c>
      <c r="AY127" s="16">
        <f t="shared" si="14"/>
        <v>-6.3084574</v>
      </c>
      <c r="AZ127" s="16">
        <f t="shared" si="15"/>
        <v>1.582767041</v>
      </c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</row>
    <row r="128">
      <c r="A128" s="37">
        <v>127.0</v>
      </c>
      <c r="B128" s="37" t="s">
        <v>557</v>
      </c>
      <c r="C128" s="37" t="str">
        <f>VLOOKUP(B128, 'Unavailable Pitchers'!A:B,2, FALSE)</f>
        <v>#N/A</v>
      </c>
      <c r="D128" s="37" t="str">
        <f>VLOOKUP(B128, 'Pitcher Pool'!A:C,3, FALSE)</f>
        <v>Available</v>
      </c>
      <c r="E128" s="37">
        <v>28.0</v>
      </c>
      <c r="F128" s="37" t="s">
        <v>128</v>
      </c>
      <c r="G128" s="37" t="s">
        <v>121</v>
      </c>
      <c r="H128" s="37">
        <v>0.0</v>
      </c>
      <c r="I128" s="37">
        <v>1.0</v>
      </c>
      <c r="J128" s="37">
        <v>0.0</v>
      </c>
      <c r="K128" s="37">
        <v>6.92</v>
      </c>
      <c r="L128" s="37">
        <v>6.0</v>
      </c>
      <c r="M128" s="37">
        <v>2.0</v>
      </c>
      <c r="N128" s="37">
        <v>1.0</v>
      </c>
      <c r="O128" s="37">
        <v>0.0</v>
      </c>
      <c r="P128" s="37">
        <v>0.0</v>
      </c>
      <c r="Q128" s="37">
        <v>0.0</v>
      </c>
      <c r="R128" s="37">
        <v>13.0</v>
      </c>
      <c r="S128" s="37">
        <v>13.0</v>
      </c>
      <c r="T128" s="37">
        <v>10.0</v>
      </c>
      <c r="U128" s="37">
        <v>10.0</v>
      </c>
      <c r="V128" s="37">
        <v>4.0</v>
      </c>
      <c r="W128" s="37">
        <v>8.0</v>
      </c>
      <c r="X128" s="37">
        <v>0.0</v>
      </c>
      <c r="Y128" s="37">
        <v>27.0</v>
      </c>
      <c r="Z128" s="37">
        <v>1.0</v>
      </c>
      <c r="AA128" s="37">
        <v>0.0</v>
      </c>
      <c r="AB128" s="37">
        <v>3.0</v>
      </c>
      <c r="AC128" s="37">
        <v>62.0</v>
      </c>
      <c r="AD128" s="37">
        <v>66.0</v>
      </c>
      <c r="AE128" s="37">
        <v>5.02</v>
      </c>
      <c r="AF128" s="37">
        <v>1.615</v>
      </c>
      <c r="AG128" s="37">
        <v>9.0</v>
      </c>
      <c r="AH128" s="37">
        <v>2.8</v>
      </c>
      <c r="AI128" s="37">
        <v>5.5</v>
      </c>
      <c r="AJ128" s="37">
        <v>18.7</v>
      </c>
      <c r="AK128" s="37">
        <v>3.38</v>
      </c>
      <c r="AL128" s="37">
        <f t="shared" si="1"/>
        <v>9</v>
      </c>
      <c r="AM128" s="36">
        <f t="shared" si="2"/>
        <v>4</v>
      </c>
      <c r="AN128" s="36">
        <f t="shared" si="3"/>
        <v>9</v>
      </c>
      <c r="AO128" s="12">
        <f t="shared" si="4"/>
        <v>3</v>
      </c>
      <c r="AP128" s="12">
        <f t="shared" si="5"/>
        <v>0</v>
      </c>
      <c r="AQ128" s="36">
        <f t="shared" si="6"/>
        <v>27</v>
      </c>
      <c r="AR128" s="38">
        <f t="shared" si="7"/>
        <v>12</v>
      </c>
      <c r="AS128" s="16">
        <f t="shared" si="8"/>
        <v>6.08162275</v>
      </c>
      <c r="AT128" s="16">
        <f t="shared" si="9"/>
        <v>6.652380754</v>
      </c>
      <c r="AU128" s="16">
        <f t="shared" si="10"/>
        <v>3.108203904</v>
      </c>
      <c r="AV128" s="16">
        <f t="shared" si="11"/>
        <v>1.339934152</v>
      </c>
      <c r="AW128" s="16">
        <f t="shared" si="12"/>
        <v>0</v>
      </c>
      <c r="AX128" s="16">
        <f t="shared" si="13"/>
        <v>-6.246464774</v>
      </c>
      <c r="AY128" s="16">
        <f t="shared" si="14"/>
        <v>-1.401879422</v>
      </c>
      <c r="AZ128" s="16">
        <f t="shared" si="15"/>
        <v>1.588966227</v>
      </c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</row>
    <row r="129">
      <c r="A129" s="37">
        <v>128.0</v>
      </c>
      <c r="B129" s="37" t="s">
        <v>558</v>
      </c>
      <c r="C129" s="37" t="str">
        <f>VLOOKUP(B129, 'Unavailable Pitchers'!A:B,2, FALSE)</f>
        <v/>
      </c>
      <c r="D129" s="37" t="str">
        <f>VLOOKUP(B129, 'Pitcher Pool'!A:C,3, FALSE)</f>
        <v>#N/A</v>
      </c>
      <c r="E129" s="37">
        <v>28.0</v>
      </c>
      <c r="F129" s="37" t="s">
        <v>131</v>
      </c>
      <c r="G129" s="37" t="s">
        <v>125</v>
      </c>
      <c r="H129" s="37">
        <v>2.0</v>
      </c>
      <c r="I129" s="37">
        <v>0.0</v>
      </c>
      <c r="J129" s="37">
        <v>1.0</v>
      </c>
      <c r="K129" s="37">
        <v>3.48</v>
      </c>
      <c r="L129" s="37">
        <v>4.0</v>
      </c>
      <c r="M129" s="37">
        <v>4.0</v>
      </c>
      <c r="N129" s="37">
        <v>0.0</v>
      </c>
      <c r="O129" s="37">
        <v>0.0</v>
      </c>
      <c r="P129" s="37">
        <v>0.0</v>
      </c>
      <c r="Q129" s="37">
        <v>0.0</v>
      </c>
      <c r="R129" s="37">
        <v>20.66</v>
      </c>
      <c r="S129" s="37">
        <v>14.0</v>
      </c>
      <c r="T129" s="37">
        <v>8.0</v>
      </c>
      <c r="U129" s="37">
        <v>8.0</v>
      </c>
      <c r="V129" s="37">
        <v>1.0</v>
      </c>
      <c r="W129" s="37">
        <v>14.0</v>
      </c>
      <c r="X129" s="37">
        <v>0.0</v>
      </c>
      <c r="Y129" s="37">
        <v>18.0</v>
      </c>
      <c r="Z129" s="37">
        <v>0.0</v>
      </c>
      <c r="AA129" s="37">
        <v>0.0</v>
      </c>
      <c r="AB129" s="37">
        <v>1.0</v>
      </c>
      <c r="AC129" s="37">
        <v>85.0</v>
      </c>
      <c r="AD129" s="37">
        <v>125.0</v>
      </c>
      <c r="AE129" s="37">
        <v>4.02</v>
      </c>
      <c r="AF129" s="37">
        <v>1.355</v>
      </c>
      <c r="AG129" s="37">
        <v>6.1</v>
      </c>
      <c r="AH129" s="37">
        <v>0.4</v>
      </c>
      <c r="AI129" s="37">
        <v>6.1</v>
      </c>
      <c r="AJ129" s="37">
        <v>7.8</v>
      </c>
      <c r="AK129" s="37">
        <v>1.29</v>
      </c>
      <c r="AL129" s="37">
        <f t="shared" si="1"/>
        <v>13</v>
      </c>
      <c r="AM129" s="36">
        <f t="shared" si="2"/>
        <v>1</v>
      </c>
      <c r="AN129" s="36">
        <f t="shared" si="3"/>
        <v>14</v>
      </c>
      <c r="AO129" s="12">
        <f t="shared" si="4"/>
        <v>1</v>
      </c>
      <c r="AP129" s="12">
        <f t="shared" si="5"/>
        <v>0</v>
      </c>
      <c r="AQ129" s="36">
        <f t="shared" si="6"/>
        <v>18</v>
      </c>
      <c r="AR129" s="38">
        <f t="shared" si="7"/>
        <v>43.98</v>
      </c>
      <c r="AS129" s="16">
        <f t="shared" si="8"/>
        <v>8.784566194</v>
      </c>
      <c r="AT129" s="16">
        <f t="shared" si="9"/>
        <v>1.663095188</v>
      </c>
      <c r="AU129" s="16">
        <f t="shared" si="10"/>
        <v>4.83498385</v>
      </c>
      <c r="AV129" s="16">
        <f t="shared" si="11"/>
        <v>0.4466447172</v>
      </c>
      <c r="AW129" s="16">
        <f t="shared" si="12"/>
        <v>0</v>
      </c>
      <c r="AX129" s="16">
        <f t="shared" si="13"/>
        <v>-4.164309849</v>
      </c>
      <c r="AY129" s="16">
        <f t="shared" si="14"/>
        <v>-5.137888082</v>
      </c>
      <c r="AZ129" s="16">
        <f t="shared" si="15"/>
        <v>1.606773005</v>
      </c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</row>
    <row r="130">
      <c r="A130" s="37">
        <v>129.0</v>
      </c>
      <c r="B130" s="37" t="s">
        <v>559</v>
      </c>
      <c r="C130" s="37" t="str">
        <f>VLOOKUP(B130, 'Unavailable Pitchers'!A:B,2, FALSE)</f>
        <v/>
      </c>
      <c r="D130" s="37" t="str">
        <f>VLOOKUP(B130, 'Pitcher Pool'!A:C,3, FALSE)</f>
        <v>#N/A</v>
      </c>
      <c r="E130" s="37">
        <v>25.0</v>
      </c>
      <c r="F130" s="37" t="s">
        <v>142</v>
      </c>
      <c r="G130" s="37" t="s">
        <v>121</v>
      </c>
      <c r="H130" s="37">
        <v>0.0</v>
      </c>
      <c r="I130" s="37">
        <v>2.0</v>
      </c>
      <c r="J130" s="37">
        <v>0.0</v>
      </c>
      <c r="K130" s="37">
        <v>2.93</v>
      </c>
      <c r="L130" s="37">
        <v>5.0</v>
      </c>
      <c r="M130" s="37">
        <v>5.0</v>
      </c>
      <c r="N130" s="37">
        <v>0.0</v>
      </c>
      <c r="O130" s="37">
        <v>0.0</v>
      </c>
      <c r="P130" s="37">
        <v>0.0</v>
      </c>
      <c r="Q130" s="37">
        <v>0.0</v>
      </c>
      <c r="R130" s="37">
        <v>27.66</v>
      </c>
      <c r="S130" s="37">
        <v>22.0</v>
      </c>
      <c r="T130" s="37">
        <v>10.0</v>
      </c>
      <c r="U130" s="37">
        <v>9.0</v>
      </c>
      <c r="V130" s="37">
        <v>3.0</v>
      </c>
      <c r="W130" s="37">
        <v>8.0</v>
      </c>
      <c r="X130" s="37">
        <v>1.0</v>
      </c>
      <c r="Y130" s="37">
        <v>32.0</v>
      </c>
      <c r="Z130" s="37">
        <v>0.0</v>
      </c>
      <c r="AA130" s="37">
        <v>0.0</v>
      </c>
      <c r="AB130" s="37">
        <v>2.0</v>
      </c>
      <c r="AC130" s="37">
        <v>112.0</v>
      </c>
      <c r="AD130" s="37">
        <v>138.0</v>
      </c>
      <c r="AE130" s="37">
        <v>3.06</v>
      </c>
      <c r="AF130" s="37">
        <v>1.084</v>
      </c>
      <c r="AG130" s="37">
        <v>7.2</v>
      </c>
      <c r="AH130" s="37">
        <v>1.0</v>
      </c>
      <c r="AI130" s="37">
        <v>2.6</v>
      </c>
      <c r="AJ130" s="37">
        <v>10.4</v>
      </c>
      <c r="AK130" s="37">
        <v>4.0</v>
      </c>
      <c r="AL130" s="37">
        <f t="shared" si="1"/>
        <v>19</v>
      </c>
      <c r="AM130" s="36">
        <f t="shared" si="2"/>
        <v>3</v>
      </c>
      <c r="AN130" s="36">
        <f t="shared" si="3"/>
        <v>8</v>
      </c>
      <c r="AO130" s="12">
        <f t="shared" si="4"/>
        <v>2</v>
      </c>
      <c r="AP130" s="12">
        <f t="shared" si="5"/>
        <v>0</v>
      </c>
      <c r="AQ130" s="36">
        <f t="shared" si="6"/>
        <v>32</v>
      </c>
      <c r="AR130" s="38">
        <f t="shared" si="7"/>
        <v>50.98</v>
      </c>
      <c r="AS130" s="16">
        <f t="shared" si="8"/>
        <v>12.83898136</v>
      </c>
      <c r="AT130" s="16">
        <f t="shared" si="9"/>
        <v>4.989285565</v>
      </c>
      <c r="AU130" s="16">
        <f t="shared" si="10"/>
        <v>2.762847914</v>
      </c>
      <c r="AV130" s="16">
        <f t="shared" si="11"/>
        <v>0.8932894343</v>
      </c>
      <c r="AW130" s="16">
        <f t="shared" si="12"/>
        <v>0</v>
      </c>
      <c r="AX130" s="16">
        <f t="shared" si="13"/>
        <v>-7.40321751</v>
      </c>
      <c r="AY130" s="16">
        <f t="shared" si="14"/>
        <v>-5.955651078</v>
      </c>
      <c r="AZ130" s="16">
        <f t="shared" si="15"/>
        <v>1.625107137</v>
      </c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</row>
    <row r="131">
      <c r="A131" s="37">
        <v>130.0</v>
      </c>
      <c r="B131" s="37" t="s">
        <v>560</v>
      </c>
      <c r="C131" s="37" t="str">
        <f>VLOOKUP(B131, 'Unavailable Pitchers'!A:B,2, FALSE)</f>
        <v>#N/A</v>
      </c>
      <c r="D131" s="37" t="str">
        <f>VLOOKUP(B131, 'Pitcher Pool'!A:C,3, FALSE)</f>
        <v>Available</v>
      </c>
      <c r="E131" s="37">
        <v>29.0</v>
      </c>
      <c r="F131" s="37" t="s">
        <v>236</v>
      </c>
      <c r="G131" s="37" t="s">
        <v>121</v>
      </c>
      <c r="H131" s="37">
        <v>1.0</v>
      </c>
      <c r="I131" s="37">
        <v>0.0</v>
      </c>
      <c r="J131" s="37">
        <v>1.0</v>
      </c>
      <c r="K131" s="37">
        <v>3.0</v>
      </c>
      <c r="L131" s="37">
        <v>4.0</v>
      </c>
      <c r="M131" s="37">
        <v>2.0</v>
      </c>
      <c r="N131" s="37">
        <v>0.0</v>
      </c>
      <c r="O131" s="37">
        <v>0.0</v>
      </c>
      <c r="P131" s="37">
        <v>0.0</v>
      </c>
      <c r="Q131" s="37">
        <v>0.0</v>
      </c>
      <c r="R131" s="37">
        <v>15.0</v>
      </c>
      <c r="S131" s="37">
        <v>15.0</v>
      </c>
      <c r="T131" s="37">
        <v>5.0</v>
      </c>
      <c r="U131" s="37">
        <v>5.0</v>
      </c>
      <c r="V131" s="37">
        <v>0.0</v>
      </c>
      <c r="W131" s="37">
        <v>7.0</v>
      </c>
      <c r="X131" s="37">
        <v>0.0</v>
      </c>
      <c r="Y131" s="37">
        <v>8.0</v>
      </c>
      <c r="Z131" s="37">
        <v>0.0</v>
      </c>
      <c r="AA131" s="37">
        <v>0.0</v>
      </c>
      <c r="AB131" s="37">
        <v>1.0</v>
      </c>
      <c r="AC131" s="37">
        <v>63.0</v>
      </c>
      <c r="AD131" s="37">
        <v>156.0</v>
      </c>
      <c r="AE131" s="37">
        <v>3.43</v>
      </c>
      <c r="AF131" s="37">
        <v>1.467</v>
      </c>
      <c r="AG131" s="37">
        <v>9.0</v>
      </c>
      <c r="AH131" s="37">
        <v>0.0</v>
      </c>
      <c r="AI131" s="37">
        <v>4.2</v>
      </c>
      <c r="AJ131" s="37">
        <v>4.8</v>
      </c>
      <c r="AK131" s="37">
        <v>1.14</v>
      </c>
      <c r="AL131" s="37">
        <f t="shared" si="1"/>
        <v>15</v>
      </c>
      <c r="AM131" s="36">
        <f t="shared" si="2"/>
        <v>0</v>
      </c>
      <c r="AN131" s="36">
        <f t="shared" si="3"/>
        <v>7</v>
      </c>
      <c r="AO131" s="12">
        <f t="shared" si="4"/>
        <v>1</v>
      </c>
      <c r="AP131" s="12">
        <f t="shared" si="5"/>
        <v>0</v>
      </c>
      <c r="AQ131" s="36">
        <f t="shared" si="6"/>
        <v>8</v>
      </c>
      <c r="AR131" s="38">
        <f t="shared" si="7"/>
        <v>37</v>
      </c>
      <c r="AS131" s="16">
        <f t="shared" si="8"/>
        <v>10.13603792</v>
      </c>
      <c r="AT131" s="16">
        <f t="shared" si="9"/>
        <v>0</v>
      </c>
      <c r="AU131" s="16">
        <f t="shared" si="10"/>
        <v>2.417491925</v>
      </c>
      <c r="AV131" s="16">
        <f t="shared" si="11"/>
        <v>0.4466447172</v>
      </c>
      <c r="AW131" s="16">
        <f t="shared" si="12"/>
        <v>0</v>
      </c>
      <c r="AX131" s="16">
        <f t="shared" si="13"/>
        <v>-1.850804377</v>
      </c>
      <c r="AY131" s="16">
        <f t="shared" si="14"/>
        <v>-4.322461552</v>
      </c>
      <c r="AZ131" s="16">
        <f t="shared" si="15"/>
        <v>1.706727157</v>
      </c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</row>
    <row r="132">
      <c r="A132" s="37">
        <v>131.0</v>
      </c>
      <c r="B132" s="37" t="s">
        <v>561</v>
      </c>
      <c r="C132" s="37" t="str">
        <f>VLOOKUP(B132, 'Unavailable Pitchers'!A:B,2, FALSE)</f>
        <v/>
      </c>
      <c r="D132" s="37" t="str">
        <f>VLOOKUP(B132, 'Pitcher Pool'!A:C,3, FALSE)</f>
        <v>#N/A</v>
      </c>
      <c r="E132" s="37">
        <v>35.0</v>
      </c>
      <c r="F132" s="37" t="s">
        <v>185</v>
      </c>
      <c r="G132" s="37" t="s">
        <v>121</v>
      </c>
      <c r="H132" s="37">
        <v>3.0</v>
      </c>
      <c r="I132" s="37">
        <v>2.0</v>
      </c>
      <c r="J132" s="37">
        <v>0.6</v>
      </c>
      <c r="K132" s="37">
        <v>2.57</v>
      </c>
      <c r="L132" s="37">
        <v>5.0</v>
      </c>
      <c r="M132" s="37">
        <v>5.0</v>
      </c>
      <c r="N132" s="37">
        <v>0.0</v>
      </c>
      <c r="O132" s="37">
        <v>0.0</v>
      </c>
      <c r="P132" s="37">
        <v>0.0</v>
      </c>
      <c r="Q132" s="37">
        <v>0.0</v>
      </c>
      <c r="R132" s="37">
        <v>28.0</v>
      </c>
      <c r="S132" s="37">
        <v>22.0</v>
      </c>
      <c r="T132" s="37">
        <v>8.0</v>
      </c>
      <c r="U132" s="37">
        <v>8.0</v>
      </c>
      <c r="V132" s="37">
        <v>2.0</v>
      </c>
      <c r="W132" s="37">
        <v>11.0</v>
      </c>
      <c r="X132" s="37">
        <v>1.0</v>
      </c>
      <c r="Y132" s="37">
        <v>26.0</v>
      </c>
      <c r="Z132" s="37">
        <v>1.0</v>
      </c>
      <c r="AA132" s="37">
        <v>0.0</v>
      </c>
      <c r="AB132" s="37">
        <v>1.0</v>
      </c>
      <c r="AC132" s="37">
        <v>117.0</v>
      </c>
      <c r="AD132" s="37">
        <v>150.0</v>
      </c>
      <c r="AE132" s="37">
        <v>3.46</v>
      </c>
      <c r="AF132" s="37">
        <v>1.179</v>
      </c>
      <c r="AG132" s="37">
        <v>7.1</v>
      </c>
      <c r="AH132" s="37">
        <v>0.6</v>
      </c>
      <c r="AI132" s="37">
        <v>3.5</v>
      </c>
      <c r="AJ132" s="37">
        <v>8.4</v>
      </c>
      <c r="AK132" s="37">
        <v>2.36</v>
      </c>
      <c r="AL132" s="37">
        <f t="shared" si="1"/>
        <v>20</v>
      </c>
      <c r="AM132" s="36">
        <f t="shared" si="2"/>
        <v>2</v>
      </c>
      <c r="AN132" s="36">
        <f t="shared" si="3"/>
        <v>12</v>
      </c>
      <c r="AO132" s="12">
        <f t="shared" si="4"/>
        <v>1</v>
      </c>
      <c r="AP132" s="12">
        <f t="shared" si="5"/>
        <v>0</v>
      </c>
      <c r="AQ132" s="36">
        <f t="shared" si="6"/>
        <v>26</v>
      </c>
      <c r="AR132" s="38">
        <f t="shared" si="7"/>
        <v>58</v>
      </c>
      <c r="AS132" s="16">
        <f t="shared" si="8"/>
        <v>13.51471722</v>
      </c>
      <c r="AT132" s="16">
        <f t="shared" si="9"/>
        <v>3.326190377</v>
      </c>
      <c r="AU132" s="16">
        <f t="shared" si="10"/>
        <v>4.144271871</v>
      </c>
      <c r="AV132" s="16">
        <f t="shared" si="11"/>
        <v>0.4466447172</v>
      </c>
      <c r="AW132" s="16">
        <f t="shared" si="12"/>
        <v>0</v>
      </c>
      <c r="AX132" s="16">
        <f t="shared" si="13"/>
        <v>-6.015114227</v>
      </c>
      <c r="AY132" s="16">
        <f t="shared" si="14"/>
        <v>-6.77575054</v>
      </c>
      <c r="AZ132" s="16">
        <f t="shared" si="15"/>
        <v>1.728191884</v>
      </c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</row>
    <row r="133">
      <c r="A133" s="37">
        <v>132.0</v>
      </c>
      <c r="B133" s="37" t="s">
        <v>562</v>
      </c>
      <c r="C133" s="37" t="str">
        <f>VLOOKUP(B133, 'Unavailable Pitchers'!A:B,2, FALSE)</f>
        <v/>
      </c>
      <c r="D133" s="37" t="str">
        <f>VLOOKUP(B133, 'Pitcher Pool'!A:C,3, FALSE)</f>
        <v>#N/A</v>
      </c>
      <c r="E133" s="37">
        <v>28.0</v>
      </c>
      <c r="F133" s="37" t="s">
        <v>257</v>
      </c>
      <c r="G133" s="37" t="s">
        <v>125</v>
      </c>
      <c r="H133" s="37">
        <v>1.0</v>
      </c>
      <c r="I133" s="37">
        <v>1.0</v>
      </c>
      <c r="J133" s="37">
        <v>0.5</v>
      </c>
      <c r="K133" s="37">
        <v>4.57</v>
      </c>
      <c r="L133" s="37">
        <v>4.0</v>
      </c>
      <c r="M133" s="37">
        <v>4.0</v>
      </c>
      <c r="N133" s="37">
        <v>0.0</v>
      </c>
      <c r="O133" s="37">
        <v>0.0</v>
      </c>
      <c r="P133" s="37">
        <v>0.0</v>
      </c>
      <c r="Q133" s="37">
        <v>0.0</v>
      </c>
      <c r="R133" s="37">
        <v>21.66</v>
      </c>
      <c r="S133" s="37">
        <v>15.0</v>
      </c>
      <c r="T133" s="37">
        <v>11.0</v>
      </c>
      <c r="U133" s="37">
        <v>11.0</v>
      </c>
      <c r="V133" s="37">
        <v>4.0</v>
      </c>
      <c r="W133" s="37">
        <v>7.0</v>
      </c>
      <c r="X133" s="37">
        <v>0.0</v>
      </c>
      <c r="Y133" s="37">
        <v>23.0</v>
      </c>
      <c r="Z133" s="37">
        <v>2.0</v>
      </c>
      <c r="AA133" s="37">
        <v>0.0</v>
      </c>
      <c r="AB133" s="37">
        <v>0.0</v>
      </c>
      <c r="AC133" s="37">
        <v>88.0</v>
      </c>
      <c r="AD133" s="37">
        <v>86.0</v>
      </c>
      <c r="AE133" s="37">
        <v>4.62</v>
      </c>
      <c r="AF133" s="37">
        <v>1.015</v>
      </c>
      <c r="AG133" s="37">
        <v>6.2</v>
      </c>
      <c r="AH133" s="37">
        <v>1.7</v>
      </c>
      <c r="AI133" s="37">
        <v>2.9</v>
      </c>
      <c r="AJ133" s="37">
        <v>9.6</v>
      </c>
      <c r="AK133" s="37">
        <v>3.29</v>
      </c>
      <c r="AL133" s="37">
        <f t="shared" si="1"/>
        <v>11</v>
      </c>
      <c r="AM133" s="36">
        <f t="shared" si="2"/>
        <v>4</v>
      </c>
      <c r="AN133" s="36">
        <f t="shared" si="3"/>
        <v>9</v>
      </c>
      <c r="AO133" s="12">
        <f t="shared" si="4"/>
        <v>0</v>
      </c>
      <c r="AP133" s="12">
        <f t="shared" si="5"/>
        <v>0</v>
      </c>
      <c r="AQ133" s="36">
        <f t="shared" si="6"/>
        <v>23</v>
      </c>
      <c r="AR133" s="38">
        <f t="shared" si="7"/>
        <v>41.98</v>
      </c>
      <c r="AS133" s="16">
        <f t="shared" si="8"/>
        <v>7.433094472</v>
      </c>
      <c r="AT133" s="16">
        <f t="shared" si="9"/>
        <v>6.652380754</v>
      </c>
      <c r="AU133" s="16">
        <f t="shared" si="10"/>
        <v>3.108203904</v>
      </c>
      <c r="AV133" s="16">
        <f t="shared" si="11"/>
        <v>0</v>
      </c>
      <c r="AW133" s="16">
        <f t="shared" si="12"/>
        <v>0</v>
      </c>
      <c r="AX133" s="16">
        <f t="shared" si="13"/>
        <v>-5.321062585</v>
      </c>
      <c r="AY133" s="16">
        <f t="shared" si="14"/>
        <v>-4.904241512</v>
      </c>
      <c r="AZ133" s="16">
        <f t="shared" si="15"/>
        <v>1.742093758</v>
      </c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</row>
    <row r="134">
      <c r="A134" s="37">
        <v>133.0</v>
      </c>
      <c r="B134" s="37" t="s">
        <v>563</v>
      </c>
      <c r="C134" s="37" t="str">
        <f>VLOOKUP(B134, 'Unavailable Pitchers'!A:B,2, FALSE)</f>
        <v>#N/A</v>
      </c>
      <c r="D134" s="37" t="str">
        <f>VLOOKUP(B134, 'Pitcher Pool'!A:C,3, FALSE)</f>
        <v>Available</v>
      </c>
      <c r="E134" s="37">
        <v>25.0</v>
      </c>
      <c r="F134" s="37" t="s">
        <v>226</v>
      </c>
      <c r="G134" s="37" t="s">
        <v>125</v>
      </c>
      <c r="H134" s="37">
        <v>0.0</v>
      </c>
      <c r="I134" s="37">
        <v>2.0</v>
      </c>
      <c r="J134" s="37">
        <v>0.0</v>
      </c>
      <c r="K134" s="37">
        <v>8.25</v>
      </c>
      <c r="L134" s="37">
        <v>5.0</v>
      </c>
      <c r="M134" s="37">
        <v>3.0</v>
      </c>
      <c r="N134" s="37">
        <v>1.0</v>
      </c>
      <c r="O134" s="37">
        <v>0.0</v>
      </c>
      <c r="P134" s="37">
        <v>0.0</v>
      </c>
      <c r="Q134" s="37">
        <v>0.0</v>
      </c>
      <c r="R134" s="37">
        <v>12.0</v>
      </c>
      <c r="S134" s="37">
        <v>13.0</v>
      </c>
      <c r="T134" s="37">
        <v>16.0</v>
      </c>
      <c r="U134" s="37">
        <v>11.0</v>
      </c>
      <c r="V134" s="37">
        <v>2.0</v>
      </c>
      <c r="W134" s="37">
        <v>7.0</v>
      </c>
      <c r="X134" s="37">
        <v>0.0</v>
      </c>
      <c r="Y134" s="37">
        <v>12.0</v>
      </c>
      <c r="Z134" s="37">
        <v>1.0</v>
      </c>
      <c r="AA134" s="37">
        <v>0.0</v>
      </c>
      <c r="AB134" s="37">
        <v>2.0</v>
      </c>
      <c r="AC134" s="37">
        <v>60.0</v>
      </c>
      <c r="AD134" s="37">
        <v>48.0</v>
      </c>
      <c r="AE134" s="37">
        <v>5.27</v>
      </c>
      <c r="AF134" s="37">
        <v>1.667</v>
      </c>
      <c r="AG134" s="37">
        <v>9.8</v>
      </c>
      <c r="AH134" s="37">
        <v>1.5</v>
      </c>
      <c r="AI134" s="37">
        <v>5.3</v>
      </c>
      <c r="AJ134" s="37">
        <v>9.0</v>
      </c>
      <c r="AK134" s="37">
        <v>1.71</v>
      </c>
      <c r="AL134" s="37">
        <f t="shared" si="1"/>
        <v>11</v>
      </c>
      <c r="AM134" s="36">
        <f t="shared" si="2"/>
        <v>2</v>
      </c>
      <c r="AN134" s="36">
        <f t="shared" si="3"/>
        <v>8</v>
      </c>
      <c r="AO134" s="12">
        <f t="shared" si="4"/>
        <v>2</v>
      </c>
      <c r="AP134" s="12">
        <f t="shared" si="5"/>
        <v>0</v>
      </c>
      <c r="AQ134" s="36">
        <f t="shared" si="6"/>
        <v>12</v>
      </c>
      <c r="AR134" s="38">
        <f t="shared" si="7"/>
        <v>24</v>
      </c>
      <c r="AS134" s="16">
        <f t="shared" si="8"/>
        <v>7.433094472</v>
      </c>
      <c r="AT134" s="16">
        <f t="shared" si="9"/>
        <v>3.326190377</v>
      </c>
      <c r="AU134" s="16">
        <f t="shared" si="10"/>
        <v>2.762847914</v>
      </c>
      <c r="AV134" s="16">
        <f t="shared" si="11"/>
        <v>0.8932894343</v>
      </c>
      <c r="AW134" s="16">
        <f t="shared" si="12"/>
        <v>0</v>
      </c>
      <c r="AX134" s="16">
        <f t="shared" si="13"/>
        <v>-2.776206566</v>
      </c>
      <c r="AY134" s="16">
        <f t="shared" si="14"/>
        <v>-2.803758844</v>
      </c>
      <c r="AZ134" s="16">
        <f t="shared" si="15"/>
        <v>1.767091357</v>
      </c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</row>
    <row r="135">
      <c r="A135" s="37">
        <v>134.0</v>
      </c>
      <c r="B135" s="37" t="s">
        <v>564</v>
      </c>
      <c r="C135" s="37" t="str">
        <f>VLOOKUP(B135, 'Unavailable Pitchers'!A:B,2, FALSE)</f>
        <v/>
      </c>
      <c r="D135" s="37" t="str">
        <f>VLOOKUP(B135, 'Pitcher Pool'!A:C,3, FALSE)</f>
        <v>#N/A</v>
      </c>
      <c r="E135" s="37">
        <v>34.0</v>
      </c>
      <c r="F135" s="37" t="s">
        <v>146</v>
      </c>
      <c r="G135" s="37" t="s">
        <v>125</v>
      </c>
      <c r="H135" s="37">
        <v>1.0</v>
      </c>
      <c r="I135" s="37">
        <v>2.0</v>
      </c>
      <c r="J135" s="37">
        <v>0.333</v>
      </c>
      <c r="K135" s="37">
        <v>2.6</v>
      </c>
      <c r="L135" s="37">
        <v>5.0</v>
      </c>
      <c r="M135" s="37">
        <v>5.0</v>
      </c>
      <c r="N135" s="37">
        <v>0.0</v>
      </c>
      <c r="O135" s="37">
        <v>0.0</v>
      </c>
      <c r="P135" s="37">
        <v>0.0</v>
      </c>
      <c r="Q135" s="37">
        <v>0.0</v>
      </c>
      <c r="R135" s="37">
        <v>27.66</v>
      </c>
      <c r="S135" s="37">
        <v>26.0</v>
      </c>
      <c r="T135" s="37">
        <v>9.0</v>
      </c>
      <c r="U135" s="37">
        <v>8.0</v>
      </c>
      <c r="V135" s="37">
        <v>3.0</v>
      </c>
      <c r="W135" s="37">
        <v>3.0</v>
      </c>
      <c r="X135" s="37">
        <v>0.0</v>
      </c>
      <c r="Y135" s="37">
        <v>26.0</v>
      </c>
      <c r="Z135" s="37">
        <v>0.0</v>
      </c>
      <c r="AA135" s="37">
        <v>0.0</v>
      </c>
      <c r="AB135" s="37">
        <v>0.0</v>
      </c>
      <c r="AC135" s="37">
        <v>111.0</v>
      </c>
      <c r="AD135" s="37">
        <v>162.0</v>
      </c>
      <c r="AE135" s="37">
        <v>2.96</v>
      </c>
      <c r="AF135" s="37">
        <v>1.048</v>
      </c>
      <c r="AG135" s="37">
        <v>8.5</v>
      </c>
      <c r="AH135" s="37">
        <v>1.0</v>
      </c>
      <c r="AI135" s="37">
        <v>1.0</v>
      </c>
      <c r="AJ135" s="37">
        <v>8.5</v>
      </c>
      <c r="AK135" s="37">
        <v>8.67</v>
      </c>
      <c r="AL135" s="37">
        <f t="shared" si="1"/>
        <v>23</v>
      </c>
      <c r="AM135" s="36">
        <f t="shared" si="2"/>
        <v>3</v>
      </c>
      <c r="AN135" s="36">
        <f t="shared" si="3"/>
        <v>3</v>
      </c>
      <c r="AO135" s="12">
        <f t="shared" si="4"/>
        <v>0</v>
      </c>
      <c r="AP135" s="12">
        <f t="shared" si="5"/>
        <v>0</v>
      </c>
      <c r="AQ135" s="36">
        <f t="shared" si="6"/>
        <v>26</v>
      </c>
      <c r="AR135" s="38">
        <f t="shared" si="7"/>
        <v>56.98</v>
      </c>
      <c r="AS135" s="16">
        <f t="shared" si="8"/>
        <v>15.54192481</v>
      </c>
      <c r="AT135" s="16">
        <f t="shared" si="9"/>
        <v>4.989285565</v>
      </c>
      <c r="AU135" s="16">
        <f t="shared" si="10"/>
        <v>1.036067968</v>
      </c>
      <c r="AV135" s="16">
        <f t="shared" si="11"/>
        <v>0</v>
      </c>
      <c r="AW135" s="16">
        <f t="shared" si="12"/>
        <v>0</v>
      </c>
      <c r="AX135" s="16">
        <f t="shared" si="13"/>
        <v>-6.015114227</v>
      </c>
      <c r="AY135" s="16">
        <f t="shared" si="14"/>
        <v>-6.656590789</v>
      </c>
      <c r="AZ135" s="16">
        <f t="shared" si="15"/>
        <v>1.779114664</v>
      </c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</row>
    <row r="136">
      <c r="A136" s="37">
        <v>135.0</v>
      </c>
      <c r="B136" s="37" t="s">
        <v>565</v>
      </c>
      <c r="C136" s="37" t="str">
        <f>VLOOKUP(B136, 'Unavailable Pitchers'!A:B,2, FALSE)</f>
        <v>#N/A</v>
      </c>
      <c r="D136" s="37" t="str">
        <f>VLOOKUP(B136, 'Pitcher Pool'!A:C,3, FALSE)</f>
        <v>Available</v>
      </c>
      <c r="E136" s="37">
        <v>28.0</v>
      </c>
      <c r="F136" s="37" t="s">
        <v>182</v>
      </c>
      <c r="G136" s="37" t="s">
        <v>121</v>
      </c>
      <c r="H136" s="37">
        <v>1.0</v>
      </c>
      <c r="I136" s="37">
        <v>2.0</v>
      </c>
      <c r="J136" s="37">
        <v>0.333</v>
      </c>
      <c r="K136" s="37">
        <v>5.51</v>
      </c>
      <c r="L136" s="37">
        <v>4.0</v>
      </c>
      <c r="M136" s="37">
        <v>4.0</v>
      </c>
      <c r="N136" s="37">
        <v>0.0</v>
      </c>
      <c r="O136" s="37">
        <v>0.0</v>
      </c>
      <c r="P136" s="37">
        <v>0.0</v>
      </c>
      <c r="Q136" s="37">
        <v>0.0</v>
      </c>
      <c r="R136" s="37">
        <v>16.33</v>
      </c>
      <c r="S136" s="37">
        <v>16.0</v>
      </c>
      <c r="T136" s="37">
        <v>11.0</v>
      </c>
      <c r="U136" s="37">
        <v>10.0</v>
      </c>
      <c r="V136" s="37">
        <v>1.0</v>
      </c>
      <c r="W136" s="37">
        <v>8.0</v>
      </c>
      <c r="X136" s="37">
        <v>2.0</v>
      </c>
      <c r="Y136" s="37">
        <v>18.0</v>
      </c>
      <c r="Z136" s="37">
        <v>1.0</v>
      </c>
      <c r="AA136" s="37">
        <v>0.0</v>
      </c>
      <c r="AB136" s="37">
        <v>0.0</v>
      </c>
      <c r="AC136" s="37">
        <v>74.0</v>
      </c>
      <c r="AD136" s="37">
        <v>72.0</v>
      </c>
      <c r="AE136" s="37">
        <v>3.34</v>
      </c>
      <c r="AF136" s="37">
        <v>1.469</v>
      </c>
      <c r="AG136" s="37">
        <v>8.8</v>
      </c>
      <c r="AH136" s="37">
        <v>0.6</v>
      </c>
      <c r="AI136" s="37">
        <v>4.4</v>
      </c>
      <c r="AJ136" s="37">
        <v>9.9</v>
      </c>
      <c r="AK136" s="37">
        <v>2.25</v>
      </c>
      <c r="AL136" s="37">
        <f t="shared" si="1"/>
        <v>15</v>
      </c>
      <c r="AM136" s="36">
        <f t="shared" si="2"/>
        <v>1</v>
      </c>
      <c r="AN136" s="36">
        <f t="shared" si="3"/>
        <v>9</v>
      </c>
      <c r="AO136" s="12">
        <f t="shared" si="4"/>
        <v>0</v>
      </c>
      <c r="AP136" s="12">
        <f t="shared" si="5"/>
        <v>0</v>
      </c>
      <c r="AQ136" s="36">
        <f t="shared" si="6"/>
        <v>18</v>
      </c>
      <c r="AR136" s="38">
        <f t="shared" si="7"/>
        <v>30.99</v>
      </c>
      <c r="AS136" s="16">
        <f t="shared" si="8"/>
        <v>10.13603792</v>
      </c>
      <c r="AT136" s="16">
        <f t="shared" si="9"/>
        <v>1.663095188</v>
      </c>
      <c r="AU136" s="16">
        <f t="shared" si="10"/>
        <v>3.108203904</v>
      </c>
      <c r="AV136" s="16">
        <f t="shared" si="11"/>
        <v>0</v>
      </c>
      <c r="AW136" s="16">
        <f t="shared" si="12"/>
        <v>0</v>
      </c>
      <c r="AX136" s="16">
        <f t="shared" si="13"/>
        <v>-4.164309849</v>
      </c>
      <c r="AY136" s="16">
        <f t="shared" si="14"/>
        <v>-3.620353608</v>
      </c>
      <c r="AZ136" s="16">
        <f t="shared" si="15"/>
        <v>1.780668388</v>
      </c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</row>
    <row r="137">
      <c r="A137" s="37">
        <v>136.0</v>
      </c>
      <c r="B137" s="37" t="s">
        <v>566</v>
      </c>
      <c r="C137" s="37" t="str">
        <f>VLOOKUP(B137, 'Unavailable Pitchers'!A:B,2, FALSE)</f>
        <v>#N/A</v>
      </c>
      <c r="D137" s="37" t="str">
        <f>VLOOKUP(B137, 'Pitcher Pool'!A:C,3, FALSE)</f>
        <v>#N/A</v>
      </c>
      <c r="E137" s="37">
        <v>27.0</v>
      </c>
      <c r="F137" s="37" t="s">
        <v>214</v>
      </c>
      <c r="G137" s="37" t="s">
        <v>121</v>
      </c>
      <c r="H137" s="37">
        <v>2.0</v>
      </c>
      <c r="I137" s="37">
        <v>1.0</v>
      </c>
      <c r="J137" s="37">
        <v>0.667</v>
      </c>
      <c r="K137" s="37">
        <v>2.01</v>
      </c>
      <c r="L137" s="37">
        <v>4.0</v>
      </c>
      <c r="M137" s="37">
        <v>4.0</v>
      </c>
      <c r="N137" s="37">
        <v>0.0</v>
      </c>
      <c r="O137" s="37">
        <v>0.0</v>
      </c>
      <c r="P137" s="37">
        <v>0.0</v>
      </c>
      <c r="Q137" s="37">
        <v>0.0</v>
      </c>
      <c r="R137" s="37">
        <v>22.33</v>
      </c>
      <c r="S137" s="37">
        <v>16.0</v>
      </c>
      <c r="T137" s="37">
        <v>5.0</v>
      </c>
      <c r="U137" s="37">
        <v>5.0</v>
      </c>
      <c r="V137" s="37">
        <v>3.0</v>
      </c>
      <c r="W137" s="37">
        <v>5.0</v>
      </c>
      <c r="X137" s="37">
        <v>0.0</v>
      </c>
      <c r="Y137" s="37">
        <v>23.0</v>
      </c>
      <c r="Z137" s="37">
        <v>5.0</v>
      </c>
      <c r="AA137" s="37">
        <v>1.0</v>
      </c>
      <c r="AB137" s="37">
        <v>0.0</v>
      </c>
      <c r="AC137" s="37">
        <v>91.0</v>
      </c>
      <c r="AD137" s="37">
        <v>201.0</v>
      </c>
      <c r="AE137" s="37">
        <v>4.13</v>
      </c>
      <c r="AF137" s="37">
        <v>0.94</v>
      </c>
      <c r="AG137" s="37">
        <v>6.4</v>
      </c>
      <c r="AH137" s="37">
        <v>1.2</v>
      </c>
      <c r="AI137" s="37">
        <v>2.0</v>
      </c>
      <c r="AJ137" s="37">
        <v>9.3</v>
      </c>
      <c r="AK137" s="37">
        <v>4.6</v>
      </c>
      <c r="AL137" s="37">
        <f t="shared" si="1"/>
        <v>13</v>
      </c>
      <c r="AM137" s="36">
        <f t="shared" si="2"/>
        <v>3</v>
      </c>
      <c r="AN137" s="36">
        <f t="shared" si="3"/>
        <v>10</v>
      </c>
      <c r="AO137" s="12">
        <f t="shared" si="4"/>
        <v>0</v>
      </c>
      <c r="AP137" s="12">
        <f t="shared" si="5"/>
        <v>1</v>
      </c>
      <c r="AQ137" s="36">
        <f t="shared" si="6"/>
        <v>23</v>
      </c>
      <c r="AR137" s="38">
        <f t="shared" si="7"/>
        <v>43.99</v>
      </c>
      <c r="AS137" s="16">
        <f t="shared" si="8"/>
        <v>8.784566194</v>
      </c>
      <c r="AT137" s="16">
        <f t="shared" si="9"/>
        <v>4.989285565</v>
      </c>
      <c r="AU137" s="16">
        <f t="shared" si="10"/>
        <v>3.453559893</v>
      </c>
      <c r="AV137" s="16">
        <f t="shared" si="11"/>
        <v>0</v>
      </c>
      <c r="AW137" s="16">
        <f t="shared" si="12"/>
        <v>0.5834925524</v>
      </c>
      <c r="AX137" s="16">
        <f t="shared" si="13"/>
        <v>-5.321062585</v>
      </c>
      <c r="AY137" s="16">
        <f t="shared" si="14"/>
        <v>-5.139056315</v>
      </c>
      <c r="AZ137" s="16">
        <f t="shared" si="15"/>
        <v>1.837696326</v>
      </c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</row>
    <row r="138">
      <c r="A138" s="37">
        <v>137.0</v>
      </c>
      <c r="B138" s="37" t="s">
        <v>567</v>
      </c>
      <c r="C138" s="37" t="str">
        <f>VLOOKUP(B138, 'Unavailable Pitchers'!A:B,2, FALSE)</f>
        <v/>
      </c>
      <c r="D138" s="37" t="str">
        <f>VLOOKUP(B138, 'Pitcher Pool'!A:C,3, FALSE)</f>
        <v>#N/A</v>
      </c>
      <c r="E138" s="37">
        <v>31.0</v>
      </c>
      <c r="F138" s="37" t="s">
        <v>137</v>
      </c>
      <c r="G138" s="37" t="s">
        <v>121</v>
      </c>
      <c r="H138" s="37">
        <v>2.0</v>
      </c>
      <c r="I138" s="37">
        <v>2.0</v>
      </c>
      <c r="J138" s="37">
        <v>0.5</v>
      </c>
      <c r="K138" s="37">
        <v>3.13</v>
      </c>
      <c r="L138" s="37">
        <v>5.0</v>
      </c>
      <c r="M138" s="37">
        <v>5.0</v>
      </c>
      <c r="N138" s="37">
        <v>0.0</v>
      </c>
      <c r="O138" s="37">
        <v>0.0</v>
      </c>
      <c r="P138" s="37">
        <v>0.0</v>
      </c>
      <c r="Q138" s="37">
        <v>0.0</v>
      </c>
      <c r="R138" s="37">
        <v>31.66</v>
      </c>
      <c r="S138" s="37">
        <v>24.0</v>
      </c>
      <c r="T138" s="37">
        <v>11.0</v>
      </c>
      <c r="U138" s="37">
        <v>11.0</v>
      </c>
      <c r="V138" s="37">
        <v>4.0</v>
      </c>
      <c r="W138" s="37">
        <v>11.0</v>
      </c>
      <c r="X138" s="37">
        <v>0.0</v>
      </c>
      <c r="Y138" s="37">
        <v>35.0</v>
      </c>
      <c r="Z138" s="37">
        <v>1.0</v>
      </c>
      <c r="AA138" s="37">
        <v>0.0</v>
      </c>
      <c r="AB138" s="37">
        <v>0.0</v>
      </c>
      <c r="AC138" s="37">
        <v>126.0</v>
      </c>
      <c r="AD138" s="37">
        <v>126.0</v>
      </c>
      <c r="AE138" s="37">
        <v>3.67</v>
      </c>
      <c r="AF138" s="37">
        <v>1.105</v>
      </c>
      <c r="AG138" s="37">
        <v>6.8</v>
      </c>
      <c r="AH138" s="37">
        <v>1.1</v>
      </c>
      <c r="AI138" s="37">
        <v>3.1</v>
      </c>
      <c r="AJ138" s="37">
        <v>9.9</v>
      </c>
      <c r="AK138" s="37">
        <v>3.18</v>
      </c>
      <c r="AL138" s="37">
        <f t="shared" si="1"/>
        <v>20</v>
      </c>
      <c r="AM138" s="36">
        <f t="shared" si="2"/>
        <v>4</v>
      </c>
      <c r="AN138" s="36">
        <f t="shared" si="3"/>
        <v>12</v>
      </c>
      <c r="AO138" s="12">
        <f t="shared" si="4"/>
        <v>0</v>
      </c>
      <c r="AP138" s="12">
        <f t="shared" si="5"/>
        <v>0</v>
      </c>
      <c r="AQ138" s="36">
        <f t="shared" si="6"/>
        <v>35</v>
      </c>
      <c r="AR138" s="38">
        <f t="shared" si="7"/>
        <v>59.98</v>
      </c>
      <c r="AS138" s="16">
        <f t="shared" si="8"/>
        <v>13.51471722</v>
      </c>
      <c r="AT138" s="16">
        <f t="shared" si="9"/>
        <v>6.652380754</v>
      </c>
      <c r="AU138" s="16">
        <f t="shared" si="10"/>
        <v>4.144271871</v>
      </c>
      <c r="AV138" s="16">
        <f t="shared" si="11"/>
        <v>0</v>
      </c>
      <c r="AW138" s="16">
        <f t="shared" si="12"/>
        <v>0</v>
      </c>
      <c r="AX138" s="16">
        <f t="shared" si="13"/>
        <v>-8.097269151</v>
      </c>
      <c r="AY138" s="16">
        <f t="shared" si="14"/>
        <v>-7.007060645</v>
      </c>
      <c r="AZ138" s="16">
        <f t="shared" si="15"/>
        <v>1.84140801</v>
      </c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</row>
    <row r="139">
      <c r="A139" s="37">
        <v>138.0</v>
      </c>
      <c r="B139" s="37" t="s">
        <v>568</v>
      </c>
      <c r="C139" s="37" t="str">
        <f>VLOOKUP(B139, 'Unavailable Pitchers'!A:B,2, FALSE)</f>
        <v/>
      </c>
      <c r="D139" s="37" t="str">
        <f>VLOOKUP(B139, 'Pitcher Pool'!A:C,3, FALSE)</f>
        <v>#N/A</v>
      </c>
      <c r="E139" s="37">
        <v>26.0</v>
      </c>
      <c r="F139" s="37" t="s">
        <v>212</v>
      </c>
      <c r="G139" s="37" t="s">
        <v>125</v>
      </c>
      <c r="H139" s="37">
        <v>1.0</v>
      </c>
      <c r="I139" s="37">
        <v>0.0</v>
      </c>
      <c r="J139" s="37">
        <v>1.0</v>
      </c>
      <c r="K139" s="37">
        <v>3.06</v>
      </c>
      <c r="L139" s="37">
        <v>4.0</v>
      </c>
      <c r="M139" s="37">
        <v>4.0</v>
      </c>
      <c r="N139" s="37">
        <v>0.0</v>
      </c>
      <c r="O139" s="37">
        <v>0.0</v>
      </c>
      <c r="P139" s="37">
        <v>0.0</v>
      </c>
      <c r="Q139" s="37">
        <v>0.0</v>
      </c>
      <c r="R139" s="37">
        <v>17.66</v>
      </c>
      <c r="S139" s="37">
        <v>18.0</v>
      </c>
      <c r="T139" s="37">
        <v>6.0</v>
      </c>
      <c r="U139" s="37">
        <v>6.0</v>
      </c>
      <c r="V139" s="37">
        <v>1.0</v>
      </c>
      <c r="W139" s="37">
        <v>4.0</v>
      </c>
      <c r="X139" s="37">
        <v>0.0</v>
      </c>
      <c r="Y139" s="37">
        <v>18.0</v>
      </c>
      <c r="Z139" s="37">
        <v>0.0</v>
      </c>
      <c r="AA139" s="37">
        <v>0.0</v>
      </c>
      <c r="AB139" s="37">
        <v>3.0</v>
      </c>
      <c r="AC139" s="37">
        <v>75.0</v>
      </c>
      <c r="AD139" s="37">
        <v>141.0</v>
      </c>
      <c r="AE139" s="37">
        <v>2.48</v>
      </c>
      <c r="AF139" s="37">
        <v>1.245</v>
      </c>
      <c r="AG139" s="37">
        <v>9.2</v>
      </c>
      <c r="AH139" s="37">
        <v>0.5</v>
      </c>
      <c r="AI139" s="37">
        <v>2.0</v>
      </c>
      <c r="AJ139" s="37">
        <v>9.2</v>
      </c>
      <c r="AK139" s="37">
        <v>4.5</v>
      </c>
      <c r="AL139" s="37">
        <f t="shared" si="1"/>
        <v>17</v>
      </c>
      <c r="AM139" s="36">
        <f t="shared" si="2"/>
        <v>1</v>
      </c>
      <c r="AN139" s="36">
        <f t="shared" si="3"/>
        <v>4</v>
      </c>
      <c r="AO139" s="12">
        <f t="shared" si="4"/>
        <v>3</v>
      </c>
      <c r="AP139" s="12">
        <f t="shared" si="5"/>
        <v>0</v>
      </c>
      <c r="AQ139" s="36">
        <f t="shared" si="6"/>
        <v>18</v>
      </c>
      <c r="AR139" s="38">
        <f t="shared" si="7"/>
        <v>34.98</v>
      </c>
      <c r="AS139" s="16">
        <f t="shared" si="8"/>
        <v>11.48750964</v>
      </c>
      <c r="AT139" s="16">
        <f t="shared" si="9"/>
        <v>1.663095188</v>
      </c>
      <c r="AU139" s="16">
        <f t="shared" si="10"/>
        <v>1.381423957</v>
      </c>
      <c r="AV139" s="16">
        <f t="shared" si="11"/>
        <v>1.339934152</v>
      </c>
      <c r="AW139" s="16">
        <f t="shared" si="12"/>
        <v>0</v>
      </c>
      <c r="AX139" s="16">
        <f t="shared" si="13"/>
        <v>-4.164309849</v>
      </c>
      <c r="AY139" s="16">
        <f t="shared" si="14"/>
        <v>-4.086478516</v>
      </c>
      <c r="AZ139" s="16">
        <f t="shared" si="15"/>
        <v>1.905293643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</row>
    <row r="140">
      <c r="A140" s="37">
        <v>139.0</v>
      </c>
      <c r="B140" s="37" t="s">
        <v>569</v>
      </c>
      <c r="C140" s="37" t="str">
        <f>VLOOKUP(B140, 'Unavailable Pitchers'!A:B,2, FALSE)</f>
        <v/>
      </c>
      <c r="D140" s="37" t="str">
        <f>VLOOKUP(B140, 'Pitcher Pool'!A:C,3, FALSE)</f>
        <v>#N/A</v>
      </c>
      <c r="E140" s="37">
        <v>31.0</v>
      </c>
      <c r="F140" s="37" t="s">
        <v>131</v>
      </c>
      <c r="G140" s="37" t="s">
        <v>125</v>
      </c>
      <c r="H140" s="37">
        <v>3.0</v>
      </c>
      <c r="I140" s="37">
        <v>2.0</v>
      </c>
      <c r="J140" s="37">
        <v>0.6</v>
      </c>
      <c r="K140" s="37">
        <v>3.77</v>
      </c>
      <c r="L140" s="37">
        <v>5.0</v>
      </c>
      <c r="M140" s="37">
        <v>5.0</v>
      </c>
      <c r="N140" s="37">
        <v>0.0</v>
      </c>
      <c r="O140" s="37">
        <v>0.0</v>
      </c>
      <c r="P140" s="37">
        <v>0.0</v>
      </c>
      <c r="Q140" s="37">
        <v>0.0</v>
      </c>
      <c r="R140" s="37">
        <v>28.66</v>
      </c>
      <c r="S140" s="37">
        <v>28.0</v>
      </c>
      <c r="T140" s="37">
        <v>13.0</v>
      </c>
      <c r="U140" s="37">
        <v>12.0</v>
      </c>
      <c r="V140" s="37">
        <v>0.0</v>
      </c>
      <c r="W140" s="37">
        <v>5.0</v>
      </c>
      <c r="X140" s="37">
        <v>0.0</v>
      </c>
      <c r="Y140" s="37">
        <v>27.0</v>
      </c>
      <c r="Z140" s="37">
        <v>2.0</v>
      </c>
      <c r="AA140" s="37">
        <v>0.0</v>
      </c>
      <c r="AB140" s="37">
        <v>3.0</v>
      </c>
      <c r="AC140" s="37">
        <v>119.0</v>
      </c>
      <c r="AD140" s="37">
        <v>115.0</v>
      </c>
      <c r="AE140" s="37">
        <v>1.95</v>
      </c>
      <c r="AF140" s="37">
        <v>1.151</v>
      </c>
      <c r="AG140" s="37">
        <v>8.8</v>
      </c>
      <c r="AH140" s="37">
        <v>0.0</v>
      </c>
      <c r="AI140" s="37">
        <v>1.6</v>
      </c>
      <c r="AJ140" s="37">
        <v>8.5</v>
      </c>
      <c r="AK140" s="37">
        <v>5.4</v>
      </c>
      <c r="AL140" s="37">
        <f t="shared" si="1"/>
        <v>28</v>
      </c>
      <c r="AM140" s="36">
        <f t="shared" si="2"/>
        <v>0</v>
      </c>
      <c r="AN140" s="36">
        <f t="shared" si="3"/>
        <v>7</v>
      </c>
      <c r="AO140" s="12">
        <f t="shared" si="4"/>
        <v>3</v>
      </c>
      <c r="AP140" s="12">
        <f t="shared" si="5"/>
        <v>0</v>
      </c>
      <c r="AQ140" s="36">
        <f t="shared" si="6"/>
        <v>27</v>
      </c>
      <c r="AR140" s="38">
        <f t="shared" si="7"/>
        <v>58.98</v>
      </c>
      <c r="AS140" s="16">
        <f t="shared" si="8"/>
        <v>18.92060411</v>
      </c>
      <c r="AT140" s="16">
        <f t="shared" si="9"/>
        <v>0</v>
      </c>
      <c r="AU140" s="16">
        <f t="shared" si="10"/>
        <v>2.417491925</v>
      </c>
      <c r="AV140" s="16">
        <f t="shared" si="11"/>
        <v>1.339934152</v>
      </c>
      <c r="AW140" s="16">
        <f t="shared" si="12"/>
        <v>0</v>
      </c>
      <c r="AX140" s="16">
        <f t="shared" si="13"/>
        <v>-6.246464774</v>
      </c>
      <c r="AY140" s="16">
        <f t="shared" si="14"/>
        <v>-6.89023736</v>
      </c>
      <c r="AZ140" s="16">
        <f t="shared" si="15"/>
        <v>1.908265611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</row>
    <row r="141">
      <c r="A141" s="37">
        <v>140.0</v>
      </c>
      <c r="B141" s="37" t="s">
        <v>570</v>
      </c>
      <c r="C141" s="37" t="str">
        <f>VLOOKUP(B141, 'Unavailable Pitchers'!A:B,2, FALSE)</f>
        <v/>
      </c>
      <c r="D141" s="37" t="str">
        <f>VLOOKUP(B141, 'Pitcher Pool'!A:C,3, FALSE)</f>
        <v>#N/A</v>
      </c>
      <c r="E141" s="37">
        <v>37.0</v>
      </c>
      <c r="F141" s="37" t="s">
        <v>120</v>
      </c>
      <c r="G141" s="37" t="s">
        <v>121</v>
      </c>
      <c r="H141" s="37">
        <v>2.0</v>
      </c>
      <c r="I141" s="37">
        <v>1.0</v>
      </c>
      <c r="J141" s="37">
        <v>0.667</v>
      </c>
      <c r="K141" s="37">
        <v>4.76</v>
      </c>
      <c r="L141" s="37">
        <v>5.0</v>
      </c>
      <c r="M141" s="37">
        <v>5.0</v>
      </c>
      <c r="N141" s="37">
        <v>0.0</v>
      </c>
      <c r="O141" s="37">
        <v>0.0</v>
      </c>
      <c r="P141" s="37">
        <v>0.0</v>
      </c>
      <c r="Q141" s="37">
        <v>0.0</v>
      </c>
      <c r="R141" s="37">
        <v>28.33</v>
      </c>
      <c r="S141" s="37">
        <v>24.0</v>
      </c>
      <c r="T141" s="37">
        <v>15.0</v>
      </c>
      <c r="U141" s="37">
        <v>15.0</v>
      </c>
      <c r="V141" s="37">
        <v>3.0</v>
      </c>
      <c r="W141" s="37">
        <v>10.0</v>
      </c>
      <c r="X141" s="37">
        <v>1.0</v>
      </c>
      <c r="Y141" s="37">
        <v>33.0</v>
      </c>
      <c r="Z141" s="37">
        <v>2.0</v>
      </c>
      <c r="AA141" s="37">
        <v>0.0</v>
      </c>
      <c r="AB141" s="37">
        <v>0.0</v>
      </c>
      <c r="AC141" s="37">
        <v>118.0</v>
      </c>
      <c r="AD141" s="37">
        <v>91.0</v>
      </c>
      <c r="AE141" s="37">
        <v>3.42</v>
      </c>
      <c r="AF141" s="37">
        <v>1.2</v>
      </c>
      <c r="AG141" s="37">
        <v>7.6</v>
      </c>
      <c r="AH141" s="37">
        <v>1.0</v>
      </c>
      <c r="AI141" s="37">
        <v>3.2</v>
      </c>
      <c r="AJ141" s="37">
        <v>10.5</v>
      </c>
      <c r="AK141" s="37">
        <v>3.3</v>
      </c>
      <c r="AL141" s="37">
        <f t="shared" si="1"/>
        <v>21</v>
      </c>
      <c r="AM141" s="36">
        <f t="shared" si="2"/>
        <v>3</v>
      </c>
      <c r="AN141" s="36">
        <f t="shared" si="3"/>
        <v>12</v>
      </c>
      <c r="AO141" s="12">
        <f t="shared" si="4"/>
        <v>0</v>
      </c>
      <c r="AP141" s="12">
        <f t="shared" si="5"/>
        <v>0</v>
      </c>
      <c r="AQ141" s="36">
        <f t="shared" si="6"/>
        <v>33</v>
      </c>
      <c r="AR141" s="38">
        <f t="shared" si="7"/>
        <v>51.99</v>
      </c>
      <c r="AS141" s="16">
        <f t="shared" si="8"/>
        <v>14.19045308</v>
      </c>
      <c r="AT141" s="16">
        <f t="shared" si="9"/>
        <v>4.989285565</v>
      </c>
      <c r="AU141" s="16">
        <f t="shared" si="10"/>
        <v>4.144271871</v>
      </c>
      <c r="AV141" s="16">
        <f t="shared" si="11"/>
        <v>0</v>
      </c>
      <c r="AW141" s="16">
        <f t="shared" si="12"/>
        <v>0</v>
      </c>
      <c r="AX141" s="16">
        <f t="shared" si="13"/>
        <v>-7.634568057</v>
      </c>
      <c r="AY141" s="16">
        <f t="shared" si="14"/>
        <v>-6.073642596</v>
      </c>
      <c r="AZ141" s="16">
        <f t="shared" si="15"/>
        <v>1.923159973</v>
      </c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</row>
    <row r="142">
      <c r="A142" s="37">
        <v>141.0</v>
      </c>
      <c r="B142" s="37" t="s">
        <v>571</v>
      </c>
      <c r="C142" s="37" t="str">
        <f>VLOOKUP(B142, 'Unavailable Pitchers'!A:B,2, FALSE)</f>
        <v>#N/A</v>
      </c>
      <c r="D142" s="37" t="str">
        <f>VLOOKUP(B142, 'Pitcher Pool'!A:C,3, FALSE)</f>
        <v>Available</v>
      </c>
      <c r="E142" s="37">
        <v>25.0</v>
      </c>
      <c r="F142" s="37" t="s">
        <v>226</v>
      </c>
      <c r="G142" s="37" t="s">
        <v>125</v>
      </c>
      <c r="H142" s="37">
        <v>1.0</v>
      </c>
      <c r="I142" s="37">
        <v>0.0</v>
      </c>
      <c r="J142" s="37">
        <v>1.0</v>
      </c>
      <c r="K142" s="37">
        <v>3.68</v>
      </c>
      <c r="L142" s="37">
        <v>3.0</v>
      </c>
      <c r="M142" s="37">
        <v>3.0</v>
      </c>
      <c r="N142" s="37">
        <v>0.0</v>
      </c>
      <c r="O142" s="37">
        <v>0.0</v>
      </c>
      <c r="P142" s="37">
        <v>0.0</v>
      </c>
      <c r="Q142" s="37">
        <v>0.0</v>
      </c>
      <c r="R142" s="37">
        <v>14.66</v>
      </c>
      <c r="S142" s="37">
        <v>9.0</v>
      </c>
      <c r="T142" s="37">
        <v>6.0</v>
      </c>
      <c r="U142" s="37">
        <v>6.0</v>
      </c>
      <c r="V142" s="37">
        <v>2.0</v>
      </c>
      <c r="W142" s="37">
        <v>11.0</v>
      </c>
      <c r="X142" s="37">
        <v>0.0</v>
      </c>
      <c r="Y142" s="37">
        <v>14.0</v>
      </c>
      <c r="Z142" s="37">
        <v>2.0</v>
      </c>
      <c r="AA142" s="37">
        <v>0.0</v>
      </c>
      <c r="AB142" s="37">
        <v>0.0</v>
      </c>
      <c r="AC142" s="37">
        <v>65.0</v>
      </c>
      <c r="AD142" s="37">
        <v>108.0</v>
      </c>
      <c r="AE142" s="37">
        <v>5.62</v>
      </c>
      <c r="AF142" s="37">
        <v>1.364</v>
      </c>
      <c r="AG142" s="37">
        <v>5.5</v>
      </c>
      <c r="AH142" s="37">
        <v>1.2</v>
      </c>
      <c r="AI142" s="37">
        <v>6.8</v>
      </c>
      <c r="AJ142" s="37">
        <v>8.6</v>
      </c>
      <c r="AK142" s="37">
        <v>1.27</v>
      </c>
      <c r="AL142" s="37">
        <f t="shared" si="1"/>
        <v>7</v>
      </c>
      <c r="AM142" s="36">
        <f t="shared" si="2"/>
        <v>2</v>
      </c>
      <c r="AN142" s="36">
        <f t="shared" si="3"/>
        <v>13</v>
      </c>
      <c r="AO142" s="12">
        <f t="shared" si="4"/>
        <v>0</v>
      </c>
      <c r="AP142" s="12">
        <f t="shared" si="5"/>
        <v>0</v>
      </c>
      <c r="AQ142" s="36">
        <f t="shared" si="6"/>
        <v>14</v>
      </c>
      <c r="AR142" s="38">
        <f t="shared" si="7"/>
        <v>29.98</v>
      </c>
      <c r="AS142" s="16">
        <f t="shared" si="8"/>
        <v>4.730151028</v>
      </c>
      <c r="AT142" s="16">
        <f t="shared" si="9"/>
        <v>3.326190377</v>
      </c>
      <c r="AU142" s="16">
        <f t="shared" si="10"/>
        <v>4.489627861</v>
      </c>
      <c r="AV142" s="16">
        <f t="shared" si="11"/>
        <v>0</v>
      </c>
      <c r="AW142" s="16">
        <f t="shared" si="12"/>
        <v>0</v>
      </c>
      <c r="AX142" s="16">
        <f t="shared" si="13"/>
        <v>-3.23890766</v>
      </c>
      <c r="AY142" s="16">
        <f t="shared" si="14"/>
        <v>-3.50236209</v>
      </c>
      <c r="AZ142" s="16">
        <f t="shared" si="15"/>
        <v>1.934899838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</row>
    <row r="143">
      <c r="A143" s="37">
        <v>142.0</v>
      </c>
      <c r="B143" s="37" t="s">
        <v>572</v>
      </c>
      <c r="C143" s="37" t="str">
        <f>VLOOKUP(B143, 'Unavailable Pitchers'!A:B,2, FALSE)</f>
        <v/>
      </c>
      <c r="D143" s="37" t="str">
        <f>VLOOKUP(B143, 'Pitcher Pool'!A:C,3, FALSE)</f>
        <v>#N/A</v>
      </c>
      <c r="E143" s="37">
        <v>26.0</v>
      </c>
      <c r="F143" s="37" t="s">
        <v>149</v>
      </c>
      <c r="G143" s="37" t="s">
        <v>125</v>
      </c>
      <c r="H143" s="37">
        <v>1.0</v>
      </c>
      <c r="I143" s="37">
        <v>1.0</v>
      </c>
      <c r="J143" s="37">
        <v>0.5</v>
      </c>
      <c r="K143" s="37">
        <v>5.79</v>
      </c>
      <c r="L143" s="37">
        <v>4.0</v>
      </c>
      <c r="M143" s="37">
        <v>4.0</v>
      </c>
      <c r="N143" s="37">
        <v>0.0</v>
      </c>
      <c r="O143" s="37">
        <v>0.0</v>
      </c>
      <c r="P143" s="37">
        <v>0.0</v>
      </c>
      <c r="Q143" s="37">
        <v>0.0</v>
      </c>
      <c r="R143" s="37">
        <v>18.66</v>
      </c>
      <c r="S143" s="37">
        <v>17.0</v>
      </c>
      <c r="T143" s="37">
        <v>13.0</v>
      </c>
      <c r="U143" s="37">
        <v>12.0</v>
      </c>
      <c r="V143" s="37">
        <v>3.0</v>
      </c>
      <c r="W143" s="37">
        <v>7.0</v>
      </c>
      <c r="X143" s="37">
        <v>0.0</v>
      </c>
      <c r="Y143" s="37">
        <v>26.0</v>
      </c>
      <c r="Z143" s="37">
        <v>0.0</v>
      </c>
      <c r="AA143" s="37">
        <v>0.0</v>
      </c>
      <c r="AB143" s="37">
        <v>1.0</v>
      </c>
      <c r="AC143" s="37">
        <v>81.0</v>
      </c>
      <c r="AD143" s="37">
        <v>71.0</v>
      </c>
      <c r="AE143" s="37">
        <v>3.53</v>
      </c>
      <c r="AF143" s="37">
        <v>1.286</v>
      </c>
      <c r="AG143" s="37">
        <v>8.2</v>
      </c>
      <c r="AH143" s="37">
        <v>1.4</v>
      </c>
      <c r="AI143" s="37">
        <v>3.4</v>
      </c>
      <c r="AJ143" s="37">
        <v>12.5</v>
      </c>
      <c r="AK143" s="37">
        <v>3.71</v>
      </c>
      <c r="AL143" s="37">
        <f t="shared" si="1"/>
        <v>14</v>
      </c>
      <c r="AM143" s="36">
        <f t="shared" si="2"/>
        <v>3</v>
      </c>
      <c r="AN143" s="36">
        <f t="shared" si="3"/>
        <v>7</v>
      </c>
      <c r="AO143" s="12">
        <f t="shared" si="4"/>
        <v>1</v>
      </c>
      <c r="AP143" s="12">
        <f t="shared" si="5"/>
        <v>0</v>
      </c>
      <c r="AQ143" s="36">
        <f t="shared" si="6"/>
        <v>26</v>
      </c>
      <c r="AR143" s="38">
        <f t="shared" si="7"/>
        <v>29.98</v>
      </c>
      <c r="AS143" s="16">
        <f t="shared" si="8"/>
        <v>9.460302055</v>
      </c>
      <c r="AT143" s="16">
        <f t="shared" si="9"/>
        <v>4.989285565</v>
      </c>
      <c r="AU143" s="16">
        <f t="shared" si="10"/>
        <v>2.417491925</v>
      </c>
      <c r="AV143" s="16">
        <f t="shared" si="11"/>
        <v>0.4466447172</v>
      </c>
      <c r="AW143" s="16">
        <f t="shared" si="12"/>
        <v>0</v>
      </c>
      <c r="AX143" s="16">
        <f t="shared" si="13"/>
        <v>-6.015114227</v>
      </c>
      <c r="AY143" s="16">
        <f t="shared" si="14"/>
        <v>-3.50236209</v>
      </c>
      <c r="AZ143" s="16">
        <f t="shared" si="15"/>
        <v>1.949061987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</row>
    <row r="144">
      <c r="A144" s="37">
        <v>143.0</v>
      </c>
      <c r="B144" s="37" t="s">
        <v>573</v>
      </c>
      <c r="C144" s="37" t="str">
        <f>VLOOKUP(B144, 'Unavailable Pitchers'!A:B,2, FALSE)</f>
        <v>#N/A</v>
      </c>
      <c r="D144" s="37" t="str">
        <f>VLOOKUP(B144, 'Pitcher Pool'!A:C,3, FALSE)</f>
        <v>Available</v>
      </c>
      <c r="E144" s="37">
        <v>27.0</v>
      </c>
      <c r="F144" s="37" t="s">
        <v>236</v>
      </c>
      <c r="G144" s="37" t="s">
        <v>121</v>
      </c>
      <c r="H144" s="37">
        <v>1.0</v>
      </c>
      <c r="I144" s="37">
        <v>3.0</v>
      </c>
      <c r="J144" s="37">
        <v>0.25</v>
      </c>
      <c r="K144" s="37">
        <v>6.65</v>
      </c>
      <c r="L144" s="37">
        <v>5.0</v>
      </c>
      <c r="M144" s="37">
        <v>5.0</v>
      </c>
      <c r="N144" s="37">
        <v>0.0</v>
      </c>
      <c r="O144" s="37">
        <v>0.0</v>
      </c>
      <c r="P144" s="37">
        <v>0.0</v>
      </c>
      <c r="Q144" s="37">
        <v>0.0</v>
      </c>
      <c r="R144" s="37">
        <v>23.0</v>
      </c>
      <c r="S144" s="37">
        <v>17.0</v>
      </c>
      <c r="T144" s="37">
        <v>19.0</v>
      </c>
      <c r="U144" s="37">
        <v>17.0</v>
      </c>
      <c r="V144" s="37">
        <v>2.0</v>
      </c>
      <c r="W144" s="37">
        <v>19.0</v>
      </c>
      <c r="X144" s="37">
        <v>2.0</v>
      </c>
      <c r="Y144" s="37">
        <v>23.0</v>
      </c>
      <c r="Z144" s="37">
        <v>0.0</v>
      </c>
      <c r="AA144" s="37">
        <v>0.0</v>
      </c>
      <c r="AB144" s="37">
        <v>1.0</v>
      </c>
      <c r="AC144" s="37">
        <v>103.0</v>
      </c>
      <c r="AD144" s="37">
        <v>70.0</v>
      </c>
      <c r="AE144" s="37">
        <v>4.71</v>
      </c>
      <c r="AF144" s="37">
        <v>1.565</v>
      </c>
      <c r="AG144" s="37">
        <v>6.7</v>
      </c>
      <c r="AH144" s="37">
        <v>0.8</v>
      </c>
      <c r="AI144" s="37">
        <v>7.4</v>
      </c>
      <c r="AJ144" s="37">
        <v>9.0</v>
      </c>
      <c r="AK144" s="37">
        <v>1.21</v>
      </c>
      <c r="AL144" s="37">
        <f t="shared" si="1"/>
        <v>15</v>
      </c>
      <c r="AM144" s="36">
        <f t="shared" si="2"/>
        <v>2</v>
      </c>
      <c r="AN144" s="36">
        <f t="shared" si="3"/>
        <v>19</v>
      </c>
      <c r="AO144" s="12">
        <f t="shared" si="4"/>
        <v>1</v>
      </c>
      <c r="AP144" s="12">
        <f t="shared" si="5"/>
        <v>0</v>
      </c>
      <c r="AQ144" s="36">
        <f t="shared" si="6"/>
        <v>23</v>
      </c>
      <c r="AR144" s="38">
        <f t="shared" si="7"/>
        <v>46</v>
      </c>
      <c r="AS144" s="16">
        <f t="shared" si="8"/>
        <v>10.13603792</v>
      </c>
      <c r="AT144" s="16">
        <f t="shared" si="9"/>
        <v>3.326190377</v>
      </c>
      <c r="AU144" s="16">
        <f t="shared" si="10"/>
        <v>6.561763797</v>
      </c>
      <c r="AV144" s="16">
        <f t="shared" si="11"/>
        <v>0.4466447172</v>
      </c>
      <c r="AW144" s="16">
        <f t="shared" si="12"/>
        <v>0</v>
      </c>
      <c r="AX144" s="16">
        <f t="shared" si="13"/>
        <v>-5.321062585</v>
      </c>
      <c r="AY144" s="16">
        <f t="shared" si="14"/>
        <v>-5.373871118</v>
      </c>
      <c r="AZ144" s="16">
        <f t="shared" si="15"/>
        <v>1.955140621</v>
      </c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</row>
    <row r="145">
      <c r="A145" s="37">
        <v>144.0</v>
      </c>
      <c r="B145" s="37" t="s">
        <v>574</v>
      </c>
      <c r="C145" s="37" t="str">
        <f>VLOOKUP(B145, 'Unavailable Pitchers'!A:B,2, FALSE)</f>
        <v>#N/A</v>
      </c>
      <c r="D145" s="37" t="str">
        <f>VLOOKUP(B145, 'Pitcher Pool'!A:C,3, FALSE)</f>
        <v>Available</v>
      </c>
      <c r="E145" s="37">
        <v>26.0</v>
      </c>
      <c r="F145" s="37" t="s">
        <v>170</v>
      </c>
      <c r="G145" s="37" t="s">
        <v>121</v>
      </c>
      <c r="H145" s="37">
        <v>1.0</v>
      </c>
      <c r="I145" s="37">
        <v>0.0</v>
      </c>
      <c r="J145" s="37">
        <v>1.0</v>
      </c>
      <c r="K145" s="37">
        <v>4.15</v>
      </c>
      <c r="L145" s="37">
        <v>4.0</v>
      </c>
      <c r="M145" s="37">
        <v>1.0</v>
      </c>
      <c r="N145" s="37">
        <v>1.0</v>
      </c>
      <c r="O145" s="37">
        <v>0.0</v>
      </c>
      <c r="P145" s="37">
        <v>0.0</v>
      </c>
      <c r="Q145" s="37">
        <v>0.0</v>
      </c>
      <c r="R145" s="37">
        <v>13.0</v>
      </c>
      <c r="S145" s="37">
        <v>15.0</v>
      </c>
      <c r="T145" s="37">
        <v>7.0</v>
      </c>
      <c r="U145" s="37">
        <v>6.0</v>
      </c>
      <c r="V145" s="37">
        <v>1.0</v>
      </c>
      <c r="W145" s="37">
        <v>6.0</v>
      </c>
      <c r="X145" s="37">
        <v>1.0</v>
      </c>
      <c r="Y145" s="37">
        <v>7.0</v>
      </c>
      <c r="Z145" s="37">
        <v>0.0</v>
      </c>
      <c r="AA145" s="37">
        <v>0.0</v>
      </c>
      <c r="AB145" s="37">
        <v>0.0</v>
      </c>
      <c r="AC145" s="37">
        <v>58.0</v>
      </c>
      <c r="AD145" s="37">
        <v>100.0</v>
      </c>
      <c r="AE145" s="37">
        <v>4.41</v>
      </c>
      <c r="AF145" s="37">
        <v>1.615</v>
      </c>
      <c r="AG145" s="37">
        <v>10.4</v>
      </c>
      <c r="AH145" s="37">
        <v>0.7</v>
      </c>
      <c r="AI145" s="37">
        <v>4.2</v>
      </c>
      <c r="AJ145" s="37">
        <v>4.8</v>
      </c>
      <c r="AK145" s="37">
        <v>1.17</v>
      </c>
      <c r="AL145" s="37">
        <f t="shared" si="1"/>
        <v>14</v>
      </c>
      <c r="AM145" s="36">
        <f t="shared" si="2"/>
        <v>1</v>
      </c>
      <c r="AN145" s="36">
        <f t="shared" si="3"/>
        <v>6</v>
      </c>
      <c r="AO145" s="12">
        <f t="shared" si="4"/>
        <v>0</v>
      </c>
      <c r="AP145" s="12">
        <f t="shared" si="5"/>
        <v>0</v>
      </c>
      <c r="AQ145" s="36">
        <f t="shared" si="6"/>
        <v>7</v>
      </c>
      <c r="AR145" s="38">
        <f t="shared" si="7"/>
        <v>32</v>
      </c>
      <c r="AS145" s="16">
        <f t="shared" si="8"/>
        <v>9.460302055</v>
      </c>
      <c r="AT145" s="16">
        <f t="shared" si="9"/>
        <v>1.663095188</v>
      </c>
      <c r="AU145" s="16">
        <f t="shared" si="10"/>
        <v>2.072135936</v>
      </c>
      <c r="AV145" s="16">
        <f t="shared" si="11"/>
        <v>0</v>
      </c>
      <c r="AW145" s="16">
        <f t="shared" si="12"/>
        <v>0</v>
      </c>
      <c r="AX145" s="16">
        <f t="shared" si="13"/>
        <v>-1.61945383</v>
      </c>
      <c r="AY145" s="16">
        <f t="shared" si="14"/>
        <v>-3.738345126</v>
      </c>
      <c r="AZ145" s="16">
        <f t="shared" si="15"/>
        <v>1.959433556</v>
      </c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</row>
    <row r="146">
      <c r="A146" s="37">
        <v>145.0</v>
      </c>
      <c r="B146" s="37" t="s">
        <v>575</v>
      </c>
      <c r="C146" s="37" t="str">
        <f>VLOOKUP(B146, 'Unavailable Pitchers'!A:B,2, FALSE)</f>
        <v/>
      </c>
      <c r="D146" s="37" t="str">
        <f>VLOOKUP(B146, 'Pitcher Pool'!A:C,3, FALSE)</f>
        <v>#N/A</v>
      </c>
      <c r="E146" s="37">
        <v>25.0</v>
      </c>
      <c r="F146" s="37" t="s">
        <v>203</v>
      </c>
      <c r="G146" s="37" t="s">
        <v>121</v>
      </c>
      <c r="H146" s="37">
        <v>1.0</v>
      </c>
      <c r="I146" s="37">
        <v>2.0</v>
      </c>
      <c r="J146" s="37">
        <v>0.333</v>
      </c>
      <c r="K146" s="37">
        <v>5.5</v>
      </c>
      <c r="L146" s="37">
        <v>4.0</v>
      </c>
      <c r="M146" s="37">
        <v>4.0</v>
      </c>
      <c r="N146" s="37">
        <v>0.0</v>
      </c>
      <c r="O146" s="37">
        <v>0.0</v>
      </c>
      <c r="P146" s="37">
        <v>0.0</v>
      </c>
      <c r="Q146" s="37">
        <v>0.0</v>
      </c>
      <c r="R146" s="37">
        <v>18.0</v>
      </c>
      <c r="S146" s="37">
        <v>19.0</v>
      </c>
      <c r="T146" s="37">
        <v>14.0</v>
      </c>
      <c r="U146" s="37">
        <v>11.0</v>
      </c>
      <c r="V146" s="37">
        <v>1.0</v>
      </c>
      <c r="W146" s="37">
        <v>7.0</v>
      </c>
      <c r="X146" s="37">
        <v>0.0</v>
      </c>
      <c r="Y146" s="37">
        <v>17.0</v>
      </c>
      <c r="Z146" s="37">
        <v>0.0</v>
      </c>
      <c r="AA146" s="37">
        <v>0.0</v>
      </c>
      <c r="AB146" s="37">
        <v>0.0</v>
      </c>
      <c r="AC146" s="37">
        <v>81.0</v>
      </c>
      <c r="AD146" s="37">
        <v>67.0</v>
      </c>
      <c r="AE146" s="37">
        <v>3.1</v>
      </c>
      <c r="AF146" s="37">
        <v>1.444</v>
      </c>
      <c r="AG146" s="37">
        <v>9.5</v>
      </c>
      <c r="AH146" s="37">
        <v>0.5</v>
      </c>
      <c r="AI146" s="37">
        <v>3.5</v>
      </c>
      <c r="AJ146" s="37">
        <v>8.5</v>
      </c>
      <c r="AK146" s="37">
        <v>2.43</v>
      </c>
      <c r="AL146" s="37">
        <f t="shared" si="1"/>
        <v>18</v>
      </c>
      <c r="AM146" s="36">
        <f t="shared" si="2"/>
        <v>1</v>
      </c>
      <c r="AN146" s="36">
        <f t="shared" si="3"/>
        <v>7</v>
      </c>
      <c r="AO146" s="12">
        <f t="shared" si="4"/>
        <v>0</v>
      </c>
      <c r="AP146" s="12">
        <f t="shared" si="5"/>
        <v>0</v>
      </c>
      <c r="AQ146" s="36">
        <f t="shared" si="6"/>
        <v>17</v>
      </c>
      <c r="AR146" s="38">
        <f t="shared" si="7"/>
        <v>37</v>
      </c>
      <c r="AS146" s="16">
        <f t="shared" si="8"/>
        <v>12.1632455</v>
      </c>
      <c r="AT146" s="16">
        <f t="shared" si="9"/>
        <v>1.663095188</v>
      </c>
      <c r="AU146" s="16">
        <f t="shared" si="10"/>
        <v>2.417491925</v>
      </c>
      <c r="AV146" s="16">
        <f t="shared" si="11"/>
        <v>0</v>
      </c>
      <c r="AW146" s="16">
        <f t="shared" si="12"/>
        <v>0</v>
      </c>
      <c r="AX146" s="16">
        <f t="shared" si="13"/>
        <v>-3.932959302</v>
      </c>
      <c r="AY146" s="16">
        <f t="shared" si="14"/>
        <v>-4.322461552</v>
      </c>
      <c r="AZ146" s="16">
        <f t="shared" si="15"/>
        <v>1.99710294</v>
      </c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</row>
    <row r="147">
      <c r="A147" s="37">
        <v>146.0</v>
      </c>
      <c r="B147" s="37" t="s">
        <v>576</v>
      </c>
      <c r="C147" s="37" t="str">
        <f>VLOOKUP(B147, 'Unavailable Pitchers'!A:B,2, FALSE)</f>
        <v>#N/A</v>
      </c>
      <c r="D147" s="37" t="str">
        <f>VLOOKUP(B147, 'Pitcher Pool'!A:C,3, FALSE)</f>
        <v>Available</v>
      </c>
      <c r="E147" s="37">
        <v>29.0</v>
      </c>
      <c r="F147" s="37" t="s">
        <v>245</v>
      </c>
      <c r="G147" s="37" t="s">
        <v>125</v>
      </c>
      <c r="H147" s="37">
        <v>1.0</v>
      </c>
      <c r="I147" s="37">
        <v>1.0</v>
      </c>
      <c r="J147" s="37">
        <v>0.5</v>
      </c>
      <c r="K147" s="37">
        <v>4.35</v>
      </c>
      <c r="L147" s="37">
        <v>4.0</v>
      </c>
      <c r="M147" s="37">
        <v>3.0</v>
      </c>
      <c r="N147" s="37">
        <v>0.0</v>
      </c>
      <c r="O147" s="37">
        <v>0.0</v>
      </c>
      <c r="P147" s="37">
        <v>0.0</v>
      </c>
      <c r="Q147" s="37">
        <v>0.0</v>
      </c>
      <c r="R147" s="37">
        <v>20.66</v>
      </c>
      <c r="S147" s="37">
        <v>17.0</v>
      </c>
      <c r="T147" s="37">
        <v>11.0</v>
      </c>
      <c r="U147" s="37">
        <v>10.0</v>
      </c>
      <c r="V147" s="37">
        <v>3.0</v>
      </c>
      <c r="W147" s="37">
        <v>8.0</v>
      </c>
      <c r="X147" s="37">
        <v>0.0</v>
      </c>
      <c r="Y147" s="37">
        <v>21.0</v>
      </c>
      <c r="Z147" s="37">
        <v>0.0</v>
      </c>
      <c r="AA147" s="37">
        <v>0.0</v>
      </c>
      <c r="AB147" s="37">
        <v>1.0</v>
      </c>
      <c r="AC147" s="37">
        <v>83.0</v>
      </c>
      <c r="AD147" s="37">
        <v>88.0</v>
      </c>
      <c r="AE147" s="37">
        <v>4.12</v>
      </c>
      <c r="AF147" s="37">
        <v>1.21</v>
      </c>
      <c r="AG147" s="37">
        <v>7.4</v>
      </c>
      <c r="AH147" s="37">
        <v>1.3</v>
      </c>
      <c r="AI147" s="37">
        <v>3.5</v>
      </c>
      <c r="AJ147" s="37">
        <v>9.1</v>
      </c>
      <c r="AK147" s="37">
        <v>2.63</v>
      </c>
      <c r="AL147" s="37">
        <f t="shared" si="1"/>
        <v>14</v>
      </c>
      <c r="AM147" s="36">
        <f t="shared" si="2"/>
        <v>3</v>
      </c>
      <c r="AN147" s="36">
        <f t="shared" si="3"/>
        <v>8</v>
      </c>
      <c r="AO147" s="12">
        <f t="shared" si="4"/>
        <v>1</v>
      </c>
      <c r="AP147" s="12">
        <f t="shared" si="5"/>
        <v>0</v>
      </c>
      <c r="AQ147" s="36">
        <f t="shared" si="6"/>
        <v>21</v>
      </c>
      <c r="AR147" s="38">
        <f t="shared" si="7"/>
        <v>40.98</v>
      </c>
      <c r="AS147" s="16">
        <f t="shared" si="8"/>
        <v>9.460302055</v>
      </c>
      <c r="AT147" s="16">
        <f t="shared" si="9"/>
        <v>4.989285565</v>
      </c>
      <c r="AU147" s="16">
        <f t="shared" si="10"/>
        <v>2.762847914</v>
      </c>
      <c r="AV147" s="16">
        <f t="shared" si="11"/>
        <v>0.4466447172</v>
      </c>
      <c r="AW147" s="16">
        <f t="shared" si="12"/>
        <v>0</v>
      </c>
      <c r="AX147" s="16">
        <f t="shared" si="13"/>
        <v>-4.858361491</v>
      </c>
      <c r="AY147" s="16">
        <f t="shared" si="14"/>
        <v>-4.787418227</v>
      </c>
      <c r="AZ147" s="16">
        <f t="shared" si="15"/>
        <v>2.003325134</v>
      </c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</row>
    <row r="148">
      <c r="A148" s="37">
        <v>147.0</v>
      </c>
      <c r="B148" s="37" t="s">
        <v>577</v>
      </c>
      <c r="C148" s="37" t="str">
        <f>VLOOKUP(B148, 'Unavailable Pitchers'!A:B,2, FALSE)</f>
        <v/>
      </c>
      <c r="D148" s="37" t="str">
        <f>VLOOKUP(B148, 'Pitcher Pool'!A:C,3, FALSE)</f>
        <v>#N/A</v>
      </c>
      <c r="E148" s="37">
        <v>29.0</v>
      </c>
      <c r="F148" s="37" t="s">
        <v>160</v>
      </c>
      <c r="G148" s="37" t="s">
        <v>125</v>
      </c>
      <c r="H148" s="37">
        <v>3.0</v>
      </c>
      <c r="I148" s="37">
        <v>1.0</v>
      </c>
      <c r="J148" s="37">
        <v>0.75</v>
      </c>
      <c r="K148" s="37">
        <v>2.83</v>
      </c>
      <c r="L148" s="37">
        <v>5.0</v>
      </c>
      <c r="M148" s="37">
        <v>5.0</v>
      </c>
      <c r="N148" s="37">
        <v>0.0</v>
      </c>
      <c r="O148" s="37">
        <v>1.0</v>
      </c>
      <c r="P148" s="37">
        <v>1.0</v>
      </c>
      <c r="Q148" s="37">
        <v>0.0</v>
      </c>
      <c r="R148" s="37">
        <v>28.66</v>
      </c>
      <c r="S148" s="37">
        <v>27.0</v>
      </c>
      <c r="T148" s="37">
        <v>9.0</v>
      </c>
      <c r="U148" s="37">
        <v>9.0</v>
      </c>
      <c r="V148" s="37">
        <v>3.0</v>
      </c>
      <c r="W148" s="37">
        <v>7.0</v>
      </c>
      <c r="X148" s="37">
        <v>0.0</v>
      </c>
      <c r="Y148" s="37">
        <v>28.0</v>
      </c>
      <c r="Z148" s="37">
        <v>0.0</v>
      </c>
      <c r="AA148" s="37">
        <v>0.0</v>
      </c>
      <c r="AB148" s="37">
        <v>0.0</v>
      </c>
      <c r="AC148" s="37">
        <v>117.0</v>
      </c>
      <c r="AD148" s="37">
        <v>134.0</v>
      </c>
      <c r="AE148" s="37">
        <v>3.24</v>
      </c>
      <c r="AF148" s="37">
        <v>1.186</v>
      </c>
      <c r="AG148" s="37">
        <v>8.5</v>
      </c>
      <c r="AH148" s="37">
        <v>0.9</v>
      </c>
      <c r="AI148" s="37">
        <v>2.2</v>
      </c>
      <c r="AJ148" s="37">
        <v>8.8</v>
      </c>
      <c r="AK148" s="37">
        <v>4.0</v>
      </c>
      <c r="AL148" s="37">
        <f t="shared" si="1"/>
        <v>24</v>
      </c>
      <c r="AM148" s="36">
        <f t="shared" si="2"/>
        <v>3</v>
      </c>
      <c r="AN148" s="36">
        <f t="shared" si="3"/>
        <v>7</v>
      </c>
      <c r="AO148" s="12">
        <f t="shared" si="4"/>
        <v>0</v>
      </c>
      <c r="AP148" s="12">
        <f t="shared" si="5"/>
        <v>0</v>
      </c>
      <c r="AQ148" s="36">
        <f t="shared" si="6"/>
        <v>28</v>
      </c>
      <c r="AR148" s="38">
        <f t="shared" si="7"/>
        <v>57.98</v>
      </c>
      <c r="AS148" s="16">
        <f t="shared" si="8"/>
        <v>16.21766067</v>
      </c>
      <c r="AT148" s="16">
        <f t="shared" si="9"/>
        <v>4.989285565</v>
      </c>
      <c r="AU148" s="16">
        <f t="shared" si="10"/>
        <v>2.417491925</v>
      </c>
      <c r="AV148" s="16">
        <f t="shared" si="11"/>
        <v>0</v>
      </c>
      <c r="AW148" s="16">
        <f t="shared" si="12"/>
        <v>0</v>
      </c>
      <c r="AX148" s="16">
        <f t="shared" si="13"/>
        <v>-6.477815321</v>
      </c>
      <c r="AY148" s="16">
        <f t="shared" si="14"/>
        <v>-6.773414075</v>
      </c>
      <c r="AZ148" s="16">
        <f t="shared" si="15"/>
        <v>2.074641752</v>
      </c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</row>
    <row r="149">
      <c r="A149" s="37">
        <v>148.0</v>
      </c>
      <c r="B149" s="37" t="s">
        <v>578</v>
      </c>
      <c r="C149" s="37" t="str">
        <f>VLOOKUP(B149, 'Unavailable Pitchers'!A:B,2, FALSE)</f>
        <v>#N/A</v>
      </c>
      <c r="D149" s="37" t="str">
        <f>VLOOKUP(B149, 'Pitcher Pool'!A:C,3, FALSE)</f>
        <v>#N/A</v>
      </c>
      <c r="E149" s="37">
        <v>25.0</v>
      </c>
      <c r="F149" s="37" t="s">
        <v>131</v>
      </c>
      <c r="G149" s="37" t="s">
        <v>125</v>
      </c>
      <c r="H149" s="37">
        <v>0.0</v>
      </c>
      <c r="I149" s="37">
        <v>2.0</v>
      </c>
      <c r="J149" s="37">
        <v>0.0</v>
      </c>
      <c r="K149" s="37">
        <v>4.35</v>
      </c>
      <c r="L149" s="37">
        <v>3.0</v>
      </c>
      <c r="M149" s="37">
        <v>2.0</v>
      </c>
      <c r="N149" s="37">
        <v>0.0</v>
      </c>
      <c r="O149" s="37">
        <v>0.0</v>
      </c>
      <c r="P149" s="37">
        <v>0.0</v>
      </c>
      <c r="Q149" s="37">
        <v>0.0</v>
      </c>
      <c r="R149" s="37">
        <v>10.33</v>
      </c>
      <c r="S149" s="37">
        <v>14.0</v>
      </c>
      <c r="T149" s="37">
        <v>7.0</v>
      </c>
      <c r="U149" s="37">
        <v>5.0</v>
      </c>
      <c r="V149" s="37">
        <v>1.0</v>
      </c>
      <c r="W149" s="37">
        <v>1.0</v>
      </c>
      <c r="X149" s="37">
        <v>0.0</v>
      </c>
      <c r="Y149" s="37">
        <v>12.0</v>
      </c>
      <c r="Z149" s="37">
        <v>0.0</v>
      </c>
      <c r="AA149" s="37">
        <v>0.0</v>
      </c>
      <c r="AB149" s="37">
        <v>1.0</v>
      </c>
      <c r="AC149" s="37">
        <v>45.0</v>
      </c>
      <c r="AD149" s="37">
        <v>102.0</v>
      </c>
      <c r="AE149" s="37">
        <v>2.33</v>
      </c>
      <c r="AF149" s="37">
        <v>1.452</v>
      </c>
      <c r="AG149" s="37">
        <v>12.2</v>
      </c>
      <c r="AH149" s="37">
        <v>0.9</v>
      </c>
      <c r="AI149" s="37">
        <v>0.9</v>
      </c>
      <c r="AJ149" s="37">
        <v>10.5</v>
      </c>
      <c r="AK149" s="37">
        <v>12.0</v>
      </c>
      <c r="AL149" s="37">
        <f t="shared" si="1"/>
        <v>13</v>
      </c>
      <c r="AM149" s="36">
        <f t="shared" si="2"/>
        <v>1</v>
      </c>
      <c r="AN149" s="36">
        <f t="shared" si="3"/>
        <v>1</v>
      </c>
      <c r="AO149" s="12">
        <f t="shared" si="4"/>
        <v>1</v>
      </c>
      <c r="AP149" s="12">
        <f t="shared" si="5"/>
        <v>0</v>
      </c>
      <c r="AQ149" s="36">
        <f t="shared" si="6"/>
        <v>12</v>
      </c>
      <c r="AR149" s="38">
        <f t="shared" si="7"/>
        <v>18.99</v>
      </c>
      <c r="AS149" s="16">
        <f t="shared" si="8"/>
        <v>8.784566194</v>
      </c>
      <c r="AT149" s="16">
        <f t="shared" si="9"/>
        <v>1.663095188</v>
      </c>
      <c r="AU149" s="16">
        <f t="shared" si="10"/>
        <v>0.3453559893</v>
      </c>
      <c r="AV149" s="16">
        <f t="shared" si="11"/>
        <v>0.4466447172</v>
      </c>
      <c r="AW149" s="16">
        <f t="shared" si="12"/>
        <v>0</v>
      </c>
      <c r="AX149" s="16">
        <f t="shared" si="13"/>
        <v>-2.776206566</v>
      </c>
      <c r="AY149" s="16">
        <f t="shared" si="14"/>
        <v>-2.218474186</v>
      </c>
      <c r="AZ149" s="16">
        <f t="shared" si="15"/>
        <v>2.081660446</v>
      </c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</row>
    <row r="150">
      <c r="A150" s="37">
        <v>149.0</v>
      </c>
      <c r="B150" s="37" t="s">
        <v>579</v>
      </c>
      <c r="C150" s="37" t="str">
        <f>VLOOKUP(B150, 'Unavailable Pitchers'!A:B,2, FALSE)</f>
        <v/>
      </c>
      <c r="D150" s="37" t="str">
        <f>VLOOKUP(B150, 'Pitcher Pool'!A:C,3, FALSE)</f>
        <v>#N/A</v>
      </c>
      <c r="E150" s="37">
        <v>28.0</v>
      </c>
      <c r="F150" s="37" t="s">
        <v>212</v>
      </c>
      <c r="G150" s="37" t="s">
        <v>125</v>
      </c>
      <c r="H150" s="37">
        <v>2.0</v>
      </c>
      <c r="I150" s="37">
        <v>2.0</v>
      </c>
      <c r="J150" s="37">
        <v>0.5</v>
      </c>
      <c r="K150" s="37">
        <v>4.03</v>
      </c>
      <c r="L150" s="37">
        <v>5.0</v>
      </c>
      <c r="M150" s="37">
        <v>5.0</v>
      </c>
      <c r="N150" s="37">
        <v>0.0</v>
      </c>
      <c r="O150" s="37">
        <v>0.0</v>
      </c>
      <c r="P150" s="37">
        <v>0.0</v>
      </c>
      <c r="Q150" s="37">
        <v>0.0</v>
      </c>
      <c r="R150" s="37">
        <v>22.33</v>
      </c>
      <c r="S150" s="37">
        <v>22.0</v>
      </c>
      <c r="T150" s="37">
        <v>11.0</v>
      </c>
      <c r="U150" s="37">
        <v>10.0</v>
      </c>
      <c r="V150" s="37">
        <v>2.0</v>
      </c>
      <c r="W150" s="37">
        <v>7.0</v>
      </c>
      <c r="X150" s="37">
        <v>0.0</v>
      </c>
      <c r="Y150" s="37">
        <v>13.0</v>
      </c>
      <c r="Z150" s="37">
        <v>1.0</v>
      </c>
      <c r="AA150" s="37">
        <v>0.0</v>
      </c>
      <c r="AB150" s="37">
        <v>1.0</v>
      </c>
      <c r="AC150" s="37">
        <v>91.0</v>
      </c>
      <c r="AD150" s="37">
        <v>107.0</v>
      </c>
      <c r="AE150" s="37">
        <v>4.17</v>
      </c>
      <c r="AF150" s="37">
        <v>1.299</v>
      </c>
      <c r="AG150" s="37">
        <v>8.9</v>
      </c>
      <c r="AH150" s="37">
        <v>0.8</v>
      </c>
      <c r="AI150" s="37">
        <v>2.8</v>
      </c>
      <c r="AJ150" s="37">
        <v>5.2</v>
      </c>
      <c r="AK150" s="37">
        <v>1.86</v>
      </c>
      <c r="AL150" s="37">
        <f t="shared" si="1"/>
        <v>20</v>
      </c>
      <c r="AM150" s="36">
        <f t="shared" si="2"/>
        <v>2</v>
      </c>
      <c r="AN150" s="36">
        <f t="shared" si="3"/>
        <v>8</v>
      </c>
      <c r="AO150" s="12">
        <f t="shared" si="4"/>
        <v>1</v>
      </c>
      <c r="AP150" s="12">
        <f t="shared" si="5"/>
        <v>0</v>
      </c>
      <c r="AQ150" s="36">
        <f t="shared" si="6"/>
        <v>13</v>
      </c>
      <c r="AR150" s="38">
        <f t="shared" si="7"/>
        <v>53.99</v>
      </c>
      <c r="AS150" s="16">
        <f t="shared" si="8"/>
        <v>13.51471722</v>
      </c>
      <c r="AT150" s="16">
        <f t="shared" si="9"/>
        <v>3.326190377</v>
      </c>
      <c r="AU150" s="16">
        <f t="shared" si="10"/>
        <v>2.762847914</v>
      </c>
      <c r="AV150" s="16">
        <f t="shared" si="11"/>
        <v>0.4466447172</v>
      </c>
      <c r="AW150" s="16">
        <f t="shared" si="12"/>
        <v>0</v>
      </c>
      <c r="AX150" s="16">
        <f t="shared" si="13"/>
        <v>-3.007557113</v>
      </c>
      <c r="AY150" s="16">
        <f t="shared" si="14"/>
        <v>-6.307289167</v>
      </c>
      <c r="AZ150" s="16">
        <f t="shared" si="15"/>
        <v>2.14711079</v>
      </c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</row>
    <row r="151">
      <c r="A151" s="37">
        <v>150.0</v>
      </c>
      <c r="B151" s="37" t="s">
        <v>580</v>
      </c>
      <c r="C151" s="37" t="str">
        <f>VLOOKUP(B151, 'Unavailable Pitchers'!A:B,2, FALSE)</f>
        <v>#N/A</v>
      </c>
      <c r="D151" s="37" t="str">
        <f>VLOOKUP(B151, 'Pitcher Pool'!A:C,3, FALSE)</f>
        <v>Available</v>
      </c>
      <c r="E151" s="37">
        <v>29.0</v>
      </c>
      <c r="F151" s="37" t="s">
        <v>274</v>
      </c>
      <c r="G151" s="37" t="s">
        <v>125</v>
      </c>
      <c r="H151" s="37">
        <v>0.0</v>
      </c>
      <c r="I151" s="37">
        <v>3.0</v>
      </c>
      <c r="J151" s="37">
        <v>0.0</v>
      </c>
      <c r="K151" s="37">
        <v>4.57</v>
      </c>
      <c r="L151" s="37">
        <v>4.0</v>
      </c>
      <c r="M151" s="37">
        <v>4.0</v>
      </c>
      <c r="N151" s="37">
        <v>0.0</v>
      </c>
      <c r="O151" s="37">
        <v>0.0</v>
      </c>
      <c r="P151" s="37">
        <v>0.0</v>
      </c>
      <c r="Q151" s="37">
        <v>0.0</v>
      </c>
      <c r="R151" s="37">
        <v>21.66</v>
      </c>
      <c r="S151" s="37">
        <v>19.0</v>
      </c>
      <c r="T151" s="37">
        <v>12.0</v>
      </c>
      <c r="U151" s="37">
        <v>11.0</v>
      </c>
      <c r="V151" s="37">
        <v>1.0</v>
      </c>
      <c r="W151" s="37">
        <v>12.0</v>
      </c>
      <c r="X151" s="37">
        <v>0.0</v>
      </c>
      <c r="Y151" s="37">
        <v>19.0</v>
      </c>
      <c r="Z151" s="37">
        <v>0.0</v>
      </c>
      <c r="AA151" s="37">
        <v>0.0</v>
      </c>
      <c r="AB151" s="37">
        <v>1.0</v>
      </c>
      <c r="AC151" s="37">
        <v>93.0</v>
      </c>
      <c r="AD151" s="37">
        <v>93.0</v>
      </c>
      <c r="AE151" s="37">
        <v>3.61</v>
      </c>
      <c r="AF151" s="37">
        <v>1.431</v>
      </c>
      <c r="AG151" s="37">
        <v>7.9</v>
      </c>
      <c r="AH151" s="37">
        <v>0.4</v>
      </c>
      <c r="AI151" s="37">
        <v>5.0</v>
      </c>
      <c r="AJ151" s="37">
        <v>7.9</v>
      </c>
      <c r="AK151" s="37">
        <v>1.58</v>
      </c>
      <c r="AL151" s="37">
        <f t="shared" si="1"/>
        <v>18</v>
      </c>
      <c r="AM151" s="36">
        <f t="shared" si="2"/>
        <v>1</v>
      </c>
      <c r="AN151" s="36">
        <f t="shared" si="3"/>
        <v>12</v>
      </c>
      <c r="AO151" s="12">
        <f t="shared" si="4"/>
        <v>1</v>
      </c>
      <c r="AP151" s="12">
        <f t="shared" si="5"/>
        <v>0</v>
      </c>
      <c r="AQ151" s="36">
        <f t="shared" si="6"/>
        <v>19</v>
      </c>
      <c r="AR151" s="38">
        <f t="shared" si="7"/>
        <v>45.98</v>
      </c>
      <c r="AS151" s="16">
        <f t="shared" si="8"/>
        <v>12.1632455</v>
      </c>
      <c r="AT151" s="16">
        <f t="shared" si="9"/>
        <v>1.663095188</v>
      </c>
      <c r="AU151" s="16">
        <f t="shared" si="10"/>
        <v>4.144271871</v>
      </c>
      <c r="AV151" s="16">
        <f t="shared" si="11"/>
        <v>0.4466447172</v>
      </c>
      <c r="AW151" s="16">
        <f t="shared" si="12"/>
        <v>0</v>
      </c>
      <c r="AX151" s="16">
        <f t="shared" si="13"/>
        <v>-4.395660396</v>
      </c>
      <c r="AY151" s="16">
        <f t="shared" si="14"/>
        <v>-5.371534653</v>
      </c>
      <c r="AZ151" s="16">
        <f t="shared" si="15"/>
        <v>2.162515557</v>
      </c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</row>
    <row r="152">
      <c r="A152" s="37">
        <v>151.0</v>
      </c>
      <c r="B152" s="37" t="s">
        <v>581</v>
      </c>
      <c r="C152" s="37" t="str">
        <f>VLOOKUP(B152, 'Unavailable Pitchers'!A:B,2, FALSE)</f>
        <v/>
      </c>
      <c r="D152" s="37" t="str">
        <f>VLOOKUP(B152, 'Pitcher Pool'!A:C,3, FALSE)</f>
        <v>#N/A</v>
      </c>
      <c r="E152" s="37">
        <v>28.0</v>
      </c>
      <c r="F152" s="37" t="s">
        <v>206</v>
      </c>
      <c r="G152" s="37" t="s">
        <v>121</v>
      </c>
      <c r="H152" s="37">
        <v>1.0</v>
      </c>
      <c r="I152" s="37">
        <v>2.0</v>
      </c>
      <c r="J152" s="37">
        <v>0.333</v>
      </c>
      <c r="K152" s="37">
        <v>2.25</v>
      </c>
      <c r="L152" s="37">
        <v>4.0</v>
      </c>
      <c r="M152" s="37">
        <v>4.0</v>
      </c>
      <c r="N152" s="37">
        <v>0.0</v>
      </c>
      <c r="O152" s="37">
        <v>0.0</v>
      </c>
      <c r="P152" s="37">
        <v>0.0</v>
      </c>
      <c r="Q152" s="37">
        <v>0.0</v>
      </c>
      <c r="R152" s="37">
        <v>20.0</v>
      </c>
      <c r="S152" s="37">
        <v>18.0</v>
      </c>
      <c r="T152" s="37">
        <v>6.0</v>
      </c>
      <c r="U152" s="37">
        <v>5.0</v>
      </c>
      <c r="V152" s="37">
        <v>1.0</v>
      </c>
      <c r="W152" s="37">
        <v>13.0</v>
      </c>
      <c r="X152" s="37">
        <v>1.0</v>
      </c>
      <c r="Y152" s="37">
        <v>18.0</v>
      </c>
      <c r="Z152" s="37">
        <v>1.0</v>
      </c>
      <c r="AA152" s="37">
        <v>0.0</v>
      </c>
      <c r="AB152" s="37">
        <v>0.0</v>
      </c>
      <c r="AC152" s="37">
        <v>88.0</v>
      </c>
      <c r="AD152" s="37">
        <v>168.0</v>
      </c>
      <c r="AE152" s="37">
        <v>4.05</v>
      </c>
      <c r="AF152" s="37">
        <v>1.55</v>
      </c>
      <c r="AG152" s="37">
        <v>8.1</v>
      </c>
      <c r="AH152" s="37">
        <v>0.5</v>
      </c>
      <c r="AI152" s="37">
        <v>5.9</v>
      </c>
      <c r="AJ152" s="37">
        <v>8.1</v>
      </c>
      <c r="AK152" s="37">
        <v>1.38</v>
      </c>
      <c r="AL152" s="37">
        <f t="shared" si="1"/>
        <v>17</v>
      </c>
      <c r="AM152" s="36">
        <f t="shared" si="2"/>
        <v>1</v>
      </c>
      <c r="AN152" s="36">
        <f t="shared" si="3"/>
        <v>14</v>
      </c>
      <c r="AO152" s="12">
        <f t="shared" si="4"/>
        <v>0</v>
      </c>
      <c r="AP152" s="12">
        <f t="shared" si="5"/>
        <v>0</v>
      </c>
      <c r="AQ152" s="36">
        <f t="shared" si="6"/>
        <v>18</v>
      </c>
      <c r="AR152" s="38">
        <f t="shared" si="7"/>
        <v>42</v>
      </c>
      <c r="AS152" s="16">
        <f t="shared" si="8"/>
        <v>11.48750964</v>
      </c>
      <c r="AT152" s="16">
        <f t="shared" si="9"/>
        <v>1.663095188</v>
      </c>
      <c r="AU152" s="16">
        <f t="shared" si="10"/>
        <v>4.83498385</v>
      </c>
      <c r="AV152" s="16">
        <f t="shared" si="11"/>
        <v>0</v>
      </c>
      <c r="AW152" s="16">
        <f t="shared" si="12"/>
        <v>0</v>
      </c>
      <c r="AX152" s="16">
        <f t="shared" si="13"/>
        <v>-4.164309849</v>
      </c>
      <c r="AY152" s="16">
        <f t="shared" si="14"/>
        <v>-4.906577977</v>
      </c>
      <c r="AZ152" s="16">
        <f t="shared" si="15"/>
        <v>2.228675213</v>
      </c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</row>
    <row r="153">
      <c r="A153" s="37">
        <v>152.0</v>
      </c>
      <c r="B153" s="37" t="s">
        <v>582</v>
      </c>
      <c r="C153" s="37" t="str">
        <f>VLOOKUP(B153, 'Unavailable Pitchers'!A:B,2, FALSE)</f>
        <v/>
      </c>
      <c r="D153" s="37" t="str">
        <f>VLOOKUP(B153, 'Pitcher Pool'!A:C,3, FALSE)</f>
        <v>#N/A</v>
      </c>
      <c r="E153" s="37">
        <v>29.0</v>
      </c>
      <c r="F153" s="37" t="s">
        <v>245</v>
      </c>
      <c r="G153" s="37" t="s">
        <v>125</v>
      </c>
      <c r="H153" s="37">
        <v>1.0</v>
      </c>
      <c r="I153" s="37">
        <v>2.0</v>
      </c>
      <c r="J153" s="37">
        <v>0.333</v>
      </c>
      <c r="K153" s="37">
        <v>4.28</v>
      </c>
      <c r="L153" s="37">
        <v>5.0</v>
      </c>
      <c r="M153" s="37">
        <v>3.0</v>
      </c>
      <c r="N153" s="37">
        <v>0.0</v>
      </c>
      <c r="O153" s="37">
        <v>0.0</v>
      </c>
      <c r="P153" s="37">
        <v>0.0</v>
      </c>
      <c r="Q153" s="37">
        <v>0.0</v>
      </c>
      <c r="R153" s="37">
        <v>27.33</v>
      </c>
      <c r="S153" s="37">
        <v>28.0</v>
      </c>
      <c r="T153" s="37">
        <v>16.0</v>
      </c>
      <c r="U153" s="37">
        <v>13.0</v>
      </c>
      <c r="V153" s="37">
        <v>1.0</v>
      </c>
      <c r="W153" s="37">
        <v>5.0</v>
      </c>
      <c r="X153" s="37">
        <v>0.0</v>
      </c>
      <c r="Y153" s="37">
        <v>21.0</v>
      </c>
      <c r="Z153" s="37">
        <v>3.0</v>
      </c>
      <c r="AA153" s="37">
        <v>1.0</v>
      </c>
      <c r="AB153" s="37">
        <v>0.0</v>
      </c>
      <c r="AC153" s="37">
        <v>116.0</v>
      </c>
      <c r="AD153" s="37">
        <v>89.0</v>
      </c>
      <c r="AE153" s="37">
        <v>2.92</v>
      </c>
      <c r="AF153" s="37">
        <v>1.207</v>
      </c>
      <c r="AG153" s="37">
        <v>9.2</v>
      </c>
      <c r="AH153" s="37">
        <v>0.3</v>
      </c>
      <c r="AI153" s="37">
        <v>1.6</v>
      </c>
      <c r="AJ153" s="37">
        <v>6.9</v>
      </c>
      <c r="AK153" s="37">
        <v>4.2</v>
      </c>
      <c r="AL153" s="37">
        <f t="shared" si="1"/>
        <v>27</v>
      </c>
      <c r="AM153" s="36">
        <f t="shared" si="2"/>
        <v>1</v>
      </c>
      <c r="AN153" s="36">
        <f t="shared" si="3"/>
        <v>8</v>
      </c>
      <c r="AO153" s="12">
        <f t="shared" si="4"/>
        <v>0</v>
      </c>
      <c r="AP153" s="12">
        <f t="shared" si="5"/>
        <v>1</v>
      </c>
      <c r="AQ153" s="36">
        <f t="shared" si="6"/>
        <v>21</v>
      </c>
      <c r="AR153" s="38">
        <f t="shared" si="7"/>
        <v>60.99</v>
      </c>
      <c r="AS153" s="16">
        <f t="shared" si="8"/>
        <v>18.24486825</v>
      </c>
      <c r="AT153" s="16">
        <f t="shared" si="9"/>
        <v>1.663095188</v>
      </c>
      <c r="AU153" s="16">
        <f t="shared" si="10"/>
        <v>2.762847914</v>
      </c>
      <c r="AV153" s="16">
        <f t="shared" si="11"/>
        <v>0</v>
      </c>
      <c r="AW153" s="16">
        <f t="shared" si="12"/>
        <v>0.5834925524</v>
      </c>
      <c r="AX153" s="16">
        <f t="shared" si="13"/>
        <v>-4.858361491</v>
      </c>
      <c r="AY153" s="16">
        <f t="shared" si="14"/>
        <v>-7.125052163</v>
      </c>
      <c r="AZ153" s="16">
        <f t="shared" si="15"/>
        <v>2.25417805</v>
      </c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</row>
    <row r="154">
      <c r="A154" s="37">
        <v>153.0</v>
      </c>
      <c r="B154" s="37" t="s">
        <v>583</v>
      </c>
      <c r="C154" s="37" t="str">
        <f>VLOOKUP(B154, 'Unavailable Pitchers'!A:B,2, FALSE)</f>
        <v/>
      </c>
      <c r="D154" s="37" t="str">
        <f>VLOOKUP(B154, 'Pitcher Pool'!A:C,3, FALSE)</f>
        <v>#N/A</v>
      </c>
      <c r="E154" s="37">
        <v>27.0</v>
      </c>
      <c r="F154" s="37" t="s">
        <v>137</v>
      </c>
      <c r="G154" s="37" t="s">
        <v>121</v>
      </c>
      <c r="H154" s="37">
        <v>1.0</v>
      </c>
      <c r="I154" s="37">
        <v>0.0</v>
      </c>
      <c r="J154" s="37">
        <v>1.0</v>
      </c>
      <c r="K154" s="37">
        <v>2.77</v>
      </c>
      <c r="L154" s="37">
        <v>4.0</v>
      </c>
      <c r="M154" s="37">
        <v>4.0</v>
      </c>
      <c r="N154" s="37">
        <v>0.0</v>
      </c>
      <c r="O154" s="37">
        <v>0.0</v>
      </c>
      <c r="P154" s="37">
        <v>0.0</v>
      </c>
      <c r="Q154" s="37">
        <v>0.0</v>
      </c>
      <c r="R154" s="37">
        <v>26.0</v>
      </c>
      <c r="S154" s="37">
        <v>24.0</v>
      </c>
      <c r="T154" s="37">
        <v>8.0</v>
      </c>
      <c r="U154" s="37">
        <v>8.0</v>
      </c>
      <c r="V154" s="37">
        <v>3.0</v>
      </c>
      <c r="W154" s="37">
        <v>2.0</v>
      </c>
      <c r="X154" s="37">
        <v>1.0</v>
      </c>
      <c r="Y154" s="37">
        <v>19.0</v>
      </c>
      <c r="Z154" s="37">
        <v>0.0</v>
      </c>
      <c r="AA154" s="37">
        <v>0.0</v>
      </c>
      <c r="AB154" s="37">
        <v>1.0</v>
      </c>
      <c r="AC154" s="37">
        <v>99.0</v>
      </c>
      <c r="AD154" s="37">
        <v>143.0</v>
      </c>
      <c r="AE154" s="37">
        <v>3.37</v>
      </c>
      <c r="AF154" s="37">
        <v>1.0</v>
      </c>
      <c r="AG154" s="37">
        <v>8.3</v>
      </c>
      <c r="AH154" s="37">
        <v>1.0</v>
      </c>
      <c r="AI154" s="37">
        <v>0.7</v>
      </c>
      <c r="AJ154" s="37">
        <v>6.6</v>
      </c>
      <c r="AK154" s="37">
        <v>9.5</v>
      </c>
      <c r="AL154" s="37">
        <f t="shared" si="1"/>
        <v>21</v>
      </c>
      <c r="AM154" s="36">
        <f t="shared" si="2"/>
        <v>3</v>
      </c>
      <c r="AN154" s="36">
        <f t="shared" si="3"/>
        <v>2</v>
      </c>
      <c r="AO154" s="12">
        <f t="shared" si="4"/>
        <v>1</v>
      </c>
      <c r="AP154" s="12">
        <f t="shared" si="5"/>
        <v>0</v>
      </c>
      <c r="AQ154" s="36">
        <f t="shared" si="6"/>
        <v>19</v>
      </c>
      <c r="AR154" s="38">
        <f t="shared" si="7"/>
        <v>59</v>
      </c>
      <c r="AS154" s="16">
        <f t="shared" si="8"/>
        <v>14.19045308</v>
      </c>
      <c r="AT154" s="16">
        <f t="shared" si="9"/>
        <v>4.989285565</v>
      </c>
      <c r="AU154" s="16">
        <f t="shared" si="10"/>
        <v>0.6907119786</v>
      </c>
      <c r="AV154" s="16">
        <f t="shared" si="11"/>
        <v>0.4466447172</v>
      </c>
      <c r="AW154" s="16">
        <f t="shared" si="12"/>
        <v>0</v>
      </c>
      <c r="AX154" s="16">
        <f t="shared" si="13"/>
        <v>-4.395660396</v>
      </c>
      <c r="AY154" s="16">
        <f t="shared" si="14"/>
        <v>-6.892573826</v>
      </c>
      <c r="AZ154" s="16">
        <f t="shared" si="15"/>
        <v>2.257215281</v>
      </c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</row>
    <row r="155">
      <c r="A155" s="37">
        <v>154.0</v>
      </c>
      <c r="B155" s="37" t="s">
        <v>584</v>
      </c>
      <c r="C155" s="37" t="str">
        <f>VLOOKUP(B155, 'Unavailable Pitchers'!A:B,2, FALSE)</f>
        <v/>
      </c>
      <c r="D155" s="37" t="str">
        <f>VLOOKUP(B155, 'Pitcher Pool'!A:C,3, FALSE)</f>
        <v>#N/A</v>
      </c>
      <c r="E155" s="37">
        <v>28.0</v>
      </c>
      <c r="F155" s="37" t="s">
        <v>124</v>
      </c>
      <c r="G155" s="37" t="s">
        <v>125</v>
      </c>
      <c r="H155" s="37">
        <v>0.0</v>
      </c>
      <c r="I155" s="37">
        <v>2.0</v>
      </c>
      <c r="J155" s="37">
        <v>0.0</v>
      </c>
      <c r="K155" s="37">
        <v>4.2</v>
      </c>
      <c r="L155" s="37">
        <v>5.0</v>
      </c>
      <c r="M155" s="37">
        <v>5.0</v>
      </c>
      <c r="N155" s="37">
        <v>0.0</v>
      </c>
      <c r="O155" s="37">
        <v>0.0</v>
      </c>
      <c r="P155" s="37">
        <v>0.0</v>
      </c>
      <c r="Q155" s="37">
        <v>0.0</v>
      </c>
      <c r="R155" s="37">
        <v>30.0</v>
      </c>
      <c r="S155" s="37">
        <v>25.0</v>
      </c>
      <c r="T155" s="37">
        <v>15.0</v>
      </c>
      <c r="U155" s="37">
        <v>14.0</v>
      </c>
      <c r="V155" s="37">
        <v>5.0</v>
      </c>
      <c r="W155" s="37">
        <v>8.0</v>
      </c>
      <c r="X155" s="37">
        <v>0.0</v>
      </c>
      <c r="Y155" s="37">
        <v>34.0</v>
      </c>
      <c r="Z155" s="37">
        <v>2.0</v>
      </c>
      <c r="AA155" s="37">
        <v>0.0</v>
      </c>
      <c r="AB155" s="37">
        <v>1.0</v>
      </c>
      <c r="AC155" s="37">
        <v>124.0</v>
      </c>
      <c r="AD155" s="37">
        <v>103.0</v>
      </c>
      <c r="AE155" s="37">
        <v>4.0</v>
      </c>
      <c r="AF155" s="37">
        <v>1.1</v>
      </c>
      <c r="AG155" s="37">
        <v>7.5</v>
      </c>
      <c r="AH155" s="37">
        <v>1.5</v>
      </c>
      <c r="AI155" s="37">
        <v>2.4</v>
      </c>
      <c r="AJ155" s="37">
        <v>10.2</v>
      </c>
      <c r="AK155" s="37">
        <v>4.25</v>
      </c>
      <c r="AL155" s="37">
        <f t="shared" si="1"/>
        <v>20</v>
      </c>
      <c r="AM155" s="36">
        <f t="shared" si="2"/>
        <v>5</v>
      </c>
      <c r="AN155" s="36">
        <f t="shared" si="3"/>
        <v>10</v>
      </c>
      <c r="AO155" s="12">
        <f t="shared" si="4"/>
        <v>1</v>
      </c>
      <c r="AP155" s="12">
        <f t="shared" si="5"/>
        <v>0</v>
      </c>
      <c r="AQ155" s="36">
        <f t="shared" si="6"/>
        <v>34</v>
      </c>
      <c r="AR155" s="38">
        <f t="shared" si="7"/>
        <v>56</v>
      </c>
      <c r="AS155" s="16">
        <f t="shared" si="8"/>
        <v>13.51471722</v>
      </c>
      <c r="AT155" s="16">
        <f t="shared" si="9"/>
        <v>8.315475942</v>
      </c>
      <c r="AU155" s="16">
        <f t="shared" si="10"/>
        <v>3.453559893</v>
      </c>
      <c r="AV155" s="16">
        <f t="shared" si="11"/>
        <v>0.4466447172</v>
      </c>
      <c r="AW155" s="16">
        <f t="shared" si="12"/>
        <v>0</v>
      </c>
      <c r="AX155" s="16">
        <f t="shared" si="13"/>
        <v>-7.865918604</v>
      </c>
      <c r="AY155" s="16">
        <f t="shared" si="14"/>
        <v>-6.54210397</v>
      </c>
      <c r="AZ155" s="16">
        <f t="shared" si="15"/>
        <v>2.26447504</v>
      </c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</row>
    <row r="156">
      <c r="A156" s="37">
        <v>155.0</v>
      </c>
      <c r="B156" s="37" t="s">
        <v>585</v>
      </c>
      <c r="C156" s="37" t="str">
        <f>VLOOKUP(B156, 'Unavailable Pitchers'!A:B,2, FALSE)</f>
        <v>#N/A</v>
      </c>
      <c r="D156" s="37" t="str">
        <f>VLOOKUP(B156, 'Pitcher Pool'!A:C,3, FALSE)</f>
        <v>Available</v>
      </c>
      <c r="E156" s="37">
        <v>32.0</v>
      </c>
      <c r="F156" s="37" t="s">
        <v>165</v>
      </c>
      <c r="G156" s="37" t="s">
        <v>125</v>
      </c>
      <c r="H156" s="37">
        <v>2.0</v>
      </c>
      <c r="I156" s="37">
        <v>1.0</v>
      </c>
      <c r="J156" s="37">
        <v>0.667</v>
      </c>
      <c r="K156" s="37">
        <v>4.26</v>
      </c>
      <c r="L156" s="37">
        <v>5.0</v>
      </c>
      <c r="M156" s="37">
        <v>5.0</v>
      </c>
      <c r="N156" s="37">
        <v>0.0</v>
      </c>
      <c r="O156" s="37">
        <v>0.0</v>
      </c>
      <c r="P156" s="37">
        <v>0.0</v>
      </c>
      <c r="Q156" s="37">
        <v>0.0</v>
      </c>
      <c r="R156" s="37">
        <v>25.33</v>
      </c>
      <c r="S156" s="37">
        <v>27.0</v>
      </c>
      <c r="T156" s="37">
        <v>12.0</v>
      </c>
      <c r="U156" s="37">
        <v>12.0</v>
      </c>
      <c r="V156" s="37">
        <v>2.0</v>
      </c>
      <c r="W156" s="37">
        <v>6.0</v>
      </c>
      <c r="X156" s="37">
        <v>0.0</v>
      </c>
      <c r="Y156" s="37">
        <v>21.0</v>
      </c>
      <c r="Z156" s="37">
        <v>1.0</v>
      </c>
      <c r="AA156" s="37">
        <v>0.0</v>
      </c>
      <c r="AB156" s="37">
        <v>0.0</v>
      </c>
      <c r="AC156" s="37">
        <v>110.0</v>
      </c>
      <c r="AD156" s="37">
        <v>100.0</v>
      </c>
      <c r="AE156" s="37">
        <v>3.3</v>
      </c>
      <c r="AF156" s="37">
        <v>1.303</v>
      </c>
      <c r="AG156" s="37">
        <v>9.6</v>
      </c>
      <c r="AH156" s="37">
        <v>0.7</v>
      </c>
      <c r="AI156" s="37">
        <v>2.1</v>
      </c>
      <c r="AJ156" s="37">
        <v>7.5</v>
      </c>
      <c r="AK156" s="37">
        <v>3.5</v>
      </c>
      <c r="AL156" s="37">
        <f t="shared" si="1"/>
        <v>25</v>
      </c>
      <c r="AM156" s="36">
        <f t="shared" si="2"/>
        <v>2</v>
      </c>
      <c r="AN156" s="36">
        <f t="shared" si="3"/>
        <v>7</v>
      </c>
      <c r="AO156" s="12">
        <f t="shared" si="4"/>
        <v>0</v>
      </c>
      <c r="AP156" s="12">
        <f t="shared" si="5"/>
        <v>0</v>
      </c>
      <c r="AQ156" s="36">
        <f t="shared" si="6"/>
        <v>21</v>
      </c>
      <c r="AR156" s="38">
        <f t="shared" si="7"/>
        <v>54.99</v>
      </c>
      <c r="AS156" s="16">
        <f t="shared" si="8"/>
        <v>16.89339653</v>
      </c>
      <c r="AT156" s="16">
        <f t="shared" si="9"/>
        <v>3.326190377</v>
      </c>
      <c r="AU156" s="16">
        <f t="shared" si="10"/>
        <v>2.417491925</v>
      </c>
      <c r="AV156" s="16">
        <f t="shared" si="11"/>
        <v>0</v>
      </c>
      <c r="AW156" s="16">
        <f t="shared" si="12"/>
        <v>0</v>
      </c>
      <c r="AX156" s="16">
        <f t="shared" si="13"/>
        <v>-4.858361491</v>
      </c>
      <c r="AY156" s="16">
        <f t="shared" si="14"/>
        <v>-6.424112452</v>
      </c>
      <c r="AZ156" s="16">
        <f t="shared" si="15"/>
        <v>2.270920977</v>
      </c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</row>
    <row r="157">
      <c r="A157" s="37">
        <v>156.0</v>
      </c>
      <c r="B157" s="37" t="s">
        <v>586</v>
      </c>
      <c r="C157" s="37" t="str">
        <f>VLOOKUP(B157, 'Unavailable Pitchers'!A:B,2, FALSE)</f>
        <v/>
      </c>
      <c r="D157" s="37" t="str">
        <f>VLOOKUP(B157, 'Pitcher Pool'!A:C,3, FALSE)</f>
        <v>#N/A</v>
      </c>
      <c r="E157" s="37">
        <v>23.0</v>
      </c>
      <c r="F157" s="37" t="s">
        <v>120</v>
      </c>
      <c r="G157" s="37" t="s">
        <v>121</v>
      </c>
      <c r="H157" s="37">
        <v>1.0</v>
      </c>
      <c r="I157" s="37">
        <v>0.0</v>
      </c>
      <c r="J157" s="37">
        <v>1.0</v>
      </c>
      <c r="K157" s="37">
        <v>3.27</v>
      </c>
      <c r="L157" s="37">
        <v>4.0</v>
      </c>
      <c r="M157" s="37">
        <v>4.0</v>
      </c>
      <c r="N157" s="37">
        <v>0.0</v>
      </c>
      <c r="O157" s="37">
        <v>0.0</v>
      </c>
      <c r="P157" s="37">
        <v>0.0</v>
      </c>
      <c r="Q157" s="37">
        <v>0.0</v>
      </c>
      <c r="R157" s="37">
        <v>22.0</v>
      </c>
      <c r="S157" s="37">
        <v>19.0</v>
      </c>
      <c r="T157" s="37">
        <v>8.0</v>
      </c>
      <c r="U157" s="37">
        <v>8.0</v>
      </c>
      <c r="V157" s="37">
        <v>3.0</v>
      </c>
      <c r="W157" s="37">
        <v>11.0</v>
      </c>
      <c r="X157" s="37">
        <v>0.0</v>
      </c>
      <c r="Y157" s="37">
        <v>23.0</v>
      </c>
      <c r="Z157" s="37">
        <v>0.0</v>
      </c>
      <c r="AA157" s="37">
        <v>0.0</v>
      </c>
      <c r="AB157" s="37">
        <v>0.0</v>
      </c>
      <c r="AC157" s="37">
        <v>94.0</v>
      </c>
      <c r="AD157" s="37">
        <v>133.0</v>
      </c>
      <c r="AE157" s="37">
        <v>4.28</v>
      </c>
      <c r="AF157" s="37">
        <v>1.364</v>
      </c>
      <c r="AG157" s="37">
        <v>7.8</v>
      </c>
      <c r="AH157" s="37">
        <v>1.2</v>
      </c>
      <c r="AI157" s="37">
        <v>4.5</v>
      </c>
      <c r="AJ157" s="37">
        <v>9.4</v>
      </c>
      <c r="AK157" s="37">
        <v>2.09</v>
      </c>
      <c r="AL157" s="37">
        <f t="shared" si="1"/>
        <v>16</v>
      </c>
      <c r="AM157" s="36">
        <f t="shared" si="2"/>
        <v>3</v>
      </c>
      <c r="AN157" s="36">
        <f t="shared" si="3"/>
        <v>11</v>
      </c>
      <c r="AO157" s="12">
        <f t="shared" si="4"/>
        <v>0</v>
      </c>
      <c r="AP157" s="12">
        <f t="shared" si="5"/>
        <v>0</v>
      </c>
      <c r="AQ157" s="36">
        <f t="shared" si="6"/>
        <v>23</v>
      </c>
      <c r="AR157" s="38">
        <f t="shared" si="7"/>
        <v>43</v>
      </c>
      <c r="AS157" s="16">
        <f t="shared" si="8"/>
        <v>10.81177378</v>
      </c>
      <c r="AT157" s="16">
        <f t="shared" si="9"/>
        <v>4.989285565</v>
      </c>
      <c r="AU157" s="16">
        <f t="shared" si="10"/>
        <v>3.798915882</v>
      </c>
      <c r="AV157" s="16">
        <f t="shared" si="11"/>
        <v>0</v>
      </c>
      <c r="AW157" s="16">
        <f t="shared" si="12"/>
        <v>0</v>
      </c>
      <c r="AX157" s="16">
        <f t="shared" si="13"/>
        <v>-5.321062585</v>
      </c>
      <c r="AY157" s="16">
        <f t="shared" si="14"/>
        <v>-5.023401263</v>
      </c>
      <c r="AZ157" s="16">
        <f t="shared" si="15"/>
        <v>2.313877844</v>
      </c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</row>
    <row r="158">
      <c r="A158" s="37">
        <v>157.0</v>
      </c>
      <c r="B158" s="37" t="s">
        <v>587</v>
      </c>
      <c r="C158" s="37" t="str">
        <f>VLOOKUP(B158, 'Unavailable Pitchers'!A:B,2, FALSE)</f>
        <v>#N/A</v>
      </c>
      <c r="D158" s="37" t="str">
        <f>VLOOKUP(B158, 'Pitcher Pool'!A:C,3, FALSE)</f>
        <v>Available</v>
      </c>
      <c r="E158" s="37">
        <v>28.0</v>
      </c>
      <c r="F158" s="37" t="s">
        <v>128</v>
      </c>
      <c r="G158" s="37" t="s">
        <v>121</v>
      </c>
      <c r="H158" s="37">
        <v>2.0</v>
      </c>
      <c r="I158" s="37">
        <v>1.0</v>
      </c>
      <c r="J158" s="37">
        <v>0.667</v>
      </c>
      <c r="K158" s="37">
        <v>2.66</v>
      </c>
      <c r="L158" s="37">
        <v>4.0</v>
      </c>
      <c r="M158" s="37">
        <v>4.0</v>
      </c>
      <c r="N158" s="37">
        <v>0.0</v>
      </c>
      <c r="O158" s="37">
        <v>0.0</v>
      </c>
      <c r="P158" s="37">
        <v>0.0</v>
      </c>
      <c r="Q158" s="37">
        <v>0.0</v>
      </c>
      <c r="R158" s="37">
        <v>20.33</v>
      </c>
      <c r="S158" s="37">
        <v>20.0</v>
      </c>
      <c r="T158" s="37">
        <v>7.0</v>
      </c>
      <c r="U158" s="37">
        <v>6.0</v>
      </c>
      <c r="V158" s="37">
        <v>2.0</v>
      </c>
      <c r="W158" s="37">
        <v>7.0</v>
      </c>
      <c r="X158" s="37">
        <v>1.0</v>
      </c>
      <c r="Y158" s="37">
        <v>16.0</v>
      </c>
      <c r="Z158" s="37">
        <v>0.0</v>
      </c>
      <c r="AA158" s="37">
        <v>0.0</v>
      </c>
      <c r="AB158" s="37">
        <v>1.0</v>
      </c>
      <c r="AC158" s="37">
        <v>84.0</v>
      </c>
      <c r="AD158" s="37">
        <v>170.0</v>
      </c>
      <c r="AE158" s="37">
        <v>3.84</v>
      </c>
      <c r="AF158" s="37">
        <v>1.328</v>
      </c>
      <c r="AG158" s="37">
        <v>8.9</v>
      </c>
      <c r="AH158" s="37">
        <v>0.9</v>
      </c>
      <c r="AI158" s="37">
        <v>3.1</v>
      </c>
      <c r="AJ158" s="37">
        <v>7.1</v>
      </c>
      <c r="AK158" s="37">
        <v>2.29</v>
      </c>
      <c r="AL158" s="37">
        <f t="shared" si="1"/>
        <v>18</v>
      </c>
      <c r="AM158" s="36">
        <f t="shared" si="2"/>
        <v>2</v>
      </c>
      <c r="AN158" s="36">
        <f t="shared" si="3"/>
        <v>7</v>
      </c>
      <c r="AO158" s="12">
        <f t="shared" si="4"/>
        <v>1</v>
      </c>
      <c r="AP158" s="12">
        <f t="shared" si="5"/>
        <v>0</v>
      </c>
      <c r="AQ158" s="36">
        <f t="shared" si="6"/>
        <v>16</v>
      </c>
      <c r="AR158" s="38">
        <f t="shared" si="7"/>
        <v>44.99</v>
      </c>
      <c r="AS158" s="16">
        <f t="shared" si="8"/>
        <v>12.1632455</v>
      </c>
      <c r="AT158" s="16">
        <f t="shared" si="9"/>
        <v>3.326190377</v>
      </c>
      <c r="AU158" s="16">
        <f t="shared" si="10"/>
        <v>2.417491925</v>
      </c>
      <c r="AV158" s="16">
        <f t="shared" si="11"/>
        <v>0.4466447172</v>
      </c>
      <c r="AW158" s="16">
        <f t="shared" si="12"/>
        <v>0</v>
      </c>
      <c r="AX158" s="16">
        <f t="shared" si="13"/>
        <v>-3.701608755</v>
      </c>
      <c r="AY158" s="16">
        <f t="shared" si="14"/>
        <v>-5.2558796</v>
      </c>
      <c r="AZ158" s="16">
        <f t="shared" si="15"/>
        <v>2.349021041</v>
      </c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</row>
    <row r="159">
      <c r="A159" s="37">
        <v>158.0</v>
      </c>
      <c r="B159" s="37" t="s">
        <v>588</v>
      </c>
      <c r="C159" s="37" t="str">
        <f>VLOOKUP(B159, 'Unavailable Pitchers'!A:B,2, FALSE)</f>
        <v>#N/A</v>
      </c>
      <c r="D159" s="37" t="str">
        <f>VLOOKUP(B159, 'Pitcher Pool'!A:C,3, FALSE)</f>
        <v>Available</v>
      </c>
      <c r="E159" s="37">
        <v>33.0</v>
      </c>
      <c r="F159" s="37" t="s">
        <v>335</v>
      </c>
      <c r="G159" s="37" t="s">
        <v>121</v>
      </c>
      <c r="H159" s="37">
        <v>2.0</v>
      </c>
      <c r="I159" s="37">
        <v>2.0</v>
      </c>
      <c r="J159" s="37">
        <v>0.5</v>
      </c>
      <c r="K159" s="37">
        <v>4.15</v>
      </c>
      <c r="L159" s="37">
        <v>4.0</v>
      </c>
      <c r="M159" s="37">
        <v>4.0</v>
      </c>
      <c r="N159" s="37">
        <v>0.0</v>
      </c>
      <c r="O159" s="37">
        <v>0.0</v>
      </c>
      <c r="P159" s="37">
        <v>0.0</v>
      </c>
      <c r="Q159" s="37">
        <v>0.0</v>
      </c>
      <c r="R159" s="37">
        <v>17.33</v>
      </c>
      <c r="S159" s="37">
        <v>18.0</v>
      </c>
      <c r="T159" s="37">
        <v>9.0</v>
      </c>
      <c r="U159" s="37">
        <v>8.0</v>
      </c>
      <c r="V159" s="37">
        <v>3.0</v>
      </c>
      <c r="W159" s="37">
        <v>4.0</v>
      </c>
      <c r="X159" s="37">
        <v>0.0</v>
      </c>
      <c r="Y159" s="37">
        <v>8.0</v>
      </c>
      <c r="Z159" s="37">
        <v>0.0</v>
      </c>
      <c r="AA159" s="37">
        <v>0.0</v>
      </c>
      <c r="AB159" s="37">
        <v>0.0</v>
      </c>
      <c r="AC159" s="37">
        <v>73.0</v>
      </c>
      <c r="AD159" s="37">
        <v>99.0</v>
      </c>
      <c r="AE159" s="37">
        <v>5.12</v>
      </c>
      <c r="AF159" s="37">
        <v>1.269</v>
      </c>
      <c r="AG159" s="37">
        <v>9.3</v>
      </c>
      <c r="AH159" s="37">
        <v>1.6</v>
      </c>
      <c r="AI159" s="37">
        <v>2.1</v>
      </c>
      <c r="AJ159" s="37">
        <v>4.2</v>
      </c>
      <c r="AK159" s="37">
        <v>2.0</v>
      </c>
      <c r="AL159" s="37">
        <f t="shared" si="1"/>
        <v>15</v>
      </c>
      <c r="AM159" s="36">
        <f t="shared" si="2"/>
        <v>3</v>
      </c>
      <c r="AN159" s="36">
        <f t="shared" si="3"/>
        <v>4</v>
      </c>
      <c r="AO159" s="12">
        <f t="shared" si="4"/>
        <v>0</v>
      </c>
      <c r="AP159" s="12">
        <f t="shared" si="5"/>
        <v>0</v>
      </c>
      <c r="AQ159" s="36">
        <f t="shared" si="6"/>
        <v>8</v>
      </c>
      <c r="AR159" s="38">
        <f t="shared" si="7"/>
        <v>43.99</v>
      </c>
      <c r="AS159" s="16">
        <f t="shared" si="8"/>
        <v>10.13603792</v>
      </c>
      <c r="AT159" s="16">
        <f t="shared" si="9"/>
        <v>4.989285565</v>
      </c>
      <c r="AU159" s="16">
        <f t="shared" si="10"/>
        <v>1.381423957</v>
      </c>
      <c r="AV159" s="16">
        <f t="shared" si="11"/>
        <v>0</v>
      </c>
      <c r="AW159" s="16">
        <f t="shared" si="12"/>
        <v>0</v>
      </c>
      <c r="AX159" s="16">
        <f t="shared" si="13"/>
        <v>-1.850804377</v>
      </c>
      <c r="AY159" s="16">
        <f t="shared" si="14"/>
        <v>-5.139056315</v>
      </c>
      <c r="AZ159" s="16">
        <f t="shared" si="15"/>
        <v>2.379221687</v>
      </c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</row>
    <row r="160">
      <c r="A160" s="37">
        <v>159.0</v>
      </c>
      <c r="B160" s="37" t="s">
        <v>589</v>
      </c>
      <c r="C160" s="37" t="str">
        <f>VLOOKUP(B160, 'Unavailable Pitchers'!A:B,2, FALSE)</f>
        <v/>
      </c>
      <c r="D160" s="37" t="str">
        <f>VLOOKUP(B160, 'Pitcher Pool'!A:C,3, FALSE)</f>
        <v>#N/A</v>
      </c>
      <c r="E160" s="37">
        <v>23.0</v>
      </c>
      <c r="F160" s="37" t="s">
        <v>173</v>
      </c>
      <c r="G160" s="37" t="s">
        <v>125</v>
      </c>
      <c r="H160" s="37">
        <v>0.0</v>
      </c>
      <c r="I160" s="37">
        <v>0.0</v>
      </c>
      <c r="J160" s="39"/>
      <c r="K160" s="37">
        <v>4.32</v>
      </c>
      <c r="L160" s="37">
        <v>4.0</v>
      </c>
      <c r="M160" s="37">
        <v>3.0</v>
      </c>
      <c r="N160" s="37">
        <v>0.0</v>
      </c>
      <c r="O160" s="37">
        <v>0.0</v>
      </c>
      <c r="P160" s="37">
        <v>0.0</v>
      </c>
      <c r="Q160" s="37">
        <v>0.0</v>
      </c>
      <c r="R160" s="37">
        <v>16.66</v>
      </c>
      <c r="S160" s="37">
        <v>13.0</v>
      </c>
      <c r="T160" s="37">
        <v>8.0</v>
      </c>
      <c r="U160" s="37">
        <v>8.0</v>
      </c>
      <c r="V160" s="37">
        <v>4.0</v>
      </c>
      <c r="W160" s="37">
        <v>14.0</v>
      </c>
      <c r="X160" s="37">
        <v>0.0</v>
      </c>
      <c r="Y160" s="37">
        <v>23.0</v>
      </c>
      <c r="Z160" s="37">
        <v>0.0</v>
      </c>
      <c r="AA160" s="37">
        <v>1.0</v>
      </c>
      <c r="AB160" s="37">
        <v>0.0</v>
      </c>
      <c r="AC160" s="37">
        <v>74.0</v>
      </c>
      <c r="AD160" s="37">
        <v>99.0</v>
      </c>
      <c r="AE160" s="37">
        <v>5.98</v>
      </c>
      <c r="AF160" s="37">
        <v>1.62</v>
      </c>
      <c r="AG160" s="37">
        <v>7.0</v>
      </c>
      <c r="AH160" s="37">
        <v>2.2</v>
      </c>
      <c r="AI160" s="37">
        <v>7.6</v>
      </c>
      <c r="AJ160" s="37">
        <v>12.4</v>
      </c>
      <c r="AK160" s="37">
        <v>1.64</v>
      </c>
      <c r="AL160" s="37">
        <f t="shared" si="1"/>
        <v>9</v>
      </c>
      <c r="AM160" s="36">
        <f t="shared" si="2"/>
        <v>4</v>
      </c>
      <c r="AN160" s="36">
        <f t="shared" si="3"/>
        <v>14</v>
      </c>
      <c r="AO160" s="12">
        <f t="shared" si="4"/>
        <v>0</v>
      </c>
      <c r="AP160" s="12">
        <f t="shared" si="5"/>
        <v>1</v>
      </c>
      <c r="AQ160" s="36">
        <f t="shared" si="6"/>
        <v>23</v>
      </c>
      <c r="AR160" s="38">
        <f t="shared" si="7"/>
        <v>26.98</v>
      </c>
      <c r="AS160" s="16">
        <f t="shared" si="8"/>
        <v>6.08162275</v>
      </c>
      <c r="AT160" s="16">
        <f t="shared" si="9"/>
        <v>6.652380754</v>
      </c>
      <c r="AU160" s="16">
        <f t="shared" si="10"/>
        <v>4.83498385</v>
      </c>
      <c r="AV160" s="16">
        <f t="shared" si="11"/>
        <v>0</v>
      </c>
      <c r="AW160" s="16">
        <f t="shared" si="12"/>
        <v>0.5834925524</v>
      </c>
      <c r="AX160" s="16">
        <f t="shared" si="13"/>
        <v>-5.321062585</v>
      </c>
      <c r="AY160" s="16">
        <f t="shared" si="14"/>
        <v>-3.151892234</v>
      </c>
      <c r="AZ160" s="16">
        <f t="shared" si="15"/>
        <v>2.419881272</v>
      </c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</row>
    <row r="161">
      <c r="A161" s="37">
        <v>160.0</v>
      </c>
      <c r="B161" s="37" t="s">
        <v>590</v>
      </c>
      <c r="C161" s="37" t="str">
        <f>VLOOKUP(B161, 'Unavailable Pitchers'!A:B,2, FALSE)</f>
        <v>#N/A</v>
      </c>
      <c r="D161" s="37" t="str">
        <f>VLOOKUP(B161, 'Pitcher Pool'!A:C,3, FALSE)</f>
        <v>Available</v>
      </c>
      <c r="E161" s="37">
        <v>29.0</v>
      </c>
      <c r="F161" s="37" t="s">
        <v>185</v>
      </c>
      <c r="G161" s="37" t="s">
        <v>121</v>
      </c>
      <c r="H161" s="37">
        <v>2.0</v>
      </c>
      <c r="I161" s="37">
        <v>1.0</v>
      </c>
      <c r="J161" s="37">
        <v>0.667</v>
      </c>
      <c r="K161" s="37">
        <v>4.66</v>
      </c>
      <c r="L161" s="37">
        <v>4.0</v>
      </c>
      <c r="M161" s="37">
        <v>4.0</v>
      </c>
      <c r="N161" s="37">
        <v>0.0</v>
      </c>
      <c r="O161" s="37">
        <v>0.0</v>
      </c>
      <c r="P161" s="37">
        <v>0.0</v>
      </c>
      <c r="Q161" s="37">
        <v>0.0</v>
      </c>
      <c r="R161" s="37">
        <v>19.33</v>
      </c>
      <c r="S161" s="37">
        <v>21.0</v>
      </c>
      <c r="T161" s="37">
        <v>10.0</v>
      </c>
      <c r="U161" s="37">
        <v>10.0</v>
      </c>
      <c r="V161" s="37">
        <v>1.0</v>
      </c>
      <c r="W161" s="37">
        <v>8.0</v>
      </c>
      <c r="X161" s="37">
        <v>0.0</v>
      </c>
      <c r="Y161" s="37">
        <v>19.0</v>
      </c>
      <c r="Z161" s="37">
        <v>2.0</v>
      </c>
      <c r="AA161" s="37">
        <v>0.0</v>
      </c>
      <c r="AB161" s="37">
        <v>0.0</v>
      </c>
      <c r="AC161" s="37">
        <v>87.0</v>
      </c>
      <c r="AD161" s="37">
        <v>84.0</v>
      </c>
      <c r="AE161" s="37">
        <v>3.36</v>
      </c>
      <c r="AF161" s="37">
        <v>1.5</v>
      </c>
      <c r="AG161" s="37">
        <v>9.8</v>
      </c>
      <c r="AH161" s="37">
        <v>0.5</v>
      </c>
      <c r="AI161" s="37">
        <v>3.7</v>
      </c>
      <c r="AJ161" s="37">
        <v>8.8</v>
      </c>
      <c r="AK161" s="37">
        <v>2.38</v>
      </c>
      <c r="AL161" s="37">
        <f t="shared" si="1"/>
        <v>20</v>
      </c>
      <c r="AM161" s="36">
        <f t="shared" si="2"/>
        <v>1</v>
      </c>
      <c r="AN161" s="36">
        <f t="shared" si="3"/>
        <v>10</v>
      </c>
      <c r="AO161" s="12">
        <f t="shared" si="4"/>
        <v>0</v>
      </c>
      <c r="AP161" s="12">
        <f t="shared" si="5"/>
        <v>0</v>
      </c>
      <c r="AQ161" s="36">
        <f t="shared" si="6"/>
        <v>19</v>
      </c>
      <c r="AR161" s="38">
        <f t="shared" si="7"/>
        <v>38.99</v>
      </c>
      <c r="AS161" s="16">
        <f t="shared" si="8"/>
        <v>13.51471722</v>
      </c>
      <c r="AT161" s="16">
        <f t="shared" si="9"/>
        <v>1.663095188</v>
      </c>
      <c r="AU161" s="16">
        <f t="shared" si="10"/>
        <v>3.453559893</v>
      </c>
      <c r="AV161" s="16">
        <f t="shared" si="11"/>
        <v>0</v>
      </c>
      <c r="AW161" s="16">
        <f t="shared" si="12"/>
        <v>0</v>
      </c>
      <c r="AX161" s="16">
        <f t="shared" si="13"/>
        <v>-4.395660396</v>
      </c>
      <c r="AY161" s="16">
        <f t="shared" si="14"/>
        <v>-4.554939889</v>
      </c>
      <c r="AZ161" s="16">
        <f t="shared" si="15"/>
        <v>2.420193004</v>
      </c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</row>
    <row r="162">
      <c r="A162" s="37">
        <v>161.0</v>
      </c>
      <c r="B162" s="37" t="s">
        <v>591</v>
      </c>
      <c r="C162" s="37" t="str">
        <f>VLOOKUP(B162, 'Unavailable Pitchers'!A:B,2, FALSE)</f>
        <v>#N/A</v>
      </c>
      <c r="D162" s="37" t="str">
        <f>VLOOKUP(B162, 'Pitcher Pool'!A:C,3, FALSE)</f>
        <v>Available</v>
      </c>
      <c r="E162" s="37">
        <v>26.0</v>
      </c>
      <c r="F162" s="37" t="s">
        <v>170</v>
      </c>
      <c r="G162" s="37" t="s">
        <v>121</v>
      </c>
      <c r="H162" s="37">
        <v>1.0</v>
      </c>
      <c r="I162" s="37">
        <v>0.0</v>
      </c>
      <c r="J162" s="37">
        <v>1.0</v>
      </c>
      <c r="K162" s="37">
        <v>2.82</v>
      </c>
      <c r="L162" s="37">
        <v>4.0</v>
      </c>
      <c r="M162" s="37">
        <v>4.0</v>
      </c>
      <c r="N162" s="37">
        <v>0.0</v>
      </c>
      <c r="O162" s="37">
        <v>0.0</v>
      </c>
      <c r="P162" s="37">
        <v>0.0</v>
      </c>
      <c r="Q162" s="37">
        <v>0.0</v>
      </c>
      <c r="R162" s="37">
        <v>22.33</v>
      </c>
      <c r="S162" s="37">
        <v>19.0</v>
      </c>
      <c r="T162" s="37">
        <v>8.0</v>
      </c>
      <c r="U162" s="37">
        <v>7.0</v>
      </c>
      <c r="V162" s="37">
        <v>4.0</v>
      </c>
      <c r="W162" s="37">
        <v>6.0</v>
      </c>
      <c r="X162" s="37">
        <v>1.0</v>
      </c>
      <c r="Y162" s="37">
        <v>18.0</v>
      </c>
      <c r="Z162" s="37">
        <v>1.0</v>
      </c>
      <c r="AA162" s="37">
        <v>0.0</v>
      </c>
      <c r="AB162" s="37">
        <v>1.0</v>
      </c>
      <c r="AC162" s="37">
        <v>93.0</v>
      </c>
      <c r="AD162" s="37">
        <v>146.0</v>
      </c>
      <c r="AE162" s="37">
        <v>4.76</v>
      </c>
      <c r="AF162" s="37">
        <v>1.119</v>
      </c>
      <c r="AG162" s="37">
        <v>7.7</v>
      </c>
      <c r="AH162" s="37">
        <v>1.6</v>
      </c>
      <c r="AI162" s="37">
        <v>2.4</v>
      </c>
      <c r="AJ162" s="37">
        <v>7.3</v>
      </c>
      <c r="AK162" s="37">
        <v>3.0</v>
      </c>
      <c r="AL162" s="37">
        <f t="shared" si="1"/>
        <v>15</v>
      </c>
      <c r="AM162" s="36">
        <f t="shared" si="2"/>
        <v>4</v>
      </c>
      <c r="AN162" s="36">
        <f t="shared" si="3"/>
        <v>7</v>
      </c>
      <c r="AO162" s="12">
        <f t="shared" si="4"/>
        <v>1</v>
      </c>
      <c r="AP162" s="12">
        <f t="shared" si="5"/>
        <v>0</v>
      </c>
      <c r="AQ162" s="36">
        <f t="shared" si="6"/>
        <v>18</v>
      </c>
      <c r="AR162" s="38">
        <f t="shared" si="7"/>
        <v>48.99</v>
      </c>
      <c r="AS162" s="16">
        <f t="shared" si="8"/>
        <v>10.13603792</v>
      </c>
      <c r="AT162" s="16">
        <f t="shared" si="9"/>
        <v>6.652380754</v>
      </c>
      <c r="AU162" s="16">
        <f t="shared" si="10"/>
        <v>2.417491925</v>
      </c>
      <c r="AV162" s="16">
        <f t="shared" si="11"/>
        <v>0.4466447172</v>
      </c>
      <c r="AW162" s="16">
        <f t="shared" si="12"/>
        <v>0</v>
      </c>
      <c r="AX162" s="16">
        <f t="shared" si="13"/>
        <v>-4.164309849</v>
      </c>
      <c r="AY162" s="16">
        <f t="shared" si="14"/>
        <v>-5.723172741</v>
      </c>
      <c r="AZ162" s="16">
        <f t="shared" si="15"/>
        <v>2.441268181</v>
      </c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</row>
    <row r="163">
      <c r="A163" s="37">
        <v>162.0</v>
      </c>
      <c r="B163" s="37" t="s">
        <v>592</v>
      </c>
      <c r="C163" s="37" t="str">
        <f>VLOOKUP(B163, 'Unavailable Pitchers'!A:B,2, FALSE)</f>
        <v/>
      </c>
      <c r="D163" s="37" t="str">
        <f>VLOOKUP(B163, 'Pitcher Pool'!A:C,3, FALSE)</f>
        <v>#N/A</v>
      </c>
      <c r="E163" s="37">
        <v>32.0</v>
      </c>
      <c r="F163" s="37" t="s">
        <v>124</v>
      </c>
      <c r="G163" s="37" t="s">
        <v>125</v>
      </c>
      <c r="H163" s="37">
        <v>0.0</v>
      </c>
      <c r="I163" s="37">
        <v>1.0</v>
      </c>
      <c r="J163" s="37">
        <v>0.0</v>
      </c>
      <c r="K163" s="37">
        <v>9.0</v>
      </c>
      <c r="L163" s="37">
        <v>3.0</v>
      </c>
      <c r="M163" s="37">
        <v>3.0</v>
      </c>
      <c r="N163" s="37">
        <v>0.0</v>
      </c>
      <c r="O163" s="37">
        <v>0.0</v>
      </c>
      <c r="P163" s="37">
        <v>0.0</v>
      </c>
      <c r="Q163" s="37">
        <v>0.0</v>
      </c>
      <c r="R163" s="37">
        <v>10.0</v>
      </c>
      <c r="S163" s="37">
        <v>12.0</v>
      </c>
      <c r="T163" s="37">
        <v>12.0</v>
      </c>
      <c r="U163" s="37">
        <v>10.0</v>
      </c>
      <c r="V163" s="37">
        <v>0.0</v>
      </c>
      <c r="W163" s="37">
        <v>11.0</v>
      </c>
      <c r="X163" s="37">
        <v>0.0</v>
      </c>
      <c r="Y163" s="37">
        <v>17.0</v>
      </c>
      <c r="Z163" s="37">
        <v>0.0</v>
      </c>
      <c r="AA163" s="37">
        <v>0.0</v>
      </c>
      <c r="AB163" s="37">
        <v>2.0</v>
      </c>
      <c r="AC163" s="37">
        <v>54.0</v>
      </c>
      <c r="AD163" s="37">
        <v>49.0</v>
      </c>
      <c r="AE163" s="37">
        <v>3.0</v>
      </c>
      <c r="AF163" s="37">
        <v>2.3</v>
      </c>
      <c r="AG163" s="37">
        <v>10.8</v>
      </c>
      <c r="AH163" s="37">
        <v>0.0</v>
      </c>
      <c r="AI163" s="37">
        <v>9.9</v>
      </c>
      <c r="AJ163" s="37">
        <v>15.3</v>
      </c>
      <c r="AK163" s="37">
        <v>1.55</v>
      </c>
      <c r="AL163" s="37">
        <f t="shared" si="1"/>
        <v>12</v>
      </c>
      <c r="AM163" s="36">
        <f t="shared" si="2"/>
        <v>0</v>
      </c>
      <c r="AN163" s="36">
        <f t="shared" si="3"/>
        <v>11</v>
      </c>
      <c r="AO163" s="12">
        <f t="shared" si="4"/>
        <v>2</v>
      </c>
      <c r="AP163" s="12">
        <f t="shared" si="5"/>
        <v>0</v>
      </c>
      <c r="AQ163" s="36">
        <f t="shared" si="6"/>
        <v>17</v>
      </c>
      <c r="AR163" s="38">
        <f t="shared" si="7"/>
        <v>13</v>
      </c>
      <c r="AS163" s="16">
        <f t="shared" si="8"/>
        <v>8.108830333</v>
      </c>
      <c r="AT163" s="16">
        <f t="shared" si="9"/>
        <v>0</v>
      </c>
      <c r="AU163" s="16">
        <f t="shared" si="10"/>
        <v>3.798915882</v>
      </c>
      <c r="AV163" s="16">
        <f t="shared" si="11"/>
        <v>0.8932894343</v>
      </c>
      <c r="AW163" s="16">
        <f t="shared" si="12"/>
        <v>0</v>
      </c>
      <c r="AX163" s="16">
        <f t="shared" si="13"/>
        <v>-3.932959302</v>
      </c>
      <c r="AY163" s="16">
        <f t="shared" si="14"/>
        <v>-1.518702707</v>
      </c>
      <c r="AZ163" s="16">
        <f t="shared" si="15"/>
        <v>2.449791213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</row>
    <row r="164">
      <c r="A164" s="37">
        <v>163.0</v>
      </c>
      <c r="B164" s="37" t="s">
        <v>593</v>
      </c>
      <c r="C164" s="37" t="str">
        <f>VLOOKUP(B164, 'Unavailable Pitchers'!A:B,2, FALSE)</f>
        <v>#N/A</v>
      </c>
      <c r="D164" s="37" t="str">
        <f>VLOOKUP(B164, 'Pitcher Pool'!A:C,3, FALSE)</f>
        <v>Available</v>
      </c>
      <c r="E164" s="37">
        <v>41.0</v>
      </c>
      <c r="F164" s="37" t="s">
        <v>245</v>
      </c>
      <c r="G164" s="37" t="s">
        <v>125</v>
      </c>
      <c r="H164" s="37">
        <v>1.0</v>
      </c>
      <c r="I164" s="37">
        <v>1.0</v>
      </c>
      <c r="J164" s="37">
        <v>0.5</v>
      </c>
      <c r="K164" s="37">
        <v>7.25</v>
      </c>
      <c r="L164" s="37">
        <v>5.0</v>
      </c>
      <c r="M164" s="37">
        <v>5.0</v>
      </c>
      <c r="N164" s="37">
        <v>0.0</v>
      </c>
      <c r="O164" s="37">
        <v>0.0</v>
      </c>
      <c r="P164" s="37">
        <v>0.0</v>
      </c>
      <c r="Q164" s="37">
        <v>0.0</v>
      </c>
      <c r="R164" s="37">
        <v>22.33</v>
      </c>
      <c r="S164" s="37">
        <v>22.0</v>
      </c>
      <c r="T164" s="37">
        <v>18.0</v>
      </c>
      <c r="U164" s="37">
        <v>18.0</v>
      </c>
      <c r="V164" s="37">
        <v>5.0</v>
      </c>
      <c r="W164" s="37">
        <v>7.0</v>
      </c>
      <c r="X164" s="37">
        <v>0.0</v>
      </c>
      <c r="Y164" s="37">
        <v>24.0</v>
      </c>
      <c r="Z164" s="37">
        <v>2.0</v>
      </c>
      <c r="AA164" s="37">
        <v>0.0</v>
      </c>
      <c r="AB164" s="37">
        <v>0.0</v>
      </c>
      <c r="AC164" s="37">
        <v>95.0</v>
      </c>
      <c r="AD164" s="37">
        <v>53.0</v>
      </c>
      <c r="AE164" s="37">
        <v>5.07</v>
      </c>
      <c r="AF164" s="37">
        <v>1.299</v>
      </c>
      <c r="AG164" s="37">
        <v>8.9</v>
      </c>
      <c r="AH164" s="37">
        <v>2.0</v>
      </c>
      <c r="AI164" s="37">
        <v>2.8</v>
      </c>
      <c r="AJ164" s="37">
        <v>9.7</v>
      </c>
      <c r="AK164" s="37">
        <v>3.43</v>
      </c>
      <c r="AL164" s="37">
        <f t="shared" si="1"/>
        <v>17</v>
      </c>
      <c r="AM164" s="36">
        <f t="shared" si="2"/>
        <v>5</v>
      </c>
      <c r="AN164" s="36">
        <f t="shared" si="3"/>
        <v>9</v>
      </c>
      <c r="AO164" s="12">
        <f t="shared" si="4"/>
        <v>0</v>
      </c>
      <c r="AP164" s="12">
        <f t="shared" si="5"/>
        <v>0</v>
      </c>
      <c r="AQ164" s="36">
        <f t="shared" si="6"/>
        <v>24</v>
      </c>
      <c r="AR164" s="38">
        <f t="shared" si="7"/>
        <v>42.99</v>
      </c>
      <c r="AS164" s="16">
        <f t="shared" si="8"/>
        <v>11.48750964</v>
      </c>
      <c r="AT164" s="16">
        <f t="shared" si="9"/>
        <v>8.315475942</v>
      </c>
      <c r="AU164" s="16">
        <f t="shared" si="10"/>
        <v>3.108203904</v>
      </c>
      <c r="AV164" s="16">
        <f t="shared" si="11"/>
        <v>0</v>
      </c>
      <c r="AW164" s="16">
        <f t="shared" si="12"/>
        <v>0</v>
      </c>
      <c r="AX164" s="16">
        <f t="shared" si="13"/>
        <v>-5.552413132</v>
      </c>
      <c r="AY164" s="16">
        <f t="shared" si="14"/>
        <v>-5.02223303</v>
      </c>
      <c r="AZ164" s="16">
        <f t="shared" si="15"/>
        <v>2.467308664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</row>
    <row r="165">
      <c r="A165" s="37">
        <v>164.0</v>
      </c>
      <c r="B165" s="37" t="s">
        <v>594</v>
      </c>
      <c r="C165" s="37" t="str">
        <f>VLOOKUP(B165, 'Unavailable Pitchers'!A:B,2, FALSE)</f>
        <v>#N/A</v>
      </c>
      <c r="D165" s="37" t="str">
        <f>VLOOKUP(B165, 'Pitcher Pool'!A:C,3, FALSE)</f>
        <v>Available</v>
      </c>
      <c r="E165" s="37">
        <v>25.0</v>
      </c>
      <c r="F165" s="37" t="s">
        <v>220</v>
      </c>
      <c r="G165" s="37" t="s">
        <v>121</v>
      </c>
      <c r="H165" s="37">
        <v>1.0</v>
      </c>
      <c r="I165" s="37">
        <v>2.0</v>
      </c>
      <c r="J165" s="37">
        <v>0.333</v>
      </c>
      <c r="K165" s="37">
        <v>6.75</v>
      </c>
      <c r="L165" s="37">
        <v>3.0</v>
      </c>
      <c r="M165" s="37">
        <v>3.0</v>
      </c>
      <c r="N165" s="37">
        <v>0.0</v>
      </c>
      <c r="O165" s="37">
        <v>0.0</v>
      </c>
      <c r="P165" s="37">
        <v>0.0</v>
      </c>
      <c r="Q165" s="37">
        <v>0.0</v>
      </c>
      <c r="R165" s="37">
        <v>13.33</v>
      </c>
      <c r="S165" s="37">
        <v>14.0</v>
      </c>
      <c r="T165" s="37">
        <v>13.0</v>
      </c>
      <c r="U165" s="37">
        <v>10.0</v>
      </c>
      <c r="V165" s="37">
        <v>3.0</v>
      </c>
      <c r="W165" s="37">
        <v>4.0</v>
      </c>
      <c r="X165" s="37">
        <v>0.0</v>
      </c>
      <c r="Y165" s="37">
        <v>18.0</v>
      </c>
      <c r="Z165" s="37">
        <v>1.0</v>
      </c>
      <c r="AA165" s="37">
        <v>0.0</v>
      </c>
      <c r="AB165" s="37">
        <v>0.0</v>
      </c>
      <c r="AC165" s="37">
        <v>58.0</v>
      </c>
      <c r="AD165" s="37">
        <v>58.0</v>
      </c>
      <c r="AE165" s="37">
        <v>4.45</v>
      </c>
      <c r="AF165" s="37">
        <v>1.35</v>
      </c>
      <c r="AG165" s="37">
        <v>9.5</v>
      </c>
      <c r="AH165" s="37">
        <v>2.0</v>
      </c>
      <c r="AI165" s="37">
        <v>2.7</v>
      </c>
      <c r="AJ165" s="37">
        <v>12.2</v>
      </c>
      <c r="AK165" s="37">
        <v>4.5</v>
      </c>
      <c r="AL165" s="37">
        <f t="shared" si="1"/>
        <v>11</v>
      </c>
      <c r="AM165" s="36">
        <f t="shared" si="2"/>
        <v>3</v>
      </c>
      <c r="AN165" s="36">
        <f t="shared" si="3"/>
        <v>5</v>
      </c>
      <c r="AO165" s="12">
        <f t="shared" si="4"/>
        <v>0</v>
      </c>
      <c r="AP165" s="12">
        <f t="shared" si="5"/>
        <v>0</v>
      </c>
      <c r="AQ165" s="36">
        <f t="shared" si="6"/>
        <v>18</v>
      </c>
      <c r="AR165" s="38">
        <f t="shared" si="7"/>
        <v>21.99</v>
      </c>
      <c r="AS165" s="16">
        <f t="shared" si="8"/>
        <v>7.433094472</v>
      </c>
      <c r="AT165" s="16">
        <f t="shared" si="9"/>
        <v>4.989285565</v>
      </c>
      <c r="AU165" s="16">
        <f t="shared" si="10"/>
        <v>1.726779946</v>
      </c>
      <c r="AV165" s="16">
        <f t="shared" si="11"/>
        <v>0</v>
      </c>
      <c r="AW165" s="16">
        <f t="shared" si="12"/>
        <v>0</v>
      </c>
      <c r="AX165" s="16">
        <f t="shared" si="13"/>
        <v>-4.164309849</v>
      </c>
      <c r="AY165" s="16">
        <f t="shared" si="14"/>
        <v>-2.568944041</v>
      </c>
      <c r="AZ165" s="16">
        <f t="shared" si="15"/>
        <v>2.471968698</v>
      </c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</row>
    <row r="166">
      <c r="A166" s="37">
        <v>165.0</v>
      </c>
      <c r="B166" s="37" t="s">
        <v>595</v>
      </c>
      <c r="C166" s="37" t="str">
        <f>VLOOKUP(B166, 'Unavailable Pitchers'!A:B,2, FALSE)</f>
        <v/>
      </c>
      <c r="D166" s="37" t="str">
        <f>VLOOKUP(B166, 'Pitcher Pool'!A:C,3, FALSE)</f>
        <v>#N/A</v>
      </c>
      <c r="E166" s="37">
        <v>32.0</v>
      </c>
      <c r="F166" s="37" t="s">
        <v>160</v>
      </c>
      <c r="G166" s="37" t="s">
        <v>125</v>
      </c>
      <c r="H166" s="37">
        <v>2.0</v>
      </c>
      <c r="I166" s="37">
        <v>2.0</v>
      </c>
      <c r="J166" s="37">
        <v>0.5</v>
      </c>
      <c r="K166" s="37">
        <v>4.13</v>
      </c>
      <c r="L166" s="37">
        <v>5.0</v>
      </c>
      <c r="M166" s="37">
        <v>5.0</v>
      </c>
      <c r="N166" s="37">
        <v>0.0</v>
      </c>
      <c r="O166" s="37">
        <v>0.0</v>
      </c>
      <c r="P166" s="37">
        <v>0.0</v>
      </c>
      <c r="Q166" s="37">
        <v>0.0</v>
      </c>
      <c r="R166" s="37">
        <v>28.33</v>
      </c>
      <c r="S166" s="37">
        <v>28.0</v>
      </c>
      <c r="T166" s="37">
        <v>13.0</v>
      </c>
      <c r="U166" s="37">
        <v>13.0</v>
      </c>
      <c r="V166" s="37">
        <v>2.0</v>
      </c>
      <c r="W166" s="37">
        <v>11.0</v>
      </c>
      <c r="X166" s="37">
        <v>0.0</v>
      </c>
      <c r="Y166" s="37">
        <v>27.0</v>
      </c>
      <c r="Z166" s="37">
        <v>2.0</v>
      </c>
      <c r="AA166" s="37">
        <v>0.0</v>
      </c>
      <c r="AB166" s="37">
        <v>0.0</v>
      </c>
      <c r="AC166" s="37">
        <v>123.0</v>
      </c>
      <c r="AD166" s="37">
        <v>92.0</v>
      </c>
      <c r="AE166" s="37">
        <v>3.49</v>
      </c>
      <c r="AF166" s="37">
        <v>1.376</v>
      </c>
      <c r="AG166" s="37">
        <v>8.9</v>
      </c>
      <c r="AH166" s="37">
        <v>0.6</v>
      </c>
      <c r="AI166" s="37">
        <v>3.5</v>
      </c>
      <c r="AJ166" s="37">
        <v>8.6</v>
      </c>
      <c r="AK166" s="37">
        <v>2.45</v>
      </c>
      <c r="AL166" s="37">
        <f t="shared" si="1"/>
        <v>26</v>
      </c>
      <c r="AM166" s="36">
        <f t="shared" si="2"/>
        <v>2</v>
      </c>
      <c r="AN166" s="36">
        <f t="shared" si="3"/>
        <v>13</v>
      </c>
      <c r="AO166" s="12">
        <f t="shared" si="4"/>
        <v>0</v>
      </c>
      <c r="AP166" s="12">
        <f t="shared" si="5"/>
        <v>0</v>
      </c>
      <c r="AQ166" s="36">
        <f t="shared" si="6"/>
        <v>27</v>
      </c>
      <c r="AR166" s="38">
        <f t="shared" si="7"/>
        <v>57.99</v>
      </c>
      <c r="AS166" s="16">
        <f t="shared" si="8"/>
        <v>17.56913239</v>
      </c>
      <c r="AT166" s="16">
        <f t="shared" si="9"/>
        <v>3.326190377</v>
      </c>
      <c r="AU166" s="16">
        <f t="shared" si="10"/>
        <v>4.489627861</v>
      </c>
      <c r="AV166" s="16">
        <f t="shared" si="11"/>
        <v>0</v>
      </c>
      <c r="AW166" s="16">
        <f t="shared" si="12"/>
        <v>0</v>
      </c>
      <c r="AX166" s="16">
        <f t="shared" si="13"/>
        <v>-6.246464774</v>
      </c>
      <c r="AY166" s="16">
        <f t="shared" si="14"/>
        <v>-6.774582307</v>
      </c>
      <c r="AZ166" s="16">
        <f t="shared" si="15"/>
        <v>2.472780709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</row>
    <row r="167">
      <c r="A167" s="37">
        <v>166.0</v>
      </c>
      <c r="B167" s="37" t="s">
        <v>596</v>
      </c>
      <c r="C167" s="37" t="str">
        <f>VLOOKUP(B167, 'Unavailable Pitchers'!A:B,2, FALSE)</f>
        <v>#N/A</v>
      </c>
      <c r="D167" s="37" t="str">
        <f>VLOOKUP(B167, 'Pitcher Pool'!A:C,3, FALSE)</f>
        <v>Available</v>
      </c>
      <c r="E167" s="37">
        <v>33.0</v>
      </c>
      <c r="F167" s="37" t="s">
        <v>137</v>
      </c>
      <c r="G167" s="37" t="s">
        <v>121</v>
      </c>
      <c r="H167" s="37">
        <v>0.0</v>
      </c>
      <c r="I167" s="37">
        <v>3.0</v>
      </c>
      <c r="J167" s="37">
        <v>0.0</v>
      </c>
      <c r="K167" s="37">
        <v>6.48</v>
      </c>
      <c r="L167" s="37">
        <v>4.0</v>
      </c>
      <c r="M167" s="37">
        <v>4.0</v>
      </c>
      <c r="N167" s="37">
        <v>0.0</v>
      </c>
      <c r="O167" s="37">
        <v>0.0</v>
      </c>
      <c r="P167" s="37">
        <v>0.0</v>
      </c>
      <c r="Q167" s="37">
        <v>0.0</v>
      </c>
      <c r="R167" s="37">
        <v>16.66</v>
      </c>
      <c r="S167" s="37">
        <v>16.0</v>
      </c>
      <c r="T167" s="37">
        <v>12.0</v>
      </c>
      <c r="U167" s="37">
        <v>12.0</v>
      </c>
      <c r="V167" s="37">
        <v>3.0</v>
      </c>
      <c r="W167" s="37">
        <v>8.0</v>
      </c>
      <c r="X167" s="37">
        <v>0.0</v>
      </c>
      <c r="Y167" s="37">
        <v>13.0</v>
      </c>
      <c r="Z167" s="37">
        <v>2.0</v>
      </c>
      <c r="AA167" s="37">
        <v>0.0</v>
      </c>
      <c r="AB167" s="37">
        <v>0.0</v>
      </c>
      <c r="AC167" s="37">
        <v>76.0</v>
      </c>
      <c r="AD167" s="37">
        <v>62.0</v>
      </c>
      <c r="AE167" s="37">
        <v>5.68</v>
      </c>
      <c r="AF167" s="37">
        <v>1.44</v>
      </c>
      <c r="AG167" s="37">
        <v>8.6</v>
      </c>
      <c r="AH167" s="37">
        <v>1.6</v>
      </c>
      <c r="AI167" s="37">
        <v>4.3</v>
      </c>
      <c r="AJ167" s="37">
        <v>7.0</v>
      </c>
      <c r="AK167" s="37">
        <v>1.63</v>
      </c>
      <c r="AL167" s="37">
        <f t="shared" si="1"/>
        <v>13</v>
      </c>
      <c r="AM167" s="36">
        <f t="shared" si="2"/>
        <v>3</v>
      </c>
      <c r="AN167" s="36">
        <f t="shared" si="3"/>
        <v>10</v>
      </c>
      <c r="AO167" s="12">
        <f t="shared" si="4"/>
        <v>0</v>
      </c>
      <c r="AP167" s="12">
        <f t="shared" si="5"/>
        <v>0</v>
      </c>
      <c r="AQ167" s="36">
        <f t="shared" si="6"/>
        <v>13</v>
      </c>
      <c r="AR167" s="38">
        <f t="shared" si="7"/>
        <v>36.98</v>
      </c>
      <c r="AS167" s="16">
        <f t="shared" si="8"/>
        <v>8.784566194</v>
      </c>
      <c r="AT167" s="16">
        <f t="shared" si="9"/>
        <v>4.989285565</v>
      </c>
      <c r="AU167" s="16">
        <f t="shared" si="10"/>
        <v>3.453559893</v>
      </c>
      <c r="AV167" s="16">
        <f t="shared" si="11"/>
        <v>0</v>
      </c>
      <c r="AW167" s="16">
        <f t="shared" si="12"/>
        <v>0</v>
      </c>
      <c r="AX167" s="16">
        <f t="shared" si="13"/>
        <v>-3.007557113</v>
      </c>
      <c r="AY167" s="16">
        <f t="shared" si="14"/>
        <v>-4.320125086</v>
      </c>
      <c r="AZ167" s="16">
        <f t="shared" si="15"/>
        <v>2.474932363</v>
      </c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</row>
    <row r="168">
      <c r="A168" s="37">
        <v>167.0</v>
      </c>
      <c r="B168" s="37" t="s">
        <v>597</v>
      </c>
      <c r="C168" s="37" t="str">
        <f>VLOOKUP(B168, 'Unavailable Pitchers'!A:B,2, FALSE)</f>
        <v/>
      </c>
      <c r="D168" s="37" t="str">
        <f>VLOOKUP(B168, 'Pitcher Pool'!A:C,3, FALSE)</f>
        <v>#N/A</v>
      </c>
      <c r="E168" s="37">
        <v>31.0</v>
      </c>
      <c r="F168" s="37" t="s">
        <v>170</v>
      </c>
      <c r="G168" s="37" t="s">
        <v>121</v>
      </c>
      <c r="H168" s="37">
        <v>2.0</v>
      </c>
      <c r="I168" s="37">
        <v>2.0</v>
      </c>
      <c r="J168" s="37">
        <v>0.5</v>
      </c>
      <c r="K168" s="37">
        <v>6.31</v>
      </c>
      <c r="L168" s="37">
        <v>5.0</v>
      </c>
      <c r="M168" s="37">
        <v>5.0</v>
      </c>
      <c r="N168" s="37">
        <v>0.0</v>
      </c>
      <c r="O168" s="37">
        <v>1.0</v>
      </c>
      <c r="P168" s="37">
        <v>1.0</v>
      </c>
      <c r="Q168" s="37">
        <v>0.0</v>
      </c>
      <c r="R168" s="37">
        <v>25.66</v>
      </c>
      <c r="S168" s="37">
        <v>24.0</v>
      </c>
      <c r="T168" s="37">
        <v>18.0</v>
      </c>
      <c r="U168" s="37">
        <v>18.0</v>
      </c>
      <c r="V168" s="37">
        <v>4.0</v>
      </c>
      <c r="W168" s="37">
        <v>9.0</v>
      </c>
      <c r="X168" s="37">
        <v>1.0</v>
      </c>
      <c r="Y168" s="37">
        <v>27.0</v>
      </c>
      <c r="Z168" s="37">
        <v>4.0</v>
      </c>
      <c r="AA168" s="37">
        <v>0.0</v>
      </c>
      <c r="AB168" s="37">
        <v>0.0</v>
      </c>
      <c r="AC168" s="37">
        <v>112.0</v>
      </c>
      <c r="AD168" s="37">
        <v>65.0</v>
      </c>
      <c r="AE168" s="37">
        <v>4.54</v>
      </c>
      <c r="AF168" s="37">
        <v>1.286</v>
      </c>
      <c r="AG168" s="37">
        <v>8.4</v>
      </c>
      <c r="AH168" s="37">
        <v>1.4</v>
      </c>
      <c r="AI168" s="37">
        <v>3.2</v>
      </c>
      <c r="AJ168" s="37">
        <v>9.5</v>
      </c>
      <c r="AK168" s="37">
        <v>3.0</v>
      </c>
      <c r="AL168" s="37">
        <f t="shared" si="1"/>
        <v>20</v>
      </c>
      <c r="AM168" s="36">
        <f t="shared" si="2"/>
        <v>4</v>
      </c>
      <c r="AN168" s="36">
        <f t="shared" si="3"/>
        <v>13</v>
      </c>
      <c r="AO168" s="12">
        <f t="shared" si="4"/>
        <v>0</v>
      </c>
      <c r="AP168" s="12">
        <f t="shared" si="5"/>
        <v>0</v>
      </c>
      <c r="AQ168" s="36">
        <f t="shared" si="6"/>
        <v>27</v>
      </c>
      <c r="AR168" s="38">
        <f t="shared" si="7"/>
        <v>49.98</v>
      </c>
      <c r="AS168" s="16">
        <f t="shared" si="8"/>
        <v>13.51471722</v>
      </c>
      <c r="AT168" s="16">
        <f t="shared" si="9"/>
        <v>6.652380754</v>
      </c>
      <c r="AU168" s="16">
        <f t="shared" si="10"/>
        <v>4.489627861</v>
      </c>
      <c r="AV168" s="16">
        <f t="shared" si="11"/>
        <v>0</v>
      </c>
      <c r="AW168" s="16">
        <f t="shared" si="12"/>
        <v>0</v>
      </c>
      <c r="AX168" s="16">
        <f t="shared" si="13"/>
        <v>-6.246464774</v>
      </c>
      <c r="AY168" s="16">
        <f t="shared" si="14"/>
        <v>-5.838827793</v>
      </c>
      <c r="AZ168" s="16">
        <f t="shared" si="15"/>
        <v>2.514286654</v>
      </c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</row>
    <row r="169">
      <c r="A169" s="37">
        <v>168.0</v>
      </c>
      <c r="B169" s="37" t="s">
        <v>598</v>
      </c>
      <c r="C169" s="37" t="str">
        <f>VLOOKUP(B169, 'Unavailable Pitchers'!A:B,2, FALSE)</f>
        <v/>
      </c>
      <c r="D169" s="37" t="str">
        <f>VLOOKUP(B169, 'Pitcher Pool'!A:C,3, FALSE)</f>
        <v>#N/A</v>
      </c>
      <c r="E169" s="37">
        <v>27.0</v>
      </c>
      <c r="F169" s="37" t="s">
        <v>170</v>
      </c>
      <c r="G169" s="37" t="s">
        <v>121</v>
      </c>
      <c r="H169" s="37">
        <v>1.0</v>
      </c>
      <c r="I169" s="37">
        <v>2.0</v>
      </c>
      <c r="J169" s="37">
        <v>0.333</v>
      </c>
      <c r="K169" s="37">
        <v>4.57</v>
      </c>
      <c r="L169" s="37">
        <v>4.0</v>
      </c>
      <c r="M169" s="37">
        <v>4.0</v>
      </c>
      <c r="N169" s="37">
        <v>0.0</v>
      </c>
      <c r="O169" s="37">
        <v>0.0</v>
      </c>
      <c r="P169" s="37">
        <v>0.0</v>
      </c>
      <c r="Q169" s="37">
        <v>0.0</v>
      </c>
      <c r="R169" s="37">
        <v>21.66</v>
      </c>
      <c r="S169" s="37">
        <v>19.0</v>
      </c>
      <c r="T169" s="37">
        <v>11.0</v>
      </c>
      <c r="U169" s="37">
        <v>11.0</v>
      </c>
      <c r="V169" s="37">
        <v>5.0</v>
      </c>
      <c r="W169" s="37">
        <v>5.0</v>
      </c>
      <c r="X169" s="37">
        <v>1.0</v>
      </c>
      <c r="Y169" s="37">
        <v>19.0</v>
      </c>
      <c r="Z169" s="37">
        <v>1.0</v>
      </c>
      <c r="AA169" s="37">
        <v>0.0</v>
      </c>
      <c r="AB169" s="37">
        <v>0.0</v>
      </c>
      <c r="AC169" s="37">
        <v>91.0</v>
      </c>
      <c r="AD169" s="37">
        <v>90.0</v>
      </c>
      <c r="AE169" s="37">
        <v>5.18</v>
      </c>
      <c r="AF169" s="37">
        <v>1.108</v>
      </c>
      <c r="AG169" s="37">
        <v>7.9</v>
      </c>
      <c r="AH169" s="37">
        <v>2.1</v>
      </c>
      <c r="AI169" s="37">
        <v>2.1</v>
      </c>
      <c r="AJ169" s="37">
        <v>7.9</v>
      </c>
      <c r="AK169" s="37">
        <v>3.8</v>
      </c>
      <c r="AL169" s="37">
        <f t="shared" si="1"/>
        <v>14</v>
      </c>
      <c r="AM169" s="36">
        <f t="shared" si="2"/>
        <v>5</v>
      </c>
      <c r="AN169" s="36">
        <f t="shared" si="3"/>
        <v>6</v>
      </c>
      <c r="AO169" s="12">
        <f t="shared" si="4"/>
        <v>0</v>
      </c>
      <c r="AP169" s="12">
        <f t="shared" si="5"/>
        <v>0</v>
      </c>
      <c r="AQ169" s="36">
        <f t="shared" si="6"/>
        <v>19</v>
      </c>
      <c r="AR169" s="38">
        <f t="shared" si="7"/>
        <v>45.98</v>
      </c>
      <c r="AS169" s="16">
        <f t="shared" si="8"/>
        <v>9.460302055</v>
      </c>
      <c r="AT169" s="16">
        <f t="shared" si="9"/>
        <v>8.315475942</v>
      </c>
      <c r="AU169" s="16">
        <f t="shared" si="10"/>
        <v>2.072135936</v>
      </c>
      <c r="AV169" s="16">
        <f t="shared" si="11"/>
        <v>0</v>
      </c>
      <c r="AW169" s="16">
        <f t="shared" si="12"/>
        <v>0</v>
      </c>
      <c r="AX169" s="16">
        <f t="shared" si="13"/>
        <v>-4.395660396</v>
      </c>
      <c r="AY169" s="16">
        <f t="shared" si="14"/>
        <v>-5.371534653</v>
      </c>
      <c r="AZ169" s="16">
        <f t="shared" si="15"/>
        <v>2.520179721</v>
      </c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</row>
    <row r="170">
      <c r="A170" s="37">
        <v>169.0</v>
      </c>
      <c r="B170" s="37" t="s">
        <v>599</v>
      </c>
      <c r="C170" s="37" t="str">
        <f>VLOOKUP(B170, 'Unavailable Pitchers'!A:B,2, FALSE)</f>
        <v>#N/A</v>
      </c>
      <c r="D170" s="37" t="str">
        <f>VLOOKUP(B170, 'Pitcher Pool'!A:C,3, FALSE)</f>
        <v>Available</v>
      </c>
      <c r="E170" s="37">
        <v>26.0</v>
      </c>
      <c r="F170" s="37" t="s">
        <v>226</v>
      </c>
      <c r="G170" s="37" t="s">
        <v>125</v>
      </c>
      <c r="H170" s="37">
        <v>2.0</v>
      </c>
      <c r="I170" s="37">
        <v>1.0</v>
      </c>
      <c r="J170" s="37">
        <v>0.667</v>
      </c>
      <c r="K170" s="37">
        <v>2.74</v>
      </c>
      <c r="L170" s="37">
        <v>4.0</v>
      </c>
      <c r="M170" s="37">
        <v>4.0</v>
      </c>
      <c r="N170" s="37">
        <v>0.0</v>
      </c>
      <c r="O170" s="37">
        <v>0.0</v>
      </c>
      <c r="P170" s="37">
        <v>0.0</v>
      </c>
      <c r="Q170" s="37">
        <v>0.0</v>
      </c>
      <c r="R170" s="37">
        <v>23.0</v>
      </c>
      <c r="S170" s="37">
        <v>26.0</v>
      </c>
      <c r="T170" s="37">
        <v>8.0</v>
      </c>
      <c r="U170" s="37">
        <v>7.0</v>
      </c>
      <c r="V170" s="37">
        <v>1.0</v>
      </c>
      <c r="W170" s="37">
        <v>5.0</v>
      </c>
      <c r="X170" s="37">
        <v>0.0</v>
      </c>
      <c r="Y170" s="37">
        <v>21.0</v>
      </c>
      <c r="Z170" s="37">
        <v>1.0</v>
      </c>
      <c r="AA170" s="37">
        <v>0.0</v>
      </c>
      <c r="AB170" s="37">
        <v>0.0</v>
      </c>
      <c r="AC170" s="37">
        <v>97.0</v>
      </c>
      <c r="AD170" s="37">
        <v>144.0</v>
      </c>
      <c r="AE170" s="37">
        <v>2.62</v>
      </c>
      <c r="AF170" s="37">
        <v>1.348</v>
      </c>
      <c r="AG170" s="37">
        <v>10.2</v>
      </c>
      <c r="AH170" s="37">
        <v>0.4</v>
      </c>
      <c r="AI170" s="37">
        <v>2.0</v>
      </c>
      <c r="AJ170" s="37">
        <v>8.2</v>
      </c>
      <c r="AK170" s="37">
        <v>4.2</v>
      </c>
      <c r="AL170" s="37">
        <f t="shared" si="1"/>
        <v>25</v>
      </c>
      <c r="AM170" s="36">
        <f t="shared" si="2"/>
        <v>1</v>
      </c>
      <c r="AN170" s="36">
        <f t="shared" si="3"/>
        <v>6</v>
      </c>
      <c r="AO170" s="12">
        <f t="shared" si="4"/>
        <v>0</v>
      </c>
      <c r="AP170" s="12">
        <f t="shared" si="5"/>
        <v>0</v>
      </c>
      <c r="AQ170" s="36">
        <f t="shared" si="6"/>
        <v>21</v>
      </c>
      <c r="AR170" s="38">
        <f t="shared" si="7"/>
        <v>48</v>
      </c>
      <c r="AS170" s="16">
        <f t="shared" si="8"/>
        <v>16.89339653</v>
      </c>
      <c r="AT170" s="16">
        <f t="shared" si="9"/>
        <v>1.663095188</v>
      </c>
      <c r="AU170" s="16">
        <f t="shared" si="10"/>
        <v>2.072135936</v>
      </c>
      <c r="AV170" s="16">
        <f t="shared" si="11"/>
        <v>0</v>
      </c>
      <c r="AW170" s="16">
        <f t="shared" si="12"/>
        <v>0</v>
      </c>
      <c r="AX170" s="16">
        <f t="shared" si="13"/>
        <v>-4.858361491</v>
      </c>
      <c r="AY170" s="16">
        <f t="shared" si="14"/>
        <v>-5.607517689</v>
      </c>
      <c r="AZ170" s="16">
        <f t="shared" si="15"/>
        <v>2.540687118</v>
      </c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</row>
    <row r="171">
      <c r="A171" s="37">
        <v>170.0</v>
      </c>
      <c r="B171" s="37" t="s">
        <v>600</v>
      </c>
      <c r="C171" s="37" t="str">
        <f>VLOOKUP(B171, 'Unavailable Pitchers'!A:B,2, FALSE)</f>
        <v>#N/A</v>
      </c>
      <c r="D171" s="37" t="str">
        <f>VLOOKUP(B171, 'Pitcher Pool'!A:C,3, FALSE)</f>
        <v>Available</v>
      </c>
      <c r="E171" s="37">
        <v>33.0</v>
      </c>
      <c r="F171" s="37" t="s">
        <v>214</v>
      </c>
      <c r="G171" s="37" t="s">
        <v>121</v>
      </c>
      <c r="H171" s="37">
        <v>1.0</v>
      </c>
      <c r="I171" s="37">
        <v>2.0</v>
      </c>
      <c r="J171" s="37">
        <v>0.333</v>
      </c>
      <c r="K171" s="37">
        <v>7.11</v>
      </c>
      <c r="L171" s="37">
        <v>4.0</v>
      </c>
      <c r="M171" s="37">
        <v>4.0</v>
      </c>
      <c r="N171" s="37">
        <v>0.0</v>
      </c>
      <c r="O171" s="37">
        <v>0.0</v>
      </c>
      <c r="P171" s="37">
        <v>0.0</v>
      </c>
      <c r="Q171" s="37">
        <v>0.0</v>
      </c>
      <c r="R171" s="37">
        <v>19.0</v>
      </c>
      <c r="S171" s="37">
        <v>22.0</v>
      </c>
      <c r="T171" s="37">
        <v>16.0</v>
      </c>
      <c r="U171" s="37">
        <v>15.0</v>
      </c>
      <c r="V171" s="37">
        <v>2.0</v>
      </c>
      <c r="W171" s="37">
        <v>5.0</v>
      </c>
      <c r="X171" s="37">
        <v>0.0</v>
      </c>
      <c r="Y171" s="37">
        <v>19.0</v>
      </c>
      <c r="Z171" s="37">
        <v>0.0</v>
      </c>
      <c r="AA171" s="37">
        <v>0.0</v>
      </c>
      <c r="AB171" s="37">
        <v>1.0</v>
      </c>
      <c r="AC171" s="37">
        <v>83.0</v>
      </c>
      <c r="AD171" s="37">
        <v>57.0</v>
      </c>
      <c r="AE171" s="37">
        <v>3.26</v>
      </c>
      <c r="AF171" s="37">
        <v>1.421</v>
      </c>
      <c r="AG171" s="37">
        <v>10.4</v>
      </c>
      <c r="AH171" s="37">
        <v>0.9</v>
      </c>
      <c r="AI171" s="37">
        <v>2.4</v>
      </c>
      <c r="AJ171" s="37">
        <v>9.0</v>
      </c>
      <c r="AK171" s="37">
        <v>3.8</v>
      </c>
      <c r="AL171" s="37">
        <f t="shared" si="1"/>
        <v>20</v>
      </c>
      <c r="AM171" s="36">
        <f t="shared" si="2"/>
        <v>2</v>
      </c>
      <c r="AN171" s="36">
        <f t="shared" si="3"/>
        <v>5</v>
      </c>
      <c r="AO171" s="12">
        <f t="shared" si="4"/>
        <v>1</v>
      </c>
      <c r="AP171" s="12">
        <f t="shared" si="5"/>
        <v>0</v>
      </c>
      <c r="AQ171" s="36">
        <f t="shared" si="6"/>
        <v>19</v>
      </c>
      <c r="AR171" s="38">
        <f t="shared" si="7"/>
        <v>38</v>
      </c>
      <c r="AS171" s="16">
        <f t="shared" si="8"/>
        <v>13.51471722</v>
      </c>
      <c r="AT171" s="16">
        <f t="shared" si="9"/>
        <v>3.326190377</v>
      </c>
      <c r="AU171" s="16">
        <f t="shared" si="10"/>
        <v>1.726779946</v>
      </c>
      <c r="AV171" s="16">
        <f t="shared" si="11"/>
        <v>0.4466447172</v>
      </c>
      <c r="AW171" s="16">
        <f t="shared" si="12"/>
        <v>0</v>
      </c>
      <c r="AX171" s="16">
        <f t="shared" si="13"/>
        <v>-4.395660396</v>
      </c>
      <c r="AY171" s="16">
        <f t="shared" si="14"/>
        <v>-4.439284837</v>
      </c>
      <c r="AZ171" s="16">
        <f t="shared" si="15"/>
        <v>2.544846757</v>
      </c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</row>
    <row r="172">
      <c r="A172" s="37">
        <v>171.0</v>
      </c>
      <c r="B172" s="37" t="s">
        <v>601</v>
      </c>
      <c r="C172" s="37" t="str">
        <f>VLOOKUP(B172, 'Unavailable Pitchers'!A:B,2, FALSE)</f>
        <v/>
      </c>
      <c r="D172" s="37" t="str">
        <f>VLOOKUP(B172, 'Pitcher Pool'!A:C,3, FALSE)</f>
        <v>#N/A</v>
      </c>
      <c r="E172" s="37">
        <v>29.0</v>
      </c>
      <c r="F172" s="37" t="s">
        <v>206</v>
      </c>
      <c r="G172" s="37" t="s">
        <v>121</v>
      </c>
      <c r="H172" s="37">
        <v>0.0</v>
      </c>
      <c r="I172" s="37">
        <v>4.0</v>
      </c>
      <c r="J172" s="37">
        <v>0.0</v>
      </c>
      <c r="K172" s="37">
        <v>6.0</v>
      </c>
      <c r="L172" s="37">
        <v>4.0</v>
      </c>
      <c r="M172" s="37">
        <v>4.0</v>
      </c>
      <c r="N172" s="37">
        <v>0.0</v>
      </c>
      <c r="O172" s="37">
        <v>0.0</v>
      </c>
      <c r="P172" s="37">
        <v>0.0</v>
      </c>
      <c r="Q172" s="37">
        <v>0.0</v>
      </c>
      <c r="R172" s="37">
        <v>21.0</v>
      </c>
      <c r="S172" s="37">
        <v>21.0</v>
      </c>
      <c r="T172" s="37">
        <v>14.0</v>
      </c>
      <c r="U172" s="37">
        <v>14.0</v>
      </c>
      <c r="V172" s="37">
        <v>2.0</v>
      </c>
      <c r="W172" s="37">
        <v>5.0</v>
      </c>
      <c r="X172" s="37">
        <v>1.0</v>
      </c>
      <c r="Y172" s="37">
        <v>13.0</v>
      </c>
      <c r="Z172" s="37">
        <v>2.0</v>
      </c>
      <c r="AA172" s="37">
        <v>0.0</v>
      </c>
      <c r="AB172" s="37">
        <v>1.0</v>
      </c>
      <c r="AC172" s="37">
        <v>91.0</v>
      </c>
      <c r="AD172" s="37">
        <v>63.0</v>
      </c>
      <c r="AE172" s="37">
        <v>4.1</v>
      </c>
      <c r="AF172" s="37">
        <v>1.238</v>
      </c>
      <c r="AG172" s="37">
        <v>9.0</v>
      </c>
      <c r="AH172" s="37">
        <v>0.9</v>
      </c>
      <c r="AI172" s="37">
        <v>2.1</v>
      </c>
      <c r="AJ172" s="37">
        <v>5.6</v>
      </c>
      <c r="AK172" s="37">
        <v>2.6</v>
      </c>
      <c r="AL172" s="37">
        <f t="shared" si="1"/>
        <v>19</v>
      </c>
      <c r="AM172" s="36">
        <f t="shared" si="2"/>
        <v>2</v>
      </c>
      <c r="AN172" s="36">
        <f t="shared" si="3"/>
        <v>7</v>
      </c>
      <c r="AO172" s="12">
        <f t="shared" si="4"/>
        <v>1</v>
      </c>
      <c r="AP172" s="12">
        <f t="shared" si="5"/>
        <v>0</v>
      </c>
      <c r="AQ172" s="36">
        <f t="shared" si="6"/>
        <v>13</v>
      </c>
      <c r="AR172" s="38">
        <f t="shared" si="7"/>
        <v>50</v>
      </c>
      <c r="AS172" s="16">
        <f t="shared" si="8"/>
        <v>12.83898136</v>
      </c>
      <c r="AT172" s="16">
        <f t="shared" si="9"/>
        <v>3.326190377</v>
      </c>
      <c r="AU172" s="16">
        <f t="shared" si="10"/>
        <v>2.417491925</v>
      </c>
      <c r="AV172" s="16">
        <f t="shared" si="11"/>
        <v>0.4466447172</v>
      </c>
      <c r="AW172" s="16">
        <f t="shared" si="12"/>
        <v>0</v>
      </c>
      <c r="AX172" s="16">
        <f t="shared" si="13"/>
        <v>-3.007557113</v>
      </c>
      <c r="AY172" s="16">
        <f t="shared" si="14"/>
        <v>-5.841164259</v>
      </c>
      <c r="AZ172" s="16">
        <f t="shared" si="15"/>
        <v>2.545146752</v>
      </c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</row>
    <row r="173">
      <c r="A173" s="37">
        <v>172.0</v>
      </c>
      <c r="B173" s="37" t="s">
        <v>602</v>
      </c>
      <c r="C173" s="37" t="str">
        <f>VLOOKUP(B173, 'Unavailable Pitchers'!A:B,2, FALSE)</f>
        <v>#N/A</v>
      </c>
      <c r="D173" s="37" t="str">
        <f>VLOOKUP(B173, 'Pitcher Pool'!A:C,3, FALSE)</f>
        <v>Available</v>
      </c>
      <c r="E173" s="37">
        <v>31.0</v>
      </c>
      <c r="F173" s="37" t="s">
        <v>214</v>
      </c>
      <c r="G173" s="37" t="s">
        <v>121</v>
      </c>
      <c r="H173" s="37">
        <v>2.0</v>
      </c>
      <c r="I173" s="37">
        <v>2.0</v>
      </c>
      <c r="J173" s="37">
        <v>0.5</v>
      </c>
      <c r="K173" s="37">
        <v>3.92</v>
      </c>
      <c r="L173" s="37">
        <v>4.0</v>
      </c>
      <c r="M173" s="37">
        <v>4.0</v>
      </c>
      <c r="N173" s="37">
        <v>0.0</v>
      </c>
      <c r="O173" s="37">
        <v>0.0</v>
      </c>
      <c r="P173" s="37">
        <v>0.0</v>
      </c>
      <c r="Q173" s="37">
        <v>0.0</v>
      </c>
      <c r="R173" s="37">
        <v>20.66</v>
      </c>
      <c r="S173" s="37">
        <v>22.0</v>
      </c>
      <c r="T173" s="37">
        <v>9.0</v>
      </c>
      <c r="U173" s="37">
        <v>9.0</v>
      </c>
      <c r="V173" s="37">
        <v>3.0</v>
      </c>
      <c r="W173" s="37">
        <v>6.0</v>
      </c>
      <c r="X173" s="37">
        <v>0.0</v>
      </c>
      <c r="Y173" s="37">
        <v>21.0</v>
      </c>
      <c r="Z173" s="37">
        <v>0.0</v>
      </c>
      <c r="AA173" s="37">
        <v>0.0</v>
      </c>
      <c r="AB173" s="37">
        <v>0.0</v>
      </c>
      <c r="AC173" s="37">
        <v>87.0</v>
      </c>
      <c r="AD173" s="37">
        <v>103.0</v>
      </c>
      <c r="AE173" s="37">
        <v>3.83</v>
      </c>
      <c r="AF173" s="37">
        <v>1.355</v>
      </c>
      <c r="AG173" s="37">
        <v>9.6</v>
      </c>
      <c r="AH173" s="37">
        <v>1.3</v>
      </c>
      <c r="AI173" s="37">
        <v>2.6</v>
      </c>
      <c r="AJ173" s="37">
        <v>9.1</v>
      </c>
      <c r="AK173" s="37">
        <v>3.5</v>
      </c>
      <c r="AL173" s="37">
        <f t="shared" si="1"/>
        <v>19</v>
      </c>
      <c r="AM173" s="36">
        <f t="shared" si="2"/>
        <v>3</v>
      </c>
      <c r="AN173" s="36">
        <f t="shared" si="3"/>
        <v>6</v>
      </c>
      <c r="AO173" s="12">
        <f t="shared" si="4"/>
        <v>0</v>
      </c>
      <c r="AP173" s="12">
        <f t="shared" si="5"/>
        <v>0</v>
      </c>
      <c r="AQ173" s="36">
        <f t="shared" si="6"/>
        <v>21</v>
      </c>
      <c r="AR173" s="38">
        <f t="shared" si="7"/>
        <v>40.98</v>
      </c>
      <c r="AS173" s="16">
        <f t="shared" si="8"/>
        <v>12.83898136</v>
      </c>
      <c r="AT173" s="16">
        <f t="shared" si="9"/>
        <v>4.989285565</v>
      </c>
      <c r="AU173" s="16">
        <f t="shared" si="10"/>
        <v>2.072135936</v>
      </c>
      <c r="AV173" s="16">
        <f t="shared" si="11"/>
        <v>0</v>
      </c>
      <c r="AW173" s="16">
        <f t="shared" si="12"/>
        <v>0</v>
      </c>
      <c r="AX173" s="16">
        <f t="shared" si="13"/>
        <v>-4.858361491</v>
      </c>
      <c r="AY173" s="16">
        <f t="shared" si="14"/>
        <v>-4.787418227</v>
      </c>
      <c r="AZ173" s="16">
        <f t="shared" si="15"/>
        <v>2.563655786</v>
      </c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</row>
    <row r="174">
      <c r="A174" s="37">
        <v>173.0</v>
      </c>
      <c r="B174" s="37" t="s">
        <v>603</v>
      </c>
      <c r="C174" s="37" t="str">
        <f>VLOOKUP(B174, 'Unavailable Pitchers'!A:B,2, FALSE)</f>
        <v>#N/A</v>
      </c>
      <c r="D174" s="37" t="str">
        <f>VLOOKUP(B174, 'Pitcher Pool'!A:C,3, FALSE)</f>
        <v>#N/A</v>
      </c>
      <c r="E174" s="37">
        <v>24.0</v>
      </c>
      <c r="F174" s="37" t="s">
        <v>274</v>
      </c>
      <c r="G174" s="37" t="s">
        <v>125</v>
      </c>
      <c r="H174" s="37">
        <v>0.0</v>
      </c>
      <c r="I174" s="37">
        <v>3.0</v>
      </c>
      <c r="J174" s="37">
        <v>0.0</v>
      </c>
      <c r="K174" s="37">
        <v>5.21</v>
      </c>
      <c r="L174" s="37">
        <v>5.0</v>
      </c>
      <c r="M174" s="37">
        <v>3.0</v>
      </c>
      <c r="N174" s="37">
        <v>1.0</v>
      </c>
      <c r="O174" s="37">
        <v>0.0</v>
      </c>
      <c r="P174" s="37">
        <v>0.0</v>
      </c>
      <c r="Q174" s="37">
        <v>0.0</v>
      </c>
      <c r="R174" s="37">
        <v>19.0</v>
      </c>
      <c r="S174" s="37">
        <v>18.0</v>
      </c>
      <c r="T174" s="37">
        <v>12.0</v>
      </c>
      <c r="U174" s="37">
        <v>11.0</v>
      </c>
      <c r="V174" s="37">
        <v>5.0</v>
      </c>
      <c r="W174" s="37">
        <v>12.0</v>
      </c>
      <c r="X174" s="37">
        <v>0.0</v>
      </c>
      <c r="Y174" s="37">
        <v>17.0</v>
      </c>
      <c r="Z174" s="37">
        <v>1.0</v>
      </c>
      <c r="AA174" s="37">
        <v>0.0</v>
      </c>
      <c r="AB174" s="37">
        <v>0.0</v>
      </c>
      <c r="AC174" s="37">
        <v>88.0</v>
      </c>
      <c r="AD174" s="37">
        <v>82.0</v>
      </c>
      <c r="AE174" s="37">
        <v>6.78</v>
      </c>
      <c r="AF174" s="37">
        <v>1.579</v>
      </c>
      <c r="AG174" s="37">
        <v>8.5</v>
      </c>
      <c r="AH174" s="37">
        <v>2.4</v>
      </c>
      <c r="AI174" s="37">
        <v>5.7</v>
      </c>
      <c r="AJ174" s="37">
        <v>8.1</v>
      </c>
      <c r="AK174" s="37">
        <v>1.42</v>
      </c>
      <c r="AL174" s="37">
        <f t="shared" si="1"/>
        <v>13</v>
      </c>
      <c r="AM174" s="36">
        <f t="shared" si="2"/>
        <v>5</v>
      </c>
      <c r="AN174" s="36">
        <f t="shared" si="3"/>
        <v>13</v>
      </c>
      <c r="AO174" s="12">
        <f t="shared" si="4"/>
        <v>0</v>
      </c>
      <c r="AP174" s="12">
        <f t="shared" si="5"/>
        <v>0</v>
      </c>
      <c r="AQ174" s="36">
        <f t="shared" si="6"/>
        <v>17</v>
      </c>
      <c r="AR174" s="38">
        <f t="shared" si="7"/>
        <v>40</v>
      </c>
      <c r="AS174" s="16">
        <f t="shared" si="8"/>
        <v>8.784566194</v>
      </c>
      <c r="AT174" s="16">
        <f t="shared" si="9"/>
        <v>8.315475942</v>
      </c>
      <c r="AU174" s="16">
        <f t="shared" si="10"/>
        <v>4.489627861</v>
      </c>
      <c r="AV174" s="16">
        <f t="shared" si="11"/>
        <v>0</v>
      </c>
      <c r="AW174" s="16">
        <f t="shared" si="12"/>
        <v>0</v>
      </c>
      <c r="AX174" s="16">
        <f t="shared" si="13"/>
        <v>-3.932959302</v>
      </c>
      <c r="AY174" s="16">
        <f t="shared" si="14"/>
        <v>-4.672931407</v>
      </c>
      <c r="AZ174" s="16">
        <f t="shared" si="15"/>
        <v>2.596755858</v>
      </c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</row>
    <row r="175">
      <c r="A175" s="37">
        <v>174.0</v>
      </c>
      <c r="B175" s="37" t="s">
        <v>604</v>
      </c>
      <c r="C175" s="37" t="str">
        <f>VLOOKUP(B175, 'Unavailable Pitchers'!A:B,2, FALSE)</f>
        <v/>
      </c>
      <c r="D175" s="37" t="str">
        <f>VLOOKUP(B175, 'Pitcher Pool'!A:C,3, FALSE)</f>
        <v>#N/A</v>
      </c>
      <c r="E175" s="37">
        <v>26.0</v>
      </c>
      <c r="F175" s="37" t="s">
        <v>236</v>
      </c>
      <c r="G175" s="37" t="s">
        <v>121</v>
      </c>
      <c r="H175" s="37">
        <v>1.0</v>
      </c>
      <c r="I175" s="37">
        <v>1.0</v>
      </c>
      <c r="J175" s="37">
        <v>0.5</v>
      </c>
      <c r="K175" s="37">
        <v>3.45</v>
      </c>
      <c r="L175" s="37">
        <v>5.0</v>
      </c>
      <c r="M175" s="37">
        <v>5.0</v>
      </c>
      <c r="N175" s="37">
        <v>0.0</v>
      </c>
      <c r="O175" s="37">
        <v>1.0</v>
      </c>
      <c r="P175" s="37">
        <v>0.0</v>
      </c>
      <c r="Q175" s="37">
        <v>0.0</v>
      </c>
      <c r="R175" s="37">
        <v>28.66</v>
      </c>
      <c r="S175" s="37">
        <v>25.0</v>
      </c>
      <c r="T175" s="37">
        <v>11.0</v>
      </c>
      <c r="U175" s="37">
        <v>11.0</v>
      </c>
      <c r="V175" s="37">
        <v>3.0</v>
      </c>
      <c r="W175" s="37">
        <v>16.0</v>
      </c>
      <c r="X175" s="37">
        <v>0.0</v>
      </c>
      <c r="Y175" s="37">
        <v>28.0</v>
      </c>
      <c r="Z175" s="37">
        <v>0.0</v>
      </c>
      <c r="AA175" s="37">
        <v>0.0</v>
      </c>
      <c r="AB175" s="37">
        <v>2.0</v>
      </c>
      <c r="AC175" s="37">
        <v>123.0</v>
      </c>
      <c r="AD175" s="37">
        <v>134.0</v>
      </c>
      <c r="AE175" s="37">
        <v>4.18</v>
      </c>
      <c r="AF175" s="37">
        <v>1.43</v>
      </c>
      <c r="AG175" s="37">
        <v>7.8</v>
      </c>
      <c r="AH175" s="37">
        <v>0.9</v>
      </c>
      <c r="AI175" s="37">
        <v>5.0</v>
      </c>
      <c r="AJ175" s="37">
        <v>8.8</v>
      </c>
      <c r="AK175" s="37">
        <v>1.75</v>
      </c>
      <c r="AL175" s="37">
        <f t="shared" si="1"/>
        <v>22</v>
      </c>
      <c r="AM175" s="36">
        <f t="shared" si="2"/>
        <v>3</v>
      </c>
      <c r="AN175" s="36">
        <f t="shared" si="3"/>
        <v>16</v>
      </c>
      <c r="AO175" s="12">
        <f t="shared" si="4"/>
        <v>2</v>
      </c>
      <c r="AP175" s="12">
        <f t="shared" si="5"/>
        <v>0</v>
      </c>
      <c r="AQ175" s="36">
        <f t="shared" si="6"/>
        <v>28</v>
      </c>
      <c r="AR175" s="38">
        <f t="shared" si="7"/>
        <v>57.98</v>
      </c>
      <c r="AS175" s="16">
        <f t="shared" si="8"/>
        <v>14.86618894</v>
      </c>
      <c r="AT175" s="16">
        <f t="shared" si="9"/>
        <v>4.989285565</v>
      </c>
      <c r="AU175" s="16">
        <f t="shared" si="10"/>
        <v>5.525695829</v>
      </c>
      <c r="AV175" s="16">
        <f t="shared" si="11"/>
        <v>0.8932894343</v>
      </c>
      <c r="AW175" s="16">
        <f t="shared" si="12"/>
        <v>0</v>
      </c>
      <c r="AX175" s="16">
        <f t="shared" si="13"/>
        <v>-6.477815321</v>
      </c>
      <c r="AY175" s="16">
        <f t="shared" si="14"/>
        <v>-6.773414075</v>
      </c>
      <c r="AZ175" s="16">
        <f t="shared" si="15"/>
        <v>2.604646075</v>
      </c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</row>
    <row r="176">
      <c r="A176" s="37">
        <v>175.0</v>
      </c>
      <c r="B176" s="37" t="s">
        <v>605</v>
      </c>
      <c r="C176" s="37" t="str">
        <f>VLOOKUP(B176, 'Unavailable Pitchers'!A:B,2, FALSE)</f>
        <v/>
      </c>
      <c r="D176" s="37" t="str">
        <f>VLOOKUP(B176, 'Pitcher Pool'!A:C,3, FALSE)</f>
        <v>#N/A</v>
      </c>
      <c r="E176" s="37">
        <v>26.0</v>
      </c>
      <c r="F176" s="37" t="s">
        <v>173</v>
      </c>
      <c r="G176" s="37" t="s">
        <v>125</v>
      </c>
      <c r="H176" s="37">
        <v>1.0</v>
      </c>
      <c r="I176" s="37">
        <v>3.0</v>
      </c>
      <c r="J176" s="37">
        <v>0.25</v>
      </c>
      <c r="K176" s="37">
        <v>5.81</v>
      </c>
      <c r="L176" s="37">
        <v>5.0</v>
      </c>
      <c r="M176" s="37">
        <v>5.0</v>
      </c>
      <c r="N176" s="37">
        <v>0.0</v>
      </c>
      <c r="O176" s="37">
        <v>0.0</v>
      </c>
      <c r="P176" s="37">
        <v>0.0</v>
      </c>
      <c r="Q176" s="37">
        <v>0.0</v>
      </c>
      <c r="R176" s="37">
        <v>26.33</v>
      </c>
      <c r="S176" s="37">
        <v>28.0</v>
      </c>
      <c r="T176" s="37">
        <v>17.0</v>
      </c>
      <c r="U176" s="37">
        <v>17.0</v>
      </c>
      <c r="V176" s="37">
        <v>4.0</v>
      </c>
      <c r="W176" s="37">
        <v>3.0</v>
      </c>
      <c r="X176" s="37">
        <v>0.0</v>
      </c>
      <c r="Y176" s="37">
        <v>18.0</v>
      </c>
      <c r="Z176" s="37">
        <v>0.0</v>
      </c>
      <c r="AA176" s="37">
        <v>0.0</v>
      </c>
      <c r="AB176" s="37">
        <v>1.0</v>
      </c>
      <c r="AC176" s="37">
        <v>109.0</v>
      </c>
      <c r="AD176" s="37">
        <v>73.0</v>
      </c>
      <c r="AE176" s="37">
        <v>4.05</v>
      </c>
      <c r="AF176" s="37">
        <v>1.177</v>
      </c>
      <c r="AG176" s="37">
        <v>9.6</v>
      </c>
      <c r="AH176" s="37">
        <v>1.4</v>
      </c>
      <c r="AI176" s="37">
        <v>1.0</v>
      </c>
      <c r="AJ176" s="37">
        <v>6.2</v>
      </c>
      <c r="AK176" s="37">
        <v>6.0</v>
      </c>
      <c r="AL176" s="37">
        <f t="shared" si="1"/>
        <v>24</v>
      </c>
      <c r="AM176" s="36">
        <f t="shared" si="2"/>
        <v>4</v>
      </c>
      <c r="AN176" s="36">
        <f t="shared" si="3"/>
        <v>3</v>
      </c>
      <c r="AO176" s="12">
        <f t="shared" si="4"/>
        <v>1</v>
      </c>
      <c r="AP176" s="12">
        <f t="shared" si="5"/>
        <v>0</v>
      </c>
      <c r="AQ176" s="36">
        <f t="shared" si="6"/>
        <v>18</v>
      </c>
      <c r="AR176" s="38">
        <f t="shared" si="7"/>
        <v>60.99</v>
      </c>
      <c r="AS176" s="16">
        <f t="shared" si="8"/>
        <v>16.21766067</v>
      </c>
      <c r="AT176" s="16">
        <f t="shared" si="9"/>
        <v>6.652380754</v>
      </c>
      <c r="AU176" s="16">
        <f t="shared" si="10"/>
        <v>1.036067968</v>
      </c>
      <c r="AV176" s="16">
        <f t="shared" si="11"/>
        <v>0.4466447172</v>
      </c>
      <c r="AW176" s="16">
        <f t="shared" si="12"/>
        <v>0</v>
      </c>
      <c r="AX176" s="16">
        <f t="shared" si="13"/>
        <v>-4.164309849</v>
      </c>
      <c r="AY176" s="16">
        <f t="shared" si="14"/>
        <v>-7.125052163</v>
      </c>
      <c r="AZ176" s="16">
        <f t="shared" si="15"/>
        <v>2.612678419</v>
      </c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</row>
    <row r="177">
      <c r="A177" s="37">
        <v>176.0</v>
      </c>
      <c r="B177" s="37" t="s">
        <v>606</v>
      </c>
      <c r="C177" s="37" t="str">
        <f>VLOOKUP(B177, 'Unavailable Pitchers'!A:B,2, FALSE)</f>
        <v>#N/A</v>
      </c>
      <c r="D177" s="37" t="str">
        <f>VLOOKUP(B177, 'Pitcher Pool'!A:C,3, FALSE)</f>
        <v>#N/A</v>
      </c>
      <c r="E177" s="37">
        <v>29.0</v>
      </c>
      <c r="F177" s="37" t="s">
        <v>257</v>
      </c>
      <c r="G177" s="37" t="s">
        <v>125</v>
      </c>
      <c r="H177" s="37">
        <v>0.0</v>
      </c>
      <c r="I177" s="37">
        <v>2.0</v>
      </c>
      <c r="J177" s="37">
        <v>0.0</v>
      </c>
      <c r="K177" s="37">
        <v>6.23</v>
      </c>
      <c r="L177" s="37">
        <v>4.0</v>
      </c>
      <c r="M177" s="37">
        <v>4.0</v>
      </c>
      <c r="N177" s="37">
        <v>0.0</v>
      </c>
      <c r="O177" s="37">
        <v>0.0</v>
      </c>
      <c r="P177" s="37">
        <v>0.0</v>
      </c>
      <c r="Q177" s="37">
        <v>0.0</v>
      </c>
      <c r="R177" s="37">
        <v>17.33</v>
      </c>
      <c r="S177" s="37">
        <v>20.0</v>
      </c>
      <c r="T177" s="37">
        <v>12.0</v>
      </c>
      <c r="U177" s="37">
        <v>12.0</v>
      </c>
      <c r="V177" s="37">
        <v>4.0</v>
      </c>
      <c r="W177" s="37">
        <v>2.0</v>
      </c>
      <c r="X177" s="37">
        <v>0.0</v>
      </c>
      <c r="Y177" s="37">
        <v>21.0</v>
      </c>
      <c r="Z177" s="37">
        <v>1.0</v>
      </c>
      <c r="AA177" s="37">
        <v>0.0</v>
      </c>
      <c r="AB177" s="37">
        <v>1.0</v>
      </c>
      <c r="AC177" s="37">
        <v>74.0</v>
      </c>
      <c r="AD177" s="37">
        <v>64.0</v>
      </c>
      <c r="AE177" s="37">
        <v>4.2</v>
      </c>
      <c r="AF177" s="37">
        <v>1.269</v>
      </c>
      <c r="AG177" s="37">
        <v>10.4</v>
      </c>
      <c r="AH177" s="37">
        <v>2.1</v>
      </c>
      <c r="AI177" s="37">
        <v>1.0</v>
      </c>
      <c r="AJ177" s="37">
        <v>10.9</v>
      </c>
      <c r="AK177" s="37">
        <v>10.5</v>
      </c>
      <c r="AL177" s="37">
        <f t="shared" si="1"/>
        <v>16</v>
      </c>
      <c r="AM177" s="36">
        <f t="shared" si="2"/>
        <v>4</v>
      </c>
      <c r="AN177" s="36">
        <f t="shared" si="3"/>
        <v>3</v>
      </c>
      <c r="AO177" s="12">
        <f t="shared" si="4"/>
        <v>1</v>
      </c>
      <c r="AP177" s="12">
        <f t="shared" si="5"/>
        <v>0</v>
      </c>
      <c r="AQ177" s="36">
        <f t="shared" si="6"/>
        <v>21</v>
      </c>
      <c r="AR177" s="38">
        <f t="shared" si="7"/>
        <v>30.99</v>
      </c>
      <c r="AS177" s="16">
        <f t="shared" si="8"/>
        <v>10.81177378</v>
      </c>
      <c r="AT177" s="16">
        <f t="shared" si="9"/>
        <v>6.652380754</v>
      </c>
      <c r="AU177" s="16">
        <f t="shared" si="10"/>
        <v>1.036067968</v>
      </c>
      <c r="AV177" s="16">
        <f t="shared" si="11"/>
        <v>0.4466447172</v>
      </c>
      <c r="AW177" s="16">
        <f t="shared" si="12"/>
        <v>0</v>
      </c>
      <c r="AX177" s="16">
        <f t="shared" si="13"/>
        <v>-4.858361491</v>
      </c>
      <c r="AY177" s="16">
        <f t="shared" si="14"/>
        <v>-3.620353608</v>
      </c>
      <c r="AZ177" s="16">
        <f t="shared" si="15"/>
        <v>2.617038029</v>
      </c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</row>
    <row r="178">
      <c r="A178" s="37">
        <v>177.0</v>
      </c>
      <c r="B178" s="37" t="s">
        <v>607</v>
      </c>
      <c r="C178" s="37" t="str">
        <f>VLOOKUP(B178, 'Unavailable Pitchers'!A:B,2, FALSE)</f>
        <v/>
      </c>
      <c r="D178" s="37" t="str">
        <f>VLOOKUP(B178, 'Pitcher Pool'!A:C,3, FALSE)</f>
        <v>#N/A</v>
      </c>
      <c r="E178" s="37">
        <v>33.0</v>
      </c>
      <c r="F178" s="37" t="s">
        <v>149</v>
      </c>
      <c r="G178" s="37" t="s">
        <v>125</v>
      </c>
      <c r="H178" s="37">
        <v>1.0</v>
      </c>
      <c r="I178" s="37">
        <v>0.0</v>
      </c>
      <c r="J178" s="37">
        <v>1.0</v>
      </c>
      <c r="K178" s="37">
        <v>4.32</v>
      </c>
      <c r="L178" s="37">
        <v>5.0</v>
      </c>
      <c r="M178" s="37">
        <v>5.0</v>
      </c>
      <c r="N178" s="37">
        <v>0.0</v>
      </c>
      <c r="O178" s="37">
        <v>0.0</v>
      </c>
      <c r="P178" s="37">
        <v>0.0</v>
      </c>
      <c r="Q178" s="37">
        <v>0.0</v>
      </c>
      <c r="R178" s="37">
        <v>25.0</v>
      </c>
      <c r="S178" s="37">
        <v>26.0</v>
      </c>
      <c r="T178" s="37">
        <v>14.0</v>
      </c>
      <c r="U178" s="37">
        <v>12.0</v>
      </c>
      <c r="V178" s="37">
        <v>3.0</v>
      </c>
      <c r="W178" s="37">
        <v>7.0</v>
      </c>
      <c r="X178" s="37">
        <v>0.0</v>
      </c>
      <c r="Y178" s="37">
        <v>12.0</v>
      </c>
      <c r="Z178" s="37">
        <v>1.0</v>
      </c>
      <c r="AA178" s="37">
        <v>0.0</v>
      </c>
      <c r="AB178" s="37">
        <v>0.0</v>
      </c>
      <c r="AC178" s="37">
        <v>106.0</v>
      </c>
      <c r="AD178" s="37">
        <v>95.0</v>
      </c>
      <c r="AE178" s="37">
        <v>4.66</v>
      </c>
      <c r="AF178" s="37">
        <v>1.32</v>
      </c>
      <c r="AG178" s="37">
        <v>9.4</v>
      </c>
      <c r="AH178" s="37">
        <v>1.1</v>
      </c>
      <c r="AI178" s="37">
        <v>2.5</v>
      </c>
      <c r="AJ178" s="37">
        <v>4.3</v>
      </c>
      <c r="AK178" s="37">
        <v>1.71</v>
      </c>
      <c r="AL178" s="37">
        <f t="shared" si="1"/>
        <v>23</v>
      </c>
      <c r="AM178" s="36">
        <f t="shared" si="2"/>
        <v>3</v>
      </c>
      <c r="AN178" s="36">
        <f t="shared" si="3"/>
        <v>8</v>
      </c>
      <c r="AO178" s="12">
        <f t="shared" si="4"/>
        <v>0</v>
      </c>
      <c r="AP178" s="12">
        <f t="shared" si="5"/>
        <v>0</v>
      </c>
      <c r="AQ178" s="36">
        <f t="shared" si="6"/>
        <v>12</v>
      </c>
      <c r="AR178" s="38">
        <f t="shared" si="7"/>
        <v>63</v>
      </c>
      <c r="AS178" s="16">
        <f t="shared" si="8"/>
        <v>15.54192481</v>
      </c>
      <c r="AT178" s="16">
        <f t="shared" si="9"/>
        <v>4.989285565</v>
      </c>
      <c r="AU178" s="16">
        <f t="shared" si="10"/>
        <v>2.762847914</v>
      </c>
      <c r="AV178" s="16">
        <f t="shared" si="11"/>
        <v>0</v>
      </c>
      <c r="AW178" s="16">
        <f t="shared" si="12"/>
        <v>0</v>
      </c>
      <c r="AX178" s="16">
        <f t="shared" si="13"/>
        <v>-2.776206566</v>
      </c>
      <c r="AY178" s="16">
        <f t="shared" si="14"/>
        <v>-7.359866966</v>
      </c>
      <c r="AZ178" s="16">
        <f t="shared" si="15"/>
        <v>2.63159695</v>
      </c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</row>
    <row r="179">
      <c r="A179" s="37">
        <v>178.0</v>
      </c>
      <c r="B179" s="37" t="s">
        <v>608</v>
      </c>
      <c r="C179" s="37" t="str">
        <f>VLOOKUP(B179, 'Unavailable Pitchers'!A:B,2, FALSE)</f>
        <v/>
      </c>
      <c r="D179" s="37" t="str">
        <f>VLOOKUP(B179, 'Pitcher Pool'!A:C,3, FALSE)</f>
        <v>#N/A</v>
      </c>
      <c r="E179" s="37">
        <v>33.0</v>
      </c>
      <c r="F179" s="37" t="s">
        <v>139</v>
      </c>
      <c r="G179" s="37" t="s">
        <v>125</v>
      </c>
      <c r="H179" s="37">
        <v>2.0</v>
      </c>
      <c r="I179" s="37">
        <v>1.0</v>
      </c>
      <c r="J179" s="37">
        <v>0.667</v>
      </c>
      <c r="K179" s="37">
        <v>4.64</v>
      </c>
      <c r="L179" s="37">
        <v>4.0</v>
      </c>
      <c r="M179" s="37">
        <v>4.0</v>
      </c>
      <c r="N179" s="37">
        <v>0.0</v>
      </c>
      <c r="O179" s="37">
        <v>0.0</v>
      </c>
      <c r="P179" s="37">
        <v>0.0</v>
      </c>
      <c r="Q179" s="37">
        <v>0.0</v>
      </c>
      <c r="R179" s="37">
        <v>21.33</v>
      </c>
      <c r="S179" s="37">
        <v>19.0</v>
      </c>
      <c r="T179" s="37">
        <v>11.0</v>
      </c>
      <c r="U179" s="37">
        <v>11.0</v>
      </c>
      <c r="V179" s="37">
        <v>4.0</v>
      </c>
      <c r="W179" s="37">
        <v>7.0</v>
      </c>
      <c r="X179" s="37">
        <v>0.0</v>
      </c>
      <c r="Y179" s="37">
        <v>21.0</v>
      </c>
      <c r="Z179" s="37">
        <v>1.0</v>
      </c>
      <c r="AA179" s="37">
        <v>0.0</v>
      </c>
      <c r="AB179" s="37">
        <v>2.0</v>
      </c>
      <c r="AC179" s="37">
        <v>90.0</v>
      </c>
      <c r="AD179" s="37">
        <v>95.0</v>
      </c>
      <c r="AE179" s="37">
        <v>4.69</v>
      </c>
      <c r="AF179" s="37">
        <v>1.219</v>
      </c>
      <c r="AG179" s="37">
        <v>8.0</v>
      </c>
      <c r="AH179" s="37">
        <v>1.7</v>
      </c>
      <c r="AI179" s="37">
        <v>3.0</v>
      </c>
      <c r="AJ179" s="37">
        <v>8.9</v>
      </c>
      <c r="AK179" s="37">
        <v>3.0</v>
      </c>
      <c r="AL179" s="37">
        <f t="shared" si="1"/>
        <v>15</v>
      </c>
      <c r="AM179" s="36">
        <f t="shared" si="2"/>
        <v>4</v>
      </c>
      <c r="AN179" s="36">
        <f t="shared" si="3"/>
        <v>8</v>
      </c>
      <c r="AO179" s="12">
        <f t="shared" si="4"/>
        <v>2</v>
      </c>
      <c r="AP179" s="12">
        <f t="shared" si="5"/>
        <v>0</v>
      </c>
      <c r="AQ179" s="36">
        <f t="shared" si="6"/>
        <v>21</v>
      </c>
      <c r="AR179" s="38">
        <f t="shared" si="7"/>
        <v>42.99</v>
      </c>
      <c r="AS179" s="16">
        <f t="shared" si="8"/>
        <v>10.13603792</v>
      </c>
      <c r="AT179" s="16">
        <f t="shared" si="9"/>
        <v>6.652380754</v>
      </c>
      <c r="AU179" s="16">
        <f t="shared" si="10"/>
        <v>2.762847914</v>
      </c>
      <c r="AV179" s="16">
        <f t="shared" si="11"/>
        <v>0.8932894343</v>
      </c>
      <c r="AW179" s="16">
        <f t="shared" si="12"/>
        <v>0</v>
      </c>
      <c r="AX179" s="16">
        <f t="shared" si="13"/>
        <v>-4.858361491</v>
      </c>
      <c r="AY179" s="16">
        <f t="shared" si="14"/>
        <v>-5.02223303</v>
      </c>
      <c r="AZ179" s="16">
        <f t="shared" si="15"/>
        <v>2.640990375</v>
      </c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</row>
    <row r="180">
      <c r="A180" s="37">
        <v>179.0</v>
      </c>
      <c r="B180" s="37" t="s">
        <v>609</v>
      </c>
      <c r="C180" s="37" t="str">
        <f>VLOOKUP(B180, 'Unavailable Pitchers'!A:B,2, FALSE)</f>
        <v/>
      </c>
      <c r="D180" s="37" t="str">
        <f>VLOOKUP(B180, 'Pitcher Pool'!A:C,3, FALSE)</f>
        <v>#N/A</v>
      </c>
      <c r="E180" s="37">
        <v>29.0</v>
      </c>
      <c r="F180" s="37" t="s">
        <v>146</v>
      </c>
      <c r="G180" s="37" t="s">
        <v>125</v>
      </c>
      <c r="H180" s="37">
        <v>0.0</v>
      </c>
      <c r="I180" s="37">
        <v>1.0</v>
      </c>
      <c r="J180" s="37">
        <v>0.0</v>
      </c>
      <c r="K180" s="37">
        <v>2.81</v>
      </c>
      <c r="L180" s="37">
        <v>3.0</v>
      </c>
      <c r="M180" s="37">
        <v>3.0</v>
      </c>
      <c r="N180" s="37">
        <v>0.0</v>
      </c>
      <c r="O180" s="37">
        <v>0.0</v>
      </c>
      <c r="P180" s="37">
        <v>0.0</v>
      </c>
      <c r="Q180" s="37">
        <v>0.0</v>
      </c>
      <c r="R180" s="37">
        <v>16.0</v>
      </c>
      <c r="S180" s="37">
        <v>13.0</v>
      </c>
      <c r="T180" s="37">
        <v>5.0</v>
      </c>
      <c r="U180" s="37">
        <v>5.0</v>
      </c>
      <c r="V180" s="37">
        <v>3.0</v>
      </c>
      <c r="W180" s="37">
        <v>9.0</v>
      </c>
      <c r="X180" s="37">
        <v>0.0</v>
      </c>
      <c r="Y180" s="37">
        <v>15.0</v>
      </c>
      <c r="Z180" s="37">
        <v>0.0</v>
      </c>
      <c r="AA180" s="37">
        <v>0.0</v>
      </c>
      <c r="AB180" s="37">
        <v>1.0</v>
      </c>
      <c r="AC180" s="37">
        <v>69.0</v>
      </c>
      <c r="AD180" s="37">
        <v>151.0</v>
      </c>
      <c r="AE180" s="37">
        <v>5.35</v>
      </c>
      <c r="AF180" s="37">
        <v>1.375</v>
      </c>
      <c r="AG180" s="37">
        <v>7.3</v>
      </c>
      <c r="AH180" s="37">
        <v>1.7</v>
      </c>
      <c r="AI180" s="37">
        <v>5.1</v>
      </c>
      <c r="AJ180" s="37">
        <v>8.4</v>
      </c>
      <c r="AK180" s="37">
        <v>1.67</v>
      </c>
      <c r="AL180" s="37">
        <f t="shared" si="1"/>
        <v>10</v>
      </c>
      <c r="AM180" s="36">
        <f t="shared" si="2"/>
        <v>3</v>
      </c>
      <c r="AN180" s="36">
        <f t="shared" si="3"/>
        <v>9</v>
      </c>
      <c r="AO180" s="12">
        <f t="shared" si="4"/>
        <v>1</v>
      </c>
      <c r="AP180" s="12">
        <f t="shared" si="5"/>
        <v>0</v>
      </c>
      <c r="AQ180" s="36">
        <f t="shared" si="6"/>
        <v>15</v>
      </c>
      <c r="AR180" s="38">
        <f t="shared" si="7"/>
        <v>33</v>
      </c>
      <c r="AS180" s="16">
        <f t="shared" si="8"/>
        <v>6.757358611</v>
      </c>
      <c r="AT180" s="16">
        <f t="shared" si="9"/>
        <v>4.989285565</v>
      </c>
      <c r="AU180" s="16">
        <f t="shared" si="10"/>
        <v>3.108203904</v>
      </c>
      <c r="AV180" s="16">
        <f t="shared" si="11"/>
        <v>0.4466447172</v>
      </c>
      <c r="AW180" s="16">
        <f t="shared" si="12"/>
        <v>0</v>
      </c>
      <c r="AX180" s="16">
        <f t="shared" si="13"/>
        <v>-3.470258208</v>
      </c>
      <c r="AY180" s="16">
        <f t="shared" si="14"/>
        <v>-3.855168411</v>
      </c>
      <c r="AZ180" s="16">
        <f t="shared" si="15"/>
        <v>2.658688726</v>
      </c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</row>
    <row r="181">
      <c r="A181" s="37">
        <v>180.0</v>
      </c>
      <c r="B181" s="37" t="s">
        <v>610</v>
      </c>
      <c r="C181" s="37" t="str">
        <f>VLOOKUP(B181, 'Unavailable Pitchers'!A:B,2, FALSE)</f>
        <v>#N/A</v>
      </c>
      <c r="D181" s="37" t="str">
        <f>VLOOKUP(B181, 'Pitcher Pool'!A:C,3, FALSE)</f>
        <v>Available</v>
      </c>
      <c r="E181" s="37">
        <v>24.0</v>
      </c>
      <c r="F181" s="37" t="s">
        <v>286</v>
      </c>
      <c r="G181" s="37" t="s">
        <v>121</v>
      </c>
      <c r="H181" s="37">
        <v>1.0</v>
      </c>
      <c r="I181" s="37">
        <v>1.0</v>
      </c>
      <c r="J181" s="37">
        <v>0.5</v>
      </c>
      <c r="K181" s="37">
        <v>4.03</v>
      </c>
      <c r="L181" s="37">
        <v>5.0</v>
      </c>
      <c r="M181" s="37">
        <v>4.0</v>
      </c>
      <c r="N181" s="37">
        <v>0.0</v>
      </c>
      <c r="O181" s="37">
        <v>0.0</v>
      </c>
      <c r="P181" s="37">
        <v>0.0</v>
      </c>
      <c r="Q181" s="37">
        <v>0.0</v>
      </c>
      <c r="R181" s="37">
        <v>22.33</v>
      </c>
      <c r="S181" s="37">
        <v>25.0</v>
      </c>
      <c r="T181" s="37">
        <v>10.0</v>
      </c>
      <c r="U181" s="37">
        <v>10.0</v>
      </c>
      <c r="V181" s="37">
        <v>3.0</v>
      </c>
      <c r="W181" s="37">
        <v>10.0</v>
      </c>
      <c r="X181" s="37">
        <v>0.0</v>
      </c>
      <c r="Y181" s="37">
        <v>24.0</v>
      </c>
      <c r="Z181" s="37">
        <v>2.0</v>
      </c>
      <c r="AA181" s="37">
        <v>0.0</v>
      </c>
      <c r="AB181" s="37">
        <v>0.0</v>
      </c>
      <c r="AC181" s="37">
        <v>97.0</v>
      </c>
      <c r="AD181" s="37">
        <v>94.0</v>
      </c>
      <c r="AE181" s="37">
        <v>4.31</v>
      </c>
      <c r="AF181" s="37">
        <v>1.567</v>
      </c>
      <c r="AG181" s="37">
        <v>10.1</v>
      </c>
      <c r="AH181" s="37">
        <v>1.2</v>
      </c>
      <c r="AI181" s="37">
        <v>4.0</v>
      </c>
      <c r="AJ181" s="37">
        <v>9.7</v>
      </c>
      <c r="AK181" s="37">
        <v>2.4</v>
      </c>
      <c r="AL181" s="37">
        <f t="shared" si="1"/>
        <v>22</v>
      </c>
      <c r="AM181" s="36">
        <f t="shared" si="2"/>
        <v>3</v>
      </c>
      <c r="AN181" s="36">
        <f t="shared" si="3"/>
        <v>12</v>
      </c>
      <c r="AO181" s="12">
        <f t="shared" si="4"/>
        <v>0</v>
      </c>
      <c r="AP181" s="12">
        <f t="shared" si="5"/>
        <v>0</v>
      </c>
      <c r="AQ181" s="36">
        <f t="shared" si="6"/>
        <v>24</v>
      </c>
      <c r="AR181" s="38">
        <f t="shared" si="7"/>
        <v>42.99</v>
      </c>
      <c r="AS181" s="16">
        <f t="shared" si="8"/>
        <v>14.86618894</v>
      </c>
      <c r="AT181" s="16">
        <f t="shared" si="9"/>
        <v>4.989285565</v>
      </c>
      <c r="AU181" s="16">
        <f t="shared" si="10"/>
        <v>4.144271871</v>
      </c>
      <c r="AV181" s="16">
        <f t="shared" si="11"/>
        <v>0</v>
      </c>
      <c r="AW181" s="16">
        <f t="shared" si="12"/>
        <v>0</v>
      </c>
      <c r="AX181" s="16">
        <f t="shared" si="13"/>
        <v>-5.552413132</v>
      </c>
      <c r="AY181" s="16">
        <f t="shared" si="14"/>
        <v>-5.02223303</v>
      </c>
      <c r="AZ181" s="16">
        <f t="shared" si="15"/>
        <v>2.685020044</v>
      </c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</row>
    <row r="182">
      <c r="A182" s="37">
        <v>181.0</v>
      </c>
      <c r="B182" s="37" t="s">
        <v>611</v>
      </c>
      <c r="C182" s="37" t="str">
        <f>VLOOKUP(B182, 'Unavailable Pitchers'!A:B,2, FALSE)</f>
        <v>#N/A</v>
      </c>
      <c r="D182" s="37" t="str">
        <f>VLOOKUP(B182, 'Pitcher Pool'!A:C,3, FALSE)</f>
        <v>#N/A</v>
      </c>
      <c r="E182" s="37">
        <v>33.0</v>
      </c>
      <c r="F182" s="37" t="s">
        <v>124</v>
      </c>
      <c r="G182" s="37" t="s">
        <v>125</v>
      </c>
      <c r="H182" s="37">
        <v>1.0</v>
      </c>
      <c r="I182" s="37">
        <v>1.0</v>
      </c>
      <c r="J182" s="37">
        <v>0.5</v>
      </c>
      <c r="K182" s="37">
        <v>6.28</v>
      </c>
      <c r="L182" s="37">
        <v>3.0</v>
      </c>
      <c r="M182" s="37">
        <v>3.0</v>
      </c>
      <c r="N182" s="37">
        <v>0.0</v>
      </c>
      <c r="O182" s="37">
        <v>0.0</v>
      </c>
      <c r="P182" s="37">
        <v>0.0</v>
      </c>
      <c r="Q182" s="37">
        <v>0.0</v>
      </c>
      <c r="R182" s="37">
        <v>14.33</v>
      </c>
      <c r="S182" s="37">
        <v>18.0</v>
      </c>
      <c r="T182" s="37">
        <v>11.0</v>
      </c>
      <c r="U182" s="37">
        <v>10.0</v>
      </c>
      <c r="V182" s="37">
        <v>1.0</v>
      </c>
      <c r="W182" s="37">
        <v>5.0</v>
      </c>
      <c r="X182" s="37">
        <v>0.0</v>
      </c>
      <c r="Y182" s="37">
        <v>21.0</v>
      </c>
      <c r="Z182" s="37">
        <v>2.0</v>
      </c>
      <c r="AA182" s="37">
        <v>0.0</v>
      </c>
      <c r="AB182" s="37">
        <v>0.0</v>
      </c>
      <c r="AC182" s="37">
        <v>68.0</v>
      </c>
      <c r="AD182" s="37">
        <v>70.0</v>
      </c>
      <c r="AE182" s="37">
        <v>2.54</v>
      </c>
      <c r="AF182" s="37">
        <v>1.605</v>
      </c>
      <c r="AG182" s="37">
        <v>11.3</v>
      </c>
      <c r="AH182" s="37">
        <v>0.6</v>
      </c>
      <c r="AI182" s="37">
        <v>3.1</v>
      </c>
      <c r="AJ182" s="37">
        <v>13.2</v>
      </c>
      <c r="AK182" s="37">
        <v>4.2</v>
      </c>
      <c r="AL182" s="37">
        <f t="shared" si="1"/>
        <v>17</v>
      </c>
      <c r="AM182" s="36">
        <f t="shared" si="2"/>
        <v>1</v>
      </c>
      <c r="AN182" s="36">
        <f t="shared" si="3"/>
        <v>7</v>
      </c>
      <c r="AO182" s="12">
        <f t="shared" si="4"/>
        <v>0</v>
      </c>
      <c r="AP182" s="12">
        <f t="shared" si="5"/>
        <v>0</v>
      </c>
      <c r="AQ182" s="36">
        <f t="shared" si="6"/>
        <v>21</v>
      </c>
      <c r="AR182" s="38">
        <f t="shared" si="7"/>
        <v>21.99</v>
      </c>
      <c r="AS182" s="16">
        <f t="shared" si="8"/>
        <v>11.48750964</v>
      </c>
      <c r="AT182" s="16">
        <f t="shared" si="9"/>
        <v>1.663095188</v>
      </c>
      <c r="AU182" s="16">
        <f t="shared" si="10"/>
        <v>2.417491925</v>
      </c>
      <c r="AV182" s="16">
        <f t="shared" si="11"/>
        <v>0</v>
      </c>
      <c r="AW182" s="16">
        <f t="shared" si="12"/>
        <v>0</v>
      </c>
      <c r="AX182" s="16">
        <f t="shared" si="13"/>
        <v>-4.858361491</v>
      </c>
      <c r="AY182" s="16">
        <f t="shared" si="14"/>
        <v>-2.568944041</v>
      </c>
      <c r="AZ182" s="16">
        <f t="shared" si="15"/>
        <v>2.713597073</v>
      </c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</row>
    <row r="183">
      <c r="A183" s="37">
        <v>182.0</v>
      </c>
      <c r="B183" s="37" t="s">
        <v>612</v>
      </c>
      <c r="C183" s="37" t="str">
        <f>VLOOKUP(B183, 'Unavailable Pitchers'!A:B,2, FALSE)</f>
        <v>#N/A</v>
      </c>
      <c r="D183" s="37" t="str">
        <f>VLOOKUP(B183, 'Pitcher Pool'!A:C,3, FALSE)</f>
        <v>Available</v>
      </c>
      <c r="E183" s="37">
        <v>25.0</v>
      </c>
      <c r="F183" s="37" t="s">
        <v>165</v>
      </c>
      <c r="G183" s="37" t="s">
        <v>125</v>
      </c>
      <c r="H183" s="37">
        <v>0.0</v>
      </c>
      <c r="I183" s="37">
        <v>1.0</v>
      </c>
      <c r="J183" s="37">
        <v>0.0</v>
      </c>
      <c r="K183" s="37">
        <v>6.75</v>
      </c>
      <c r="L183" s="37">
        <v>3.0</v>
      </c>
      <c r="M183" s="37">
        <v>3.0</v>
      </c>
      <c r="N183" s="37">
        <v>0.0</v>
      </c>
      <c r="O183" s="37">
        <v>0.0</v>
      </c>
      <c r="P183" s="37">
        <v>0.0</v>
      </c>
      <c r="Q183" s="37">
        <v>0.0</v>
      </c>
      <c r="R183" s="37">
        <v>10.66</v>
      </c>
      <c r="S183" s="37">
        <v>14.0</v>
      </c>
      <c r="T183" s="37">
        <v>8.0</v>
      </c>
      <c r="U183" s="37">
        <v>8.0</v>
      </c>
      <c r="V183" s="37">
        <v>2.0</v>
      </c>
      <c r="W183" s="37">
        <v>6.0</v>
      </c>
      <c r="X183" s="37">
        <v>0.0</v>
      </c>
      <c r="Y183" s="37">
        <v>14.0</v>
      </c>
      <c r="Z183" s="37">
        <v>0.0</v>
      </c>
      <c r="AA183" s="37">
        <v>0.0</v>
      </c>
      <c r="AB183" s="37">
        <v>0.0</v>
      </c>
      <c r="AC183" s="37">
        <v>50.0</v>
      </c>
      <c r="AD183" s="37">
        <v>64.0</v>
      </c>
      <c r="AE183" s="37">
        <v>4.6</v>
      </c>
      <c r="AF183" s="37">
        <v>1.875</v>
      </c>
      <c r="AG183" s="37">
        <v>11.8</v>
      </c>
      <c r="AH183" s="37">
        <v>1.7</v>
      </c>
      <c r="AI183" s="37">
        <v>5.1</v>
      </c>
      <c r="AJ183" s="37">
        <v>11.8</v>
      </c>
      <c r="AK183" s="37">
        <v>2.33</v>
      </c>
      <c r="AL183" s="37">
        <f t="shared" si="1"/>
        <v>12</v>
      </c>
      <c r="AM183" s="36">
        <f t="shared" si="2"/>
        <v>2</v>
      </c>
      <c r="AN183" s="36">
        <f t="shared" si="3"/>
        <v>6</v>
      </c>
      <c r="AO183" s="12">
        <f t="shared" si="4"/>
        <v>0</v>
      </c>
      <c r="AP183" s="12">
        <f t="shared" si="5"/>
        <v>0</v>
      </c>
      <c r="AQ183" s="36">
        <f t="shared" si="6"/>
        <v>14</v>
      </c>
      <c r="AR183" s="38">
        <f t="shared" si="7"/>
        <v>17.98</v>
      </c>
      <c r="AS183" s="16">
        <f t="shared" si="8"/>
        <v>8.108830333</v>
      </c>
      <c r="AT183" s="16">
        <f t="shared" si="9"/>
        <v>3.326190377</v>
      </c>
      <c r="AU183" s="16">
        <f t="shared" si="10"/>
        <v>2.072135936</v>
      </c>
      <c r="AV183" s="16">
        <f t="shared" si="11"/>
        <v>0</v>
      </c>
      <c r="AW183" s="16">
        <f t="shared" si="12"/>
        <v>0</v>
      </c>
      <c r="AX183" s="16">
        <f t="shared" si="13"/>
        <v>-3.23890766</v>
      </c>
      <c r="AY183" s="16">
        <f t="shared" si="14"/>
        <v>-2.100482668</v>
      </c>
      <c r="AZ183" s="16">
        <f t="shared" si="15"/>
        <v>2.722588773</v>
      </c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</row>
    <row r="184">
      <c r="A184" s="37">
        <v>183.0</v>
      </c>
      <c r="B184" s="37" t="s">
        <v>613</v>
      </c>
      <c r="C184" s="37" t="str">
        <f>VLOOKUP(B184, 'Unavailable Pitchers'!A:B,2, FALSE)</f>
        <v/>
      </c>
      <c r="D184" s="37" t="str">
        <f>VLOOKUP(B184, 'Pitcher Pool'!A:C,3, FALSE)</f>
        <v>#N/A</v>
      </c>
      <c r="E184" s="37">
        <v>25.0</v>
      </c>
      <c r="F184" s="37" t="s">
        <v>149</v>
      </c>
      <c r="G184" s="37" t="s">
        <v>125</v>
      </c>
      <c r="H184" s="37">
        <v>0.0</v>
      </c>
      <c r="I184" s="37">
        <v>0.0</v>
      </c>
      <c r="J184" s="39"/>
      <c r="K184" s="37">
        <v>4.15</v>
      </c>
      <c r="L184" s="37">
        <v>4.0</v>
      </c>
      <c r="M184" s="37">
        <v>4.0</v>
      </c>
      <c r="N184" s="37">
        <v>0.0</v>
      </c>
      <c r="O184" s="37">
        <v>0.0</v>
      </c>
      <c r="P184" s="37">
        <v>0.0</v>
      </c>
      <c r="Q184" s="37">
        <v>0.0</v>
      </c>
      <c r="R184" s="37">
        <v>17.33</v>
      </c>
      <c r="S184" s="37">
        <v>18.0</v>
      </c>
      <c r="T184" s="37">
        <v>8.0</v>
      </c>
      <c r="U184" s="37">
        <v>8.0</v>
      </c>
      <c r="V184" s="37">
        <v>2.0</v>
      </c>
      <c r="W184" s="37">
        <v>12.0</v>
      </c>
      <c r="X184" s="37">
        <v>0.0</v>
      </c>
      <c r="Y184" s="37">
        <v>20.0</v>
      </c>
      <c r="Z184" s="37">
        <v>0.0</v>
      </c>
      <c r="AA184" s="37">
        <v>1.0</v>
      </c>
      <c r="AB184" s="37">
        <v>1.0</v>
      </c>
      <c r="AC184" s="37">
        <v>79.0</v>
      </c>
      <c r="AD184" s="37">
        <v>99.0</v>
      </c>
      <c r="AE184" s="37">
        <v>4.37</v>
      </c>
      <c r="AF184" s="37">
        <v>1.731</v>
      </c>
      <c r="AG184" s="37">
        <v>9.3</v>
      </c>
      <c r="AH184" s="37">
        <v>1.0</v>
      </c>
      <c r="AI184" s="37">
        <v>6.2</v>
      </c>
      <c r="AJ184" s="37">
        <v>10.4</v>
      </c>
      <c r="AK184" s="37">
        <v>1.67</v>
      </c>
      <c r="AL184" s="37">
        <f t="shared" si="1"/>
        <v>16</v>
      </c>
      <c r="AM184" s="36">
        <f t="shared" si="2"/>
        <v>2</v>
      </c>
      <c r="AN184" s="36">
        <f t="shared" si="3"/>
        <v>12</v>
      </c>
      <c r="AO184" s="12">
        <f t="shared" si="4"/>
        <v>1</v>
      </c>
      <c r="AP184" s="12">
        <f t="shared" si="5"/>
        <v>1</v>
      </c>
      <c r="AQ184" s="36">
        <f t="shared" si="6"/>
        <v>20</v>
      </c>
      <c r="AR184" s="38">
        <f t="shared" si="7"/>
        <v>31.99</v>
      </c>
      <c r="AS184" s="16">
        <f t="shared" si="8"/>
        <v>10.81177378</v>
      </c>
      <c r="AT184" s="16">
        <f t="shared" si="9"/>
        <v>3.326190377</v>
      </c>
      <c r="AU184" s="16">
        <f t="shared" si="10"/>
        <v>4.144271871</v>
      </c>
      <c r="AV184" s="16">
        <f t="shared" si="11"/>
        <v>0.4466447172</v>
      </c>
      <c r="AW184" s="16">
        <f t="shared" si="12"/>
        <v>0.5834925524</v>
      </c>
      <c r="AX184" s="16">
        <f t="shared" si="13"/>
        <v>-4.627010944</v>
      </c>
      <c r="AY184" s="16">
        <f t="shared" si="14"/>
        <v>-3.737176893</v>
      </c>
      <c r="AZ184" s="16">
        <f t="shared" si="15"/>
        <v>2.737046365</v>
      </c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</row>
    <row r="185">
      <c r="A185" s="37">
        <v>184.0</v>
      </c>
      <c r="B185" s="37" t="s">
        <v>614</v>
      </c>
      <c r="C185" s="37" t="str">
        <f>VLOOKUP(B185, 'Unavailable Pitchers'!A:B,2, FALSE)</f>
        <v>#N/A</v>
      </c>
      <c r="D185" s="37" t="str">
        <f>VLOOKUP(B185, 'Pitcher Pool'!A:C,3, FALSE)</f>
        <v>Available</v>
      </c>
      <c r="E185" s="37">
        <v>24.0</v>
      </c>
      <c r="F185" s="37" t="s">
        <v>173</v>
      </c>
      <c r="G185" s="37" t="s">
        <v>125</v>
      </c>
      <c r="H185" s="37">
        <v>1.0</v>
      </c>
      <c r="I185" s="37">
        <v>3.0</v>
      </c>
      <c r="J185" s="37">
        <v>0.25</v>
      </c>
      <c r="K185" s="37">
        <v>6.28</v>
      </c>
      <c r="L185" s="37">
        <v>4.0</v>
      </c>
      <c r="M185" s="37">
        <v>4.0</v>
      </c>
      <c r="N185" s="37">
        <v>0.0</v>
      </c>
      <c r="O185" s="37">
        <v>0.0</v>
      </c>
      <c r="P185" s="37">
        <v>0.0</v>
      </c>
      <c r="Q185" s="37">
        <v>0.0</v>
      </c>
      <c r="R185" s="37">
        <v>14.33</v>
      </c>
      <c r="S185" s="37">
        <v>15.0</v>
      </c>
      <c r="T185" s="37">
        <v>12.0</v>
      </c>
      <c r="U185" s="37">
        <v>10.0</v>
      </c>
      <c r="V185" s="37">
        <v>4.0</v>
      </c>
      <c r="W185" s="37">
        <v>6.0</v>
      </c>
      <c r="X185" s="37">
        <v>0.0</v>
      </c>
      <c r="Y185" s="37">
        <v>11.0</v>
      </c>
      <c r="Z185" s="37">
        <v>2.0</v>
      </c>
      <c r="AA185" s="37">
        <v>0.0</v>
      </c>
      <c r="AB185" s="37">
        <v>1.0</v>
      </c>
      <c r="AC185" s="37">
        <v>65.0</v>
      </c>
      <c r="AD185" s="37">
        <v>69.0</v>
      </c>
      <c r="AE185" s="37">
        <v>6.87</v>
      </c>
      <c r="AF185" s="37">
        <v>1.465</v>
      </c>
      <c r="AG185" s="37">
        <v>9.4</v>
      </c>
      <c r="AH185" s="37">
        <v>2.5</v>
      </c>
      <c r="AI185" s="37">
        <v>3.8</v>
      </c>
      <c r="AJ185" s="37">
        <v>6.9</v>
      </c>
      <c r="AK185" s="37">
        <v>1.83</v>
      </c>
      <c r="AL185" s="37">
        <f t="shared" si="1"/>
        <v>11</v>
      </c>
      <c r="AM185" s="36">
        <f t="shared" si="2"/>
        <v>4</v>
      </c>
      <c r="AN185" s="36">
        <f t="shared" si="3"/>
        <v>8</v>
      </c>
      <c r="AO185" s="12">
        <f t="shared" si="4"/>
        <v>1</v>
      </c>
      <c r="AP185" s="12">
        <f t="shared" si="5"/>
        <v>0</v>
      </c>
      <c r="AQ185" s="36">
        <f t="shared" si="6"/>
        <v>11</v>
      </c>
      <c r="AR185" s="38">
        <f t="shared" si="7"/>
        <v>31.99</v>
      </c>
      <c r="AS185" s="16">
        <f t="shared" si="8"/>
        <v>7.433094472</v>
      </c>
      <c r="AT185" s="16">
        <f t="shared" si="9"/>
        <v>6.652380754</v>
      </c>
      <c r="AU185" s="16">
        <f t="shared" si="10"/>
        <v>2.762847914</v>
      </c>
      <c r="AV185" s="16">
        <f t="shared" si="11"/>
        <v>0.4466447172</v>
      </c>
      <c r="AW185" s="16">
        <f t="shared" si="12"/>
        <v>0</v>
      </c>
      <c r="AX185" s="16">
        <f t="shared" si="13"/>
        <v>-2.544856019</v>
      </c>
      <c r="AY185" s="16">
        <f t="shared" si="14"/>
        <v>-3.737176893</v>
      </c>
      <c r="AZ185" s="16">
        <f t="shared" si="15"/>
        <v>2.753233736</v>
      </c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</row>
    <row r="186">
      <c r="A186" s="37">
        <v>185.0</v>
      </c>
      <c r="B186" s="37" t="s">
        <v>615</v>
      </c>
      <c r="C186" s="37" t="str">
        <f>VLOOKUP(B186, 'Unavailable Pitchers'!A:B,2, FALSE)</f>
        <v/>
      </c>
      <c r="D186" s="37" t="str">
        <f>VLOOKUP(B186, 'Pitcher Pool'!A:C,3, FALSE)</f>
        <v>#N/A</v>
      </c>
      <c r="E186" s="37">
        <v>26.0</v>
      </c>
      <c r="F186" s="37" t="s">
        <v>155</v>
      </c>
      <c r="G186" s="37" t="s">
        <v>125</v>
      </c>
      <c r="H186" s="37">
        <v>1.0</v>
      </c>
      <c r="I186" s="37">
        <v>2.0</v>
      </c>
      <c r="J186" s="37">
        <v>0.333</v>
      </c>
      <c r="K186" s="37">
        <v>4.67</v>
      </c>
      <c r="L186" s="37">
        <v>5.0</v>
      </c>
      <c r="M186" s="37">
        <v>5.0</v>
      </c>
      <c r="N186" s="37">
        <v>0.0</v>
      </c>
      <c r="O186" s="37">
        <v>0.0</v>
      </c>
      <c r="P186" s="37">
        <v>0.0</v>
      </c>
      <c r="Q186" s="37">
        <v>0.0</v>
      </c>
      <c r="R186" s="37">
        <v>27.0</v>
      </c>
      <c r="S186" s="37">
        <v>27.0</v>
      </c>
      <c r="T186" s="37">
        <v>14.0</v>
      </c>
      <c r="U186" s="37">
        <v>14.0</v>
      </c>
      <c r="V186" s="37">
        <v>4.0</v>
      </c>
      <c r="W186" s="37">
        <v>7.0</v>
      </c>
      <c r="X186" s="37">
        <v>0.0</v>
      </c>
      <c r="Y186" s="37">
        <v>22.0</v>
      </c>
      <c r="Z186" s="37">
        <v>1.0</v>
      </c>
      <c r="AA186" s="37">
        <v>0.0</v>
      </c>
      <c r="AB186" s="37">
        <v>2.0</v>
      </c>
      <c r="AC186" s="37">
        <v>113.0</v>
      </c>
      <c r="AD186" s="37">
        <v>89.0</v>
      </c>
      <c r="AE186" s="37">
        <v>4.29</v>
      </c>
      <c r="AF186" s="37">
        <v>1.259</v>
      </c>
      <c r="AG186" s="37">
        <v>9.0</v>
      </c>
      <c r="AH186" s="37">
        <v>1.3</v>
      </c>
      <c r="AI186" s="37">
        <v>2.3</v>
      </c>
      <c r="AJ186" s="37">
        <v>7.3</v>
      </c>
      <c r="AK186" s="37">
        <v>3.14</v>
      </c>
      <c r="AL186" s="37">
        <f t="shared" si="1"/>
        <v>23</v>
      </c>
      <c r="AM186" s="36">
        <f t="shared" si="2"/>
        <v>4</v>
      </c>
      <c r="AN186" s="36">
        <f t="shared" si="3"/>
        <v>8</v>
      </c>
      <c r="AO186" s="12">
        <f t="shared" si="4"/>
        <v>2</v>
      </c>
      <c r="AP186" s="12">
        <f t="shared" si="5"/>
        <v>0</v>
      </c>
      <c r="AQ186" s="36">
        <f t="shared" si="6"/>
        <v>22</v>
      </c>
      <c r="AR186" s="38">
        <f t="shared" si="7"/>
        <v>59</v>
      </c>
      <c r="AS186" s="16">
        <f t="shared" si="8"/>
        <v>15.54192481</v>
      </c>
      <c r="AT186" s="16">
        <f t="shared" si="9"/>
        <v>6.652380754</v>
      </c>
      <c r="AU186" s="16">
        <f t="shared" si="10"/>
        <v>2.762847914</v>
      </c>
      <c r="AV186" s="16">
        <f t="shared" si="11"/>
        <v>0.8932894343</v>
      </c>
      <c r="AW186" s="16">
        <f t="shared" si="12"/>
        <v>0</v>
      </c>
      <c r="AX186" s="16">
        <f t="shared" si="13"/>
        <v>-5.089712038</v>
      </c>
      <c r="AY186" s="16">
        <f t="shared" si="14"/>
        <v>-6.892573826</v>
      </c>
      <c r="AZ186" s="16">
        <f t="shared" si="15"/>
        <v>2.773631409</v>
      </c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</row>
    <row r="187">
      <c r="A187" s="37">
        <v>186.0</v>
      </c>
      <c r="B187" s="37" t="s">
        <v>616</v>
      </c>
      <c r="C187" s="37" t="str">
        <f>VLOOKUP(B187, 'Unavailable Pitchers'!A:B,2, FALSE)</f>
        <v/>
      </c>
      <c r="D187" s="37" t="str">
        <f>VLOOKUP(B187, 'Pitcher Pool'!A:C,3, FALSE)</f>
        <v>#N/A</v>
      </c>
      <c r="E187" s="37">
        <v>37.0</v>
      </c>
      <c r="F187" s="37" t="s">
        <v>155</v>
      </c>
      <c r="G187" s="37" t="s">
        <v>125</v>
      </c>
      <c r="H187" s="37">
        <v>2.0</v>
      </c>
      <c r="I187" s="37">
        <v>1.0</v>
      </c>
      <c r="J187" s="37">
        <v>0.667</v>
      </c>
      <c r="K187" s="37">
        <v>2.76</v>
      </c>
      <c r="L187" s="37">
        <v>5.0</v>
      </c>
      <c r="M187" s="37">
        <v>5.0</v>
      </c>
      <c r="N187" s="37">
        <v>0.0</v>
      </c>
      <c r="O187" s="37">
        <v>0.0</v>
      </c>
      <c r="P187" s="37">
        <v>0.0</v>
      </c>
      <c r="Q187" s="37">
        <v>0.0</v>
      </c>
      <c r="R187" s="37">
        <v>32.66</v>
      </c>
      <c r="S187" s="37">
        <v>32.0</v>
      </c>
      <c r="T187" s="37">
        <v>10.0</v>
      </c>
      <c r="U187" s="37">
        <v>10.0</v>
      </c>
      <c r="V187" s="37">
        <v>4.0</v>
      </c>
      <c r="W187" s="37">
        <v>4.0</v>
      </c>
      <c r="X187" s="37">
        <v>0.0</v>
      </c>
      <c r="Y187" s="37">
        <v>22.0</v>
      </c>
      <c r="Z187" s="37">
        <v>0.0</v>
      </c>
      <c r="AA187" s="37">
        <v>0.0</v>
      </c>
      <c r="AB187" s="37">
        <v>2.0</v>
      </c>
      <c r="AC187" s="37">
        <v>128.0</v>
      </c>
      <c r="AD187" s="37">
        <v>151.0</v>
      </c>
      <c r="AE187" s="37">
        <v>3.71</v>
      </c>
      <c r="AF187" s="37">
        <v>1.102</v>
      </c>
      <c r="AG187" s="37">
        <v>8.8</v>
      </c>
      <c r="AH187" s="37">
        <v>1.1</v>
      </c>
      <c r="AI187" s="37">
        <v>1.1</v>
      </c>
      <c r="AJ187" s="37">
        <v>6.1</v>
      </c>
      <c r="AK187" s="37">
        <v>5.5</v>
      </c>
      <c r="AL187" s="37">
        <f t="shared" si="1"/>
        <v>28</v>
      </c>
      <c r="AM187" s="36">
        <f t="shared" si="2"/>
        <v>4</v>
      </c>
      <c r="AN187" s="36">
        <f t="shared" si="3"/>
        <v>4</v>
      </c>
      <c r="AO187" s="12">
        <f t="shared" si="4"/>
        <v>2</v>
      </c>
      <c r="AP187" s="12">
        <f t="shared" si="5"/>
        <v>0</v>
      </c>
      <c r="AQ187" s="36">
        <f t="shared" si="6"/>
        <v>22</v>
      </c>
      <c r="AR187" s="38">
        <f t="shared" si="7"/>
        <v>75.98</v>
      </c>
      <c r="AS187" s="16">
        <f t="shared" si="8"/>
        <v>18.92060411</v>
      </c>
      <c r="AT187" s="16">
        <f t="shared" si="9"/>
        <v>6.652380754</v>
      </c>
      <c r="AU187" s="16">
        <f t="shared" si="10"/>
        <v>1.381423957</v>
      </c>
      <c r="AV187" s="16">
        <f t="shared" si="11"/>
        <v>0.8932894343</v>
      </c>
      <c r="AW187" s="16">
        <f t="shared" si="12"/>
        <v>0</v>
      </c>
      <c r="AX187" s="16">
        <f t="shared" si="13"/>
        <v>-5.089712038</v>
      </c>
      <c r="AY187" s="16">
        <f t="shared" si="14"/>
        <v>-8.876233208</v>
      </c>
      <c r="AZ187" s="16">
        <f t="shared" si="15"/>
        <v>2.776350602</v>
      </c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</row>
    <row r="188">
      <c r="A188" s="37">
        <v>187.0</v>
      </c>
      <c r="B188" s="37" t="s">
        <v>617</v>
      </c>
      <c r="C188" s="37" t="str">
        <f>VLOOKUP(B188, 'Unavailable Pitchers'!A:B,2, FALSE)</f>
        <v>#N/A</v>
      </c>
      <c r="D188" s="37" t="str">
        <f>VLOOKUP(B188, 'Pitcher Pool'!A:C,3, FALSE)</f>
        <v>Available</v>
      </c>
      <c r="E188" s="37">
        <v>28.0</v>
      </c>
      <c r="F188" s="37" t="s">
        <v>182</v>
      </c>
      <c r="G188" s="37" t="s">
        <v>121</v>
      </c>
      <c r="H188" s="37">
        <v>2.0</v>
      </c>
      <c r="I188" s="37">
        <v>1.0</v>
      </c>
      <c r="J188" s="37">
        <v>0.667</v>
      </c>
      <c r="K188" s="37">
        <v>4.64</v>
      </c>
      <c r="L188" s="37">
        <v>4.0</v>
      </c>
      <c r="M188" s="37">
        <v>4.0</v>
      </c>
      <c r="N188" s="37">
        <v>0.0</v>
      </c>
      <c r="O188" s="37">
        <v>0.0</v>
      </c>
      <c r="P188" s="37">
        <v>0.0</v>
      </c>
      <c r="Q188" s="37">
        <v>0.0</v>
      </c>
      <c r="R188" s="37">
        <v>21.33</v>
      </c>
      <c r="S188" s="37">
        <v>19.0</v>
      </c>
      <c r="T188" s="37">
        <v>11.0</v>
      </c>
      <c r="U188" s="37">
        <v>11.0</v>
      </c>
      <c r="V188" s="37">
        <v>5.0</v>
      </c>
      <c r="W188" s="37">
        <v>7.0</v>
      </c>
      <c r="X188" s="37">
        <v>1.0</v>
      </c>
      <c r="Y188" s="37">
        <v>18.0</v>
      </c>
      <c r="Z188" s="37">
        <v>2.0</v>
      </c>
      <c r="AA188" s="37">
        <v>0.0</v>
      </c>
      <c r="AB188" s="37">
        <v>0.0</v>
      </c>
      <c r="AC188" s="37">
        <v>88.0</v>
      </c>
      <c r="AD188" s="37">
        <v>85.0</v>
      </c>
      <c r="AE188" s="37">
        <v>5.73</v>
      </c>
      <c r="AF188" s="37">
        <v>1.219</v>
      </c>
      <c r="AG188" s="37">
        <v>8.0</v>
      </c>
      <c r="AH188" s="37">
        <v>2.1</v>
      </c>
      <c r="AI188" s="37">
        <v>3.0</v>
      </c>
      <c r="AJ188" s="37">
        <v>7.6</v>
      </c>
      <c r="AK188" s="37">
        <v>2.57</v>
      </c>
      <c r="AL188" s="37">
        <f t="shared" si="1"/>
        <v>14</v>
      </c>
      <c r="AM188" s="36">
        <f t="shared" si="2"/>
        <v>5</v>
      </c>
      <c r="AN188" s="36">
        <f t="shared" si="3"/>
        <v>9</v>
      </c>
      <c r="AO188" s="12">
        <f t="shared" si="4"/>
        <v>0</v>
      </c>
      <c r="AP188" s="12">
        <f t="shared" si="5"/>
        <v>0</v>
      </c>
      <c r="AQ188" s="36">
        <f t="shared" si="6"/>
        <v>18</v>
      </c>
      <c r="AR188" s="38">
        <f t="shared" si="7"/>
        <v>45.99</v>
      </c>
      <c r="AS188" s="16">
        <f t="shared" si="8"/>
        <v>9.460302055</v>
      </c>
      <c r="AT188" s="16">
        <f t="shared" si="9"/>
        <v>8.315475942</v>
      </c>
      <c r="AU188" s="16">
        <f t="shared" si="10"/>
        <v>3.108203904</v>
      </c>
      <c r="AV188" s="16">
        <f t="shared" si="11"/>
        <v>0</v>
      </c>
      <c r="AW188" s="16">
        <f t="shared" si="12"/>
        <v>0</v>
      </c>
      <c r="AX188" s="16">
        <f t="shared" si="13"/>
        <v>-4.164309849</v>
      </c>
      <c r="AY188" s="16">
        <f t="shared" si="14"/>
        <v>-5.372702885</v>
      </c>
      <c r="AZ188" s="16">
        <f t="shared" si="15"/>
        <v>2.836742292</v>
      </c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</row>
    <row r="189">
      <c r="A189" s="37">
        <v>188.0</v>
      </c>
      <c r="B189" s="37" t="s">
        <v>618</v>
      </c>
      <c r="C189" s="37" t="str">
        <f>VLOOKUP(B189, 'Unavailable Pitchers'!A:B,2, FALSE)</f>
        <v/>
      </c>
      <c r="D189" s="37" t="str">
        <f>VLOOKUP(B189, 'Pitcher Pool'!A:C,3, FALSE)</f>
        <v>#N/A</v>
      </c>
      <c r="E189" s="37">
        <v>39.0</v>
      </c>
      <c r="F189" s="37" t="s">
        <v>206</v>
      </c>
      <c r="G189" s="37" t="s">
        <v>121</v>
      </c>
      <c r="H189" s="37">
        <v>0.0</v>
      </c>
      <c r="I189" s="37">
        <v>3.0</v>
      </c>
      <c r="J189" s="37">
        <v>0.0</v>
      </c>
      <c r="K189" s="37">
        <v>4.08</v>
      </c>
      <c r="L189" s="37">
        <v>5.0</v>
      </c>
      <c r="M189" s="37">
        <v>5.0</v>
      </c>
      <c r="N189" s="37">
        <v>0.0</v>
      </c>
      <c r="O189" s="37">
        <v>1.0</v>
      </c>
      <c r="P189" s="37">
        <v>0.0</v>
      </c>
      <c r="Q189" s="37">
        <v>0.0</v>
      </c>
      <c r="R189" s="37">
        <v>28.66</v>
      </c>
      <c r="S189" s="37">
        <v>30.0</v>
      </c>
      <c r="T189" s="37">
        <v>14.0</v>
      </c>
      <c r="U189" s="37">
        <v>13.0</v>
      </c>
      <c r="V189" s="37">
        <v>5.0</v>
      </c>
      <c r="W189" s="37">
        <v>6.0</v>
      </c>
      <c r="X189" s="37">
        <v>1.0</v>
      </c>
      <c r="Y189" s="37">
        <v>32.0</v>
      </c>
      <c r="Z189" s="37">
        <v>2.0</v>
      </c>
      <c r="AA189" s="37">
        <v>0.0</v>
      </c>
      <c r="AB189" s="37">
        <v>0.0</v>
      </c>
      <c r="AC189" s="37">
        <v>121.0</v>
      </c>
      <c r="AD189" s="37">
        <v>92.0</v>
      </c>
      <c r="AE189" s="37">
        <v>3.97</v>
      </c>
      <c r="AF189" s="37">
        <v>1.256</v>
      </c>
      <c r="AG189" s="37">
        <v>9.4</v>
      </c>
      <c r="AH189" s="37">
        <v>1.6</v>
      </c>
      <c r="AI189" s="37">
        <v>1.9</v>
      </c>
      <c r="AJ189" s="37">
        <v>10.0</v>
      </c>
      <c r="AK189" s="37">
        <v>5.33</v>
      </c>
      <c r="AL189" s="37">
        <f t="shared" si="1"/>
        <v>25</v>
      </c>
      <c r="AM189" s="36">
        <f t="shared" si="2"/>
        <v>5</v>
      </c>
      <c r="AN189" s="36">
        <f t="shared" si="3"/>
        <v>8</v>
      </c>
      <c r="AO189" s="12">
        <f t="shared" si="4"/>
        <v>0</v>
      </c>
      <c r="AP189" s="12">
        <f t="shared" si="5"/>
        <v>0</v>
      </c>
      <c r="AQ189" s="36">
        <f t="shared" si="6"/>
        <v>32</v>
      </c>
      <c r="AR189" s="38">
        <f t="shared" si="7"/>
        <v>53.98</v>
      </c>
      <c r="AS189" s="16">
        <f t="shared" si="8"/>
        <v>16.89339653</v>
      </c>
      <c r="AT189" s="16">
        <f t="shared" si="9"/>
        <v>8.315475942</v>
      </c>
      <c r="AU189" s="16">
        <f t="shared" si="10"/>
        <v>2.762847914</v>
      </c>
      <c r="AV189" s="16">
        <f t="shared" si="11"/>
        <v>0</v>
      </c>
      <c r="AW189" s="16">
        <f t="shared" si="12"/>
        <v>0</v>
      </c>
      <c r="AX189" s="16">
        <f t="shared" si="13"/>
        <v>-7.40321751</v>
      </c>
      <c r="AY189" s="16">
        <f t="shared" si="14"/>
        <v>-6.306120934</v>
      </c>
      <c r="AZ189" s="16">
        <f t="shared" si="15"/>
        <v>2.852476388</v>
      </c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</row>
    <row r="190">
      <c r="A190" s="37">
        <v>189.0</v>
      </c>
      <c r="B190" s="37" t="s">
        <v>619</v>
      </c>
      <c r="C190" s="37" t="str">
        <f>VLOOKUP(B190, 'Unavailable Pitchers'!A:B,2, FALSE)</f>
        <v/>
      </c>
      <c r="D190" s="37" t="str">
        <f>VLOOKUP(B190, 'Pitcher Pool'!A:C,3, FALSE)</f>
        <v>#N/A</v>
      </c>
      <c r="E190" s="37">
        <v>28.0</v>
      </c>
      <c r="F190" s="37" t="s">
        <v>335</v>
      </c>
      <c r="G190" s="37" t="s">
        <v>121</v>
      </c>
      <c r="H190" s="37">
        <v>1.0</v>
      </c>
      <c r="I190" s="37">
        <v>2.0</v>
      </c>
      <c r="J190" s="37">
        <v>0.333</v>
      </c>
      <c r="K190" s="37">
        <v>3.32</v>
      </c>
      <c r="L190" s="37">
        <v>4.0</v>
      </c>
      <c r="M190" s="37">
        <v>4.0</v>
      </c>
      <c r="N190" s="37">
        <v>0.0</v>
      </c>
      <c r="O190" s="37">
        <v>0.0</v>
      </c>
      <c r="P190" s="37">
        <v>0.0</v>
      </c>
      <c r="Q190" s="37">
        <v>0.0</v>
      </c>
      <c r="R190" s="37">
        <v>19.0</v>
      </c>
      <c r="S190" s="37">
        <v>20.0</v>
      </c>
      <c r="T190" s="37">
        <v>8.0</v>
      </c>
      <c r="U190" s="37">
        <v>7.0</v>
      </c>
      <c r="V190" s="37">
        <v>2.0</v>
      </c>
      <c r="W190" s="37">
        <v>9.0</v>
      </c>
      <c r="X190" s="37">
        <v>0.0</v>
      </c>
      <c r="Y190" s="37">
        <v>12.0</v>
      </c>
      <c r="Z190" s="37">
        <v>0.0</v>
      </c>
      <c r="AA190" s="37">
        <v>0.0</v>
      </c>
      <c r="AB190" s="37">
        <v>2.0</v>
      </c>
      <c r="AC190" s="37">
        <v>80.0</v>
      </c>
      <c r="AD190" s="37">
        <v>123.0</v>
      </c>
      <c r="AE190" s="37">
        <v>4.63</v>
      </c>
      <c r="AF190" s="37">
        <v>1.526</v>
      </c>
      <c r="AG190" s="37">
        <v>9.5</v>
      </c>
      <c r="AH190" s="37">
        <v>0.9</v>
      </c>
      <c r="AI190" s="37">
        <v>4.3</v>
      </c>
      <c r="AJ190" s="37">
        <v>5.7</v>
      </c>
      <c r="AK190" s="37">
        <v>1.33</v>
      </c>
      <c r="AL190" s="37">
        <f t="shared" si="1"/>
        <v>18</v>
      </c>
      <c r="AM190" s="36">
        <f t="shared" si="2"/>
        <v>2</v>
      </c>
      <c r="AN190" s="36">
        <f t="shared" si="3"/>
        <v>9</v>
      </c>
      <c r="AO190" s="12">
        <f t="shared" si="4"/>
        <v>2</v>
      </c>
      <c r="AP190" s="12">
        <f t="shared" si="5"/>
        <v>0</v>
      </c>
      <c r="AQ190" s="36">
        <f t="shared" si="6"/>
        <v>12</v>
      </c>
      <c r="AR190" s="38">
        <f t="shared" si="7"/>
        <v>45</v>
      </c>
      <c r="AS190" s="16">
        <f t="shared" si="8"/>
        <v>12.1632455</v>
      </c>
      <c r="AT190" s="16">
        <f t="shared" si="9"/>
        <v>3.326190377</v>
      </c>
      <c r="AU190" s="16">
        <f t="shared" si="10"/>
        <v>3.108203904</v>
      </c>
      <c r="AV190" s="16">
        <f t="shared" si="11"/>
        <v>0.8932894343</v>
      </c>
      <c r="AW190" s="16">
        <f t="shared" si="12"/>
        <v>0</v>
      </c>
      <c r="AX190" s="16">
        <f t="shared" si="13"/>
        <v>-2.776206566</v>
      </c>
      <c r="AY190" s="16">
        <f t="shared" si="14"/>
        <v>-5.257047833</v>
      </c>
      <c r="AZ190" s="16">
        <f t="shared" si="15"/>
        <v>2.864418704</v>
      </c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</row>
    <row r="191">
      <c r="A191" s="37">
        <v>190.0</v>
      </c>
      <c r="B191" s="37" t="s">
        <v>620</v>
      </c>
      <c r="C191" s="37" t="str">
        <f>VLOOKUP(B191, 'Unavailable Pitchers'!A:B,2, FALSE)</f>
        <v>#N/A</v>
      </c>
      <c r="D191" s="37" t="str">
        <f>VLOOKUP(B191, 'Pitcher Pool'!A:C,3, FALSE)</f>
        <v>Available</v>
      </c>
      <c r="E191" s="37">
        <v>28.0</v>
      </c>
      <c r="F191" s="37" t="s">
        <v>214</v>
      </c>
      <c r="G191" s="37" t="s">
        <v>121</v>
      </c>
      <c r="H191" s="37">
        <v>0.0</v>
      </c>
      <c r="I191" s="37">
        <v>1.0</v>
      </c>
      <c r="J191" s="37">
        <v>0.0</v>
      </c>
      <c r="K191" s="37">
        <v>6.32</v>
      </c>
      <c r="L191" s="37">
        <v>4.0</v>
      </c>
      <c r="M191" s="37">
        <v>4.0</v>
      </c>
      <c r="N191" s="37">
        <v>0.0</v>
      </c>
      <c r="O191" s="37">
        <v>0.0</v>
      </c>
      <c r="P191" s="37">
        <v>0.0</v>
      </c>
      <c r="Q191" s="37">
        <v>0.0</v>
      </c>
      <c r="R191" s="37">
        <v>15.66</v>
      </c>
      <c r="S191" s="37">
        <v>12.0</v>
      </c>
      <c r="T191" s="37">
        <v>14.0</v>
      </c>
      <c r="U191" s="37">
        <v>11.0</v>
      </c>
      <c r="V191" s="37">
        <v>4.0</v>
      </c>
      <c r="W191" s="37">
        <v>16.0</v>
      </c>
      <c r="X191" s="37">
        <v>0.0</v>
      </c>
      <c r="Y191" s="37">
        <v>14.0</v>
      </c>
      <c r="Z191" s="37">
        <v>2.0</v>
      </c>
      <c r="AA191" s="37">
        <v>0.0</v>
      </c>
      <c r="AB191" s="37">
        <v>1.0</v>
      </c>
      <c r="AC191" s="37">
        <v>76.0</v>
      </c>
      <c r="AD191" s="37">
        <v>64.0</v>
      </c>
      <c r="AE191" s="37">
        <v>8.08</v>
      </c>
      <c r="AF191" s="37">
        <v>1.787</v>
      </c>
      <c r="AG191" s="37">
        <v>6.9</v>
      </c>
      <c r="AH191" s="37">
        <v>2.3</v>
      </c>
      <c r="AI191" s="37">
        <v>9.2</v>
      </c>
      <c r="AJ191" s="37">
        <v>8.0</v>
      </c>
      <c r="AK191" s="37">
        <v>0.88</v>
      </c>
      <c r="AL191" s="37">
        <f t="shared" si="1"/>
        <v>8</v>
      </c>
      <c r="AM191" s="36">
        <f t="shared" si="2"/>
        <v>4</v>
      </c>
      <c r="AN191" s="36">
        <f t="shared" si="3"/>
        <v>18</v>
      </c>
      <c r="AO191" s="12">
        <f t="shared" si="4"/>
        <v>1</v>
      </c>
      <c r="AP191" s="12">
        <f t="shared" si="5"/>
        <v>0</v>
      </c>
      <c r="AQ191" s="36">
        <f t="shared" si="6"/>
        <v>14</v>
      </c>
      <c r="AR191" s="38">
        <f t="shared" si="7"/>
        <v>32.98</v>
      </c>
      <c r="AS191" s="16">
        <f t="shared" si="8"/>
        <v>5.405886889</v>
      </c>
      <c r="AT191" s="16">
        <f t="shared" si="9"/>
        <v>6.652380754</v>
      </c>
      <c r="AU191" s="16">
        <f t="shared" si="10"/>
        <v>6.216407807</v>
      </c>
      <c r="AV191" s="16">
        <f t="shared" si="11"/>
        <v>0.4466447172</v>
      </c>
      <c r="AW191" s="16">
        <f t="shared" si="12"/>
        <v>0</v>
      </c>
      <c r="AX191" s="16">
        <f t="shared" si="13"/>
        <v>-3.23890766</v>
      </c>
      <c r="AY191" s="16">
        <f t="shared" si="14"/>
        <v>-3.852831945</v>
      </c>
      <c r="AZ191" s="16">
        <f t="shared" si="15"/>
        <v>2.90739514</v>
      </c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</row>
    <row r="192">
      <c r="A192" s="37">
        <v>191.0</v>
      </c>
      <c r="B192" s="37" t="s">
        <v>621</v>
      </c>
      <c r="C192" s="37" t="str">
        <f>VLOOKUP(B192, 'Unavailable Pitchers'!A:B,2, FALSE)</f>
        <v>#N/A</v>
      </c>
      <c r="D192" s="37" t="str">
        <f>VLOOKUP(B192, 'Pitcher Pool'!A:C,3, FALSE)</f>
        <v>Available</v>
      </c>
      <c r="E192" s="37">
        <v>30.0</v>
      </c>
      <c r="F192" s="37" t="s">
        <v>131</v>
      </c>
      <c r="G192" s="37" t="s">
        <v>125</v>
      </c>
      <c r="H192" s="37">
        <v>0.0</v>
      </c>
      <c r="I192" s="37">
        <v>1.0</v>
      </c>
      <c r="J192" s="37">
        <v>0.0</v>
      </c>
      <c r="K192" s="37">
        <v>5.71</v>
      </c>
      <c r="L192" s="37">
        <v>4.0</v>
      </c>
      <c r="M192" s="37">
        <v>4.0</v>
      </c>
      <c r="N192" s="37">
        <v>0.0</v>
      </c>
      <c r="O192" s="37">
        <v>0.0</v>
      </c>
      <c r="P192" s="37">
        <v>0.0</v>
      </c>
      <c r="Q192" s="37">
        <v>0.0</v>
      </c>
      <c r="R192" s="37">
        <v>17.33</v>
      </c>
      <c r="S192" s="37">
        <v>20.0</v>
      </c>
      <c r="T192" s="37">
        <v>11.0</v>
      </c>
      <c r="U192" s="37">
        <v>11.0</v>
      </c>
      <c r="V192" s="37">
        <v>1.0</v>
      </c>
      <c r="W192" s="37">
        <v>9.0</v>
      </c>
      <c r="X192" s="37">
        <v>0.0</v>
      </c>
      <c r="Y192" s="37">
        <v>15.0</v>
      </c>
      <c r="Z192" s="37">
        <v>4.0</v>
      </c>
      <c r="AA192" s="37">
        <v>0.0</v>
      </c>
      <c r="AB192" s="37">
        <v>1.0</v>
      </c>
      <c r="AC192" s="37">
        <v>83.0</v>
      </c>
      <c r="AD192" s="37">
        <v>76.0</v>
      </c>
      <c r="AE192" s="37">
        <v>4.37</v>
      </c>
      <c r="AF192" s="37">
        <v>1.673</v>
      </c>
      <c r="AG192" s="37">
        <v>10.4</v>
      </c>
      <c r="AH192" s="37">
        <v>0.5</v>
      </c>
      <c r="AI192" s="37">
        <v>4.7</v>
      </c>
      <c r="AJ192" s="37">
        <v>7.8</v>
      </c>
      <c r="AK192" s="37">
        <v>1.67</v>
      </c>
      <c r="AL192" s="37">
        <f t="shared" si="1"/>
        <v>19</v>
      </c>
      <c r="AM192" s="36">
        <f t="shared" si="2"/>
        <v>1</v>
      </c>
      <c r="AN192" s="36">
        <f t="shared" si="3"/>
        <v>13</v>
      </c>
      <c r="AO192" s="12">
        <f t="shared" si="4"/>
        <v>1</v>
      </c>
      <c r="AP192" s="12">
        <f t="shared" si="5"/>
        <v>0</v>
      </c>
      <c r="AQ192" s="36">
        <f t="shared" si="6"/>
        <v>15</v>
      </c>
      <c r="AR192" s="38">
        <f t="shared" si="7"/>
        <v>36.99</v>
      </c>
      <c r="AS192" s="16">
        <f t="shared" si="8"/>
        <v>12.83898136</v>
      </c>
      <c r="AT192" s="16">
        <f t="shared" si="9"/>
        <v>1.663095188</v>
      </c>
      <c r="AU192" s="16">
        <f t="shared" si="10"/>
        <v>4.489627861</v>
      </c>
      <c r="AV192" s="16">
        <f t="shared" si="11"/>
        <v>0.4466447172</v>
      </c>
      <c r="AW192" s="16">
        <f t="shared" si="12"/>
        <v>0</v>
      </c>
      <c r="AX192" s="16">
        <f t="shared" si="13"/>
        <v>-3.470258208</v>
      </c>
      <c r="AY192" s="16">
        <f t="shared" si="14"/>
        <v>-4.321293319</v>
      </c>
      <c r="AZ192" s="16">
        <f t="shared" si="15"/>
        <v>2.9116994</v>
      </c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</row>
    <row r="193">
      <c r="A193" s="37">
        <v>192.0</v>
      </c>
      <c r="B193" s="37" t="s">
        <v>622</v>
      </c>
      <c r="C193" s="37" t="str">
        <f>VLOOKUP(B193, 'Unavailable Pitchers'!A:B,2, FALSE)</f>
        <v/>
      </c>
      <c r="D193" s="37" t="str">
        <f>VLOOKUP(B193, 'Pitcher Pool'!A:C,3, FALSE)</f>
        <v>#N/A</v>
      </c>
      <c r="E193" s="37">
        <v>34.0</v>
      </c>
      <c r="F193" s="37" t="s">
        <v>335</v>
      </c>
      <c r="G193" s="37" t="s">
        <v>121</v>
      </c>
      <c r="H193" s="37">
        <v>0.0</v>
      </c>
      <c r="I193" s="37">
        <v>0.0</v>
      </c>
      <c r="J193" s="39"/>
      <c r="K193" s="37">
        <v>10.97</v>
      </c>
      <c r="L193" s="37">
        <v>5.0</v>
      </c>
      <c r="M193" s="37">
        <v>0.0</v>
      </c>
      <c r="N193" s="37">
        <v>2.0</v>
      </c>
      <c r="O193" s="37">
        <v>0.0</v>
      </c>
      <c r="P193" s="37">
        <v>0.0</v>
      </c>
      <c r="Q193" s="37">
        <v>0.0</v>
      </c>
      <c r="R193" s="37">
        <v>10.66</v>
      </c>
      <c r="S193" s="37">
        <v>17.0</v>
      </c>
      <c r="T193" s="37">
        <v>13.0</v>
      </c>
      <c r="U193" s="37">
        <v>13.0</v>
      </c>
      <c r="V193" s="37">
        <v>4.0</v>
      </c>
      <c r="W193" s="37">
        <v>7.0</v>
      </c>
      <c r="X193" s="37">
        <v>0.0</v>
      </c>
      <c r="Y193" s="37">
        <v>9.0</v>
      </c>
      <c r="Z193" s="37">
        <v>3.0</v>
      </c>
      <c r="AA193" s="37">
        <v>0.0</v>
      </c>
      <c r="AB193" s="37">
        <v>1.0</v>
      </c>
      <c r="AC193" s="37">
        <v>59.0</v>
      </c>
      <c r="AD193" s="37">
        <v>38.0</v>
      </c>
      <c r="AE193" s="37">
        <v>9.1</v>
      </c>
      <c r="AF193" s="37">
        <v>2.25</v>
      </c>
      <c r="AG193" s="37">
        <v>14.3</v>
      </c>
      <c r="AH193" s="37">
        <v>3.4</v>
      </c>
      <c r="AI193" s="37">
        <v>5.9</v>
      </c>
      <c r="AJ193" s="37">
        <v>7.6</v>
      </c>
      <c r="AK193" s="37">
        <v>1.29</v>
      </c>
      <c r="AL193" s="37">
        <f t="shared" si="1"/>
        <v>13</v>
      </c>
      <c r="AM193" s="36">
        <f t="shared" si="2"/>
        <v>4</v>
      </c>
      <c r="AN193" s="36">
        <f t="shared" si="3"/>
        <v>10</v>
      </c>
      <c r="AO193" s="12">
        <f t="shared" si="4"/>
        <v>1</v>
      </c>
      <c r="AP193" s="12">
        <f t="shared" si="5"/>
        <v>0</v>
      </c>
      <c r="AQ193" s="36">
        <f t="shared" si="6"/>
        <v>9</v>
      </c>
      <c r="AR193" s="38">
        <f t="shared" si="7"/>
        <v>22.98</v>
      </c>
      <c r="AS193" s="16">
        <f t="shared" si="8"/>
        <v>8.784566194</v>
      </c>
      <c r="AT193" s="16">
        <f t="shared" si="9"/>
        <v>6.652380754</v>
      </c>
      <c r="AU193" s="16">
        <f t="shared" si="10"/>
        <v>3.453559893</v>
      </c>
      <c r="AV193" s="16">
        <f t="shared" si="11"/>
        <v>0.4466447172</v>
      </c>
      <c r="AW193" s="16">
        <f t="shared" si="12"/>
        <v>0</v>
      </c>
      <c r="AX193" s="16">
        <f t="shared" si="13"/>
        <v>-2.082154925</v>
      </c>
      <c r="AY193" s="16">
        <f t="shared" si="14"/>
        <v>-2.684599093</v>
      </c>
      <c r="AZ193" s="16">
        <f t="shared" si="15"/>
        <v>2.914079508</v>
      </c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</row>
    <row r="194">
      <c r="A194" s="37">
        <v>193.0</v>
      </c>
      <c r="B194" s="37" t="s">
        <v>623</v>
      </c>
      <c r="C194" s="37" t="str">
        <f>VLOOKUP(B194, 'Unavailable Pitchers'!A:B,2, FALSE)</f>
        <v>#N/A</v>
      </c>
      <c r="D194" s="37" t="str">
        <f>VLOOKUP(B194, 'Pitcher Pool'!A:C,3, FALSE)</f>
        <v>#N/A</v>
      </c>
      <c r="E194" s="37">
        <v>27.0</v>
      </c>
      <c r="F194" s="37" t="s">
        <v>160</v>
      </c>
      <c r="G194" s="37" t="s">
        <v>125</v>
      </c>
      <c r="H194" s="37">
        <v>2.0</v>
      </c>
      <c r="I194" s="37">
        <v>2.0</v>
      </c>
      <c r="J194" s="37">
        <v>0.5</v>
      </c>
      <c r="K194" s="37">
        <v>3.86</v>
      </c>
      <c r="L194" s="37">
        <v>4.0</v>
      </c>
      <c r="M194" s="37">
        <v>4.0</v>
      </c>
      <c r="N194" s="37">
        <v>0.0</v>
      </c>
      <c r="O194" s="37">
        <v>0.0</v>
      </c>
      <c r="P194" s="37">
        <v>0.0</v>
      </c>
      <c r="Q194" s="37">
        <v>0.0</v>
      </c>
      <c r="R194" s="37">
        <v>21.0</v>
      </c>
      <c r="S194" s="37">
        <v>24.0</v>
      </c>
      <c r="T194" s="37">
        <v>9.0</v>
      </c>
      <c r="U194" s="37">
        <v>9.0</v>
      </c>
      <c r="V194" s="37">
        <v>2.0</v>
      </c>
      <c r="W194" s="37">
        <v>3.0</v>
      </c>
      <c r="X194" s="37">
        <v>0.0</v>
      </c>
      <c r="Y194" s="37">
        <v>17.0</v>
      </c>
      <c r="Z194" s="37">
        <v>3.0</v>
      </c>
      <c r="AA194" s="37">
        <v>0.0</v>
      </c>
      <c r="AB194" s="37">
        <v>2.0</v>
      </c>
      <c r="AC194" s="37">
        <v>93.0</v>
      </c>
      <c r="AD194" s="37">
        <v>99.0</v>
      </c>
      <c r="AE194" s="37">
        <v>3.58</v>
      </c>
      <c r="AF194" s="37">
        <v>1.286</v>
      </c>
      <c r="AG194" s="37">
        <v>10.3</v>
      </c>
      <c r="AH194" s="37">
        <v>0.9</v>
      </c>
      <c r="AI194" s="37">
        <v>1.3</v>
      </c>
      <c r="AJ194" s="37">
        <v>7.3</v>
      </c>
      <c r="AK194" s="37">
        <v>5.67</v>
      </c>
      <c r="AL194" s="37">
        <f t="shared" si="1"/>
        <v>22</v>
      </c>
      <c r="AM194" s="36">
        <f t="shared" si="2"/>
        <v>2</v>
      </c>
      <c r="AN194" s="36">
        <f t="shared" si="3"/>
        <v>6</v>
      </c>
      <c r="AO194" s="12">
        <f t="shared" si="4"/>
        <v>2</v>
      </c>
      <c r="AP194" s="12">
        <f t="shared" si="5"/>
        <v>0</v>
      </c>
      <c r="AQ194" s="36">
        <f t="shared" si="6"/>
        <v>17</v>
      </c>
      <c r="AR194" s="38">
        <f t="shared" si="7"/>
        <v>46</v>
      </c>
      <c r="AS194" s="16">
        <f t="shared" si="8"/>
        <v>14.86618894</v>
      </c>
      <c r="AT194" s="16">
        <f t="shared" si="9"/>
        <v>3.326190377</v>
      </c>
      <c r="AU194" s="16">
        <f t="shared" si="10"/>
        <v>2.072135936</v>
      </c>
      <c r="AV194" s="16">
        <f t="shared" si="11"/>
        <v>0.8932894343</v>
      </c>
      <c r="AW194" s="16">
        <f t="shared" si="12"/>
        <v>0</v>
      </c>
      <c r="AX194" s="16">
        <f t="shared" si="13"/>
        <v>-3.932959302</v>
      </c>
      <c r="AY194" s="16">
        <f t="shared" si="14"/>
        <v>-5.373871118</v>
      </c>
      <c r="AZ194" s="16">
        <f t="shared" si="15"/>
        <v>2.962743568</v>
      </c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</row>
    <row r="195">
      <c r="A195" s="37">
        <v>194.0</v>
      </c>
      <c r="B195" s="37" t="s">
        <v>624</v>
      </c>
      <c r="C195" s="37" t="str">
        <f>VLOOKUP(B195, 'Unavailable Pitchers'!A:B,2, FALSE)</f>
        <v/>
      </c>
      <c r="D195" s="37" t="str">
        <f>VLOOKUP(B195, 'Pitcher Pool'!A:C,3, FALSE)</f>
        <v>#N/A</v>
      </c>
      <c r="E195" s="37">
        <v>23.0</v>
      </c>
      <c r="F195" s="37" t="s">
        <v>160</v>
      </c>
      <c r="G195" s="37" t="s">
        <v>125</v>
      </c>
      <c r="H195" s="37">
        <v>1.0</v>
      </c>
      <c r="I195" s="37">
        <v>2.0</v>
      </c>
      <c r="J195" s="37">
        <v>0.333</v>
      </c>
      <c r="K195" s="37">
        <v>5.4</v>
      </c>
      <c r="L195" s="37">
        <v>5.0</v>
      </c>
      <c r="M195" s="37">
        <v>5.0</v>
      </c>
      <c r="N195" s="37">
        <v>0.0</v>
      </c>
      <c r="O195" s="37">
        <v>0.0</v>
      </c>
      <c r="P195" s="37">
        <v>0.0</v>
      </c>
      <c r="Q195" s="37">
        <v>0.0</v>
      </c>
      <c r="R195" s="37">
        <v>25.0</v>
      </c>
      <c r="S195" s="37">
        <v>28.0</v>
      </c>
      <c r="T195" s="37">
        <v>15.0</v>
      </c>
      <c r="U195" s="37">
        <v>15.0</v>
      </c>
      <c r="V195" s="37">
        <v>5.0</v>
      </c>
      <c r="W195" s="37">
        <v>10.0</v>
      </c>
      <c r="X195" s="37">
        <v>0.0</v>
      </c>
      <c r="Y195" s="37">
        <v>29.0</v>
      </c>
      <c r="Z195" s="37">
        <v>0.0</v>
      </c>
      <c r="AA195" s="37">
        <v>0.0</v>
      </c>
      <c r="AB195" s="37">
        <v>0.0</v>
      </c>
      <c r="AC195" s="37">
        <v>111.0</v>
      </c>
      <c r="AD195" s="37">
        <v>71.0</v>
      </c>
      <c r="AE195" s="37">
        <v>4.58</v>
      </c>
      <c r="AF195" s="37">
        <v>1.52</v>
      </c>
      <c r="AG195" s="37">
        <v>10.1</v>
      </c>
      <c r="AH195" s="37">
        <v>1.8</v>
      </c>
      <c r="AI195" s="37">
        <v>3.6</v>
      </c>
      <c r="AJ195" s="37">
        <v>10.4</v>
      </c>
      <c r="AK195" s="37">
        <v>2.9</v>
      </c>
      <c r="AL195" s="37">
        <f t="shared" si="1"/>
        <v>23</v>
      </c>
      <c r="AM195" s="36">
        <f t="shared" si="2"/>
        <v>5</v>
      </c>
      <c r="AN195" s="36">
        <f t="shared" si="3"/>
        <v>10</v>
      </c>
      <c r="AO195" s="12">
        <f t="shared" si="4"/>
        <v>0</v>
      </c>
      <c r="AP195" s="12">
        <f t="shared" si="5"/>
        <v>0</v>
      </c>
      <c r="AQ195" s="36">
        <f t="shared" si="6"/>
        <v>29</v>
      </c>
      <c r="AR195" s="38">
        <f t="shared" si="7"/>
        <v>46</v>
      </c>
      <c r="AS195" s="16">
        <f t="shared" si="8"/>
        <v>15.54192481</v>
      </c>
      <c r="AT195" s="16">
        <f t="shared" si="9"/>
        <v>8.315475942</v>
      </c>
      <c r="AU195" s="16">
        <f t="shared" si="10"/>
        <v>3.453559893</v>
      </c>
      <c r="AV195" s="16">
        <f t="shared" si="11"/>
        <v>0</v>
      </c>
      <c r="AW195" s="16">
        <f t="shared" si="12"/>
        <v>0</v>
      </c>
      <c r="AX195" s="16">
        <f t="shared" si="13"/>
        <v>-6.709165868</v>
      </c>
      <c r="AY195" s="16">
        <f t="shared" si="14"/>
        <v>-5.373871118</v>
      </c>
      <c r="AZ195" s="16">
        <f t="shared" si="15"/>
        <v>3.045584731</v>
      </c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</row>
    <row r="196">
      <c r="A196" s="37">
        <v>195.0</v>
      </c>
      <c r="B196" s="37" t="s">
        <v>625</v>
      </c>
      <c r="C196" s="37" t="str">
        <f>VLOOKUP(B196, 'Unavailable Pitchers'!A:B,2, FALSE)</f>
        <v>#N/A</v>
      </c>
      <c r="D196" s="37" t="str">
        <f>VLOOKUP(B196, 'Pitcher Pool'!A:C,3, FALSE)</f>
        <v>Available</v>
      </c>
      <c r="E196" s="37">
        <v>33.0</v>
      </c>
      <c r="F196" s="37" t="s">
        <v>131</v>
      </c>
      <c r="G196" s="37" t="s">
        <v>125</v>
      </c>
      <c r="H196" s="37">
        <v>0.0</v>
      </c>
      <c r="I196" s="37">
        <v>2.0</v>
      </c>
      <c r="J196" s="37">
        <v>0.0</v>
      </c>
      <c r="K196" s="37">
        <v>6.48</v>
      </c>
      <c r="L196" s="37">
        <v>4.0</v>
      </c>
      <c r="M196" s="37">
        <v>4.0</v>
      </c>
      <c r="N196" s="37">
        <v>0.0</v>
      </c>
      <c r="O196" s="37">
        <v>0.0</v>
      </c>
      <c r="P196" s="37">
        <v>0.0</v>
      </c>
      <c r="Q196" s="37">
        <v>0.0</v>
      </c>
      <c r="R196" s="37">
        <v>16.66</v>
      </c>
      <c r="S196" s="37">
        <v>18.0</v>
      </c>
      <c r="T196" s="37">
        <v>14.0</v>
      </c>
      <c r="U196" s="37">
        <v>12.0</v>
      </c>
      <c r="V196" s="37">
        <v>2.0</v>
      </c>
      <c r="W196" s="37">
        <v>13.0</v>
      </c>
      <c r="X196" s="37">
        <v>0.0</v>
      </c>
      <c r="Y196" s="37">
        <v>12.0</v>
      </c>
      <c r="Z196" s="37">
        <v>1.0</v>
      </c>
      <c r="AA196" s="37">
        <v>0.0</v>
      </c>
      <c r="AB196" s="37">
        <v>1.0</v>
      </c>
      <c r="AC196" s="37">
        <v>83.0</v>
      </c>
      <c r="AD196" s="37">
        <v>67.0</v>
      </c>
      <c r="AE196" s="37">
        <v>5.74</v>
      </c>
      <c r="AF196" s="37">
        <v>1.86</v>
      </c>
      <c r="AG196" s="37">
        <v>9.7</v>
      </c>
      <c r="AH196" s="37">
        <v>1.1</v>
      </c>
      <c r="AI196" s="37">
        <v>7.0</v>
      </c>
      <c r="AJ196" s="37">
        <v>6.5</v>
      </c>
      <c r="AK196" s="37">
        <v>0.92</v>
      </c>
      <c r="AL196" s="37">
        <f t="shared" si="1"/>
        <v>16</v>
      </c>
      <c r="AM196" s="36">
        <f t="shared" si="2"/>
        <v>2</v>
      </c>
      <c r="AN196" s="36">
        <f t="shared" si="3"/>
        <v>14</v>
      </c>
      <c r="AO196" s="12">
        <f t="shared" si="4"/>
        <v>1</v>
      </c>
      <c r="AP196" s="12">
        <f t="shared" si="5"/>
        <v>0</v>
      </c>
      <c r="AQ196" s="36">
        <f t="shared" si="6"/>
        <v>12</v>
      </c>
      <c r="AR196" s="38">
        <f t="shared" si="7"/>
        <v>37.98</v>
      </c>
      <c r="AS196" s="16">
        <f t="shared" si="8"/>
        <v>10.81177378</v>
      </c>
      <c r="AT196" s="16">
        <f t="shared" si="9"/>
        <v>3.326190377</v>
      </c>
      <c r="AU196" s="16">
        <f t="shared" si="10"/>
        <v>4.83498385</v>
      </c>
      <c r="AV196" s="16">
        <f t="shared" si="11"/>
        <v>0.4466447172</v>
      </c>
      <c r="AW196" s="16">
        <f t="shared" si="12"/>
        <v>0</v>
      </c>
      <c r="AX196" s="16">
        <f t="shared" si="13"/>
        <v>-2.776206566</v>
      </c>
      <c r="AY196" s="16">
        <f t="shared" si="14"/>
        <v>-4.436948371</v>
      </c>
      <c r="AZ196" s="16">
        <f t="shared" si="15"/>
        <v>3.051609446</v>
      </c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</row>
    <row r="197">
      <c r="A197" s="37">
        <v>196.0</v>
      </c>
      <c r="B197" s="37" t="s">
        <v>626</v>
      </c>
      <c r="C197" s="37" t="str">
        <f>VLOOKUP(B197, 'Unavailable Pitchers'!A:B,2, FALSE)</f>
        <v/>
      </c>
      <c r="D197" s="37" t="str">
        <f>VLOOKUP(B197, 'Pitcher Pool'!A:C,3, FALSE)</f>
        <v>#N/A</v>
      </c>
      <c r="E197" s="37">
        <v>25.0</v>
      </c>
      <c r="F197" s="37" t="s">
        <v>124</v>
      </c>
      <c r="G197" s="37" t="s">
        <v>125</v>
      </c>
      <c r="H197" s="37">
        <v>1.0</v>
      </c>
      <c r="I197" s="37">
        <v>2.0</v>
      </c>
      <c r="J197" s="37">
        <v>0.333</v>
      </c>
      <c r="K197" s="37">
        <v>8.4</v>
      </c>
      <c r="L197" s="37">
        <v>4.0</v>
      </c>
      <c r="M197" s="37">
        <v>3.0</v>
      </c>
      <c r="N197" s="37">
        <v>0.0</v>
      </c>
      <c r="O197" s="37">
        <v>0.0</v>
      </c>
      <c r="P197" s="37">
        <v>0.0</v>
      </c>
      <c r="Q197" s="37">
        <v>0.0</v>
      </c>
      <c r="R197" s="37">
        <v>15.0</v>
      </c>
      <c r="S197" s="37">
        <v>17.0</v>
      </c>
      <c r="T197" s="37">
        <v>14.0</v>
      </c>
      <c r="U197" s="37">
        <v>14.0</v>
      </c>
      <c r="V197" s="37">
        <v>6.0</v>
      </c>
      <c r="W197" s="37">
        <v>5.0</v>
      </c>
      <c r="X197" s="37">
        <v>0.0</v>
      </c>
      <c r="Y197" s="37">
        <v>17.0</v>
      </c>
      <c r="Z197" s="37">
        <v>0.0</v>
      </c>
      <c r="AA197" s="37">
        <v>0.0</v>
      </c>
      <c r="AB197" s="37">
        <v>1.0</v>
      </c>
      <c r="AC197" s="37">
        <v>66.0</v>
      </c>
      <c r="AD197" s="37">
        <v>52.0</v>
      </c>
      <c r="AE197" s="37">
        <v>7.03</v>
      </c>
      <c r="AF197" s="37">
        <v>1.467</v>
      </c>
      <c r="AG197" s="37">
        <v>10.2</v>
      </c>
      <c r="AH197" s="37">
        <v>3.6</v>
      </c>
      <c r="AI197" s="37">
        <v>3.0</v>
      </c>
      <c r="AJ197" s="37">
        <v>10.2</v>
      </c>
      <c r="AK197" s="37">
        <v>3.4</v>
      </c>
      <c r="AL197" s="37">
        <f t="shared" si="1"/>
        <v>11</v>
      </c>
      <c r="AM197" s="36">
        <f t="shared" si="2"/>
        <v>6</v>
      </c>
      <c r="AN197" s="36">
        <f t="shared" si="3"/>
        <v>5</v>
      </c>
      <c r="AO197" s="12">
        <f t="shared" si="4"/>
        <v>1</v>
      </c>
      <c r="AP197" s="12">
        <f t="shared" si="5"/>
        <v>0</v>
      </c>
      <c r="AQ197" s="36">
        <f t="shared" si="6"/>
        <v>17</v>
      </c>
      <c r="AR197" s="38">
        <f t="shared" si="7"/>
        <v>28</v>
      </c>
      <c r="AS197" s="16">
        <f t="shared" si="8"/>
        <v>7.433094472</v>
      </c>
      <c r="AT197" s="16">
        <f t="shared" si="9"/>
        <v>9.978571131</v>
      </c>
      <c r="AU197" s="16">
        <f t="shared" si="10"/>
        <v>1.726779946</v>
      </c>
      <c r="AV197" s="16">
        <f t="shared" si="11"/>
        <v>0.4466447172</v>
      </c>
      <c r="AW197" s="16">
        <f t="shared" si="12"/>
        <v>0</v>
      </c>
      <c r="AX197" s="16">
        <f t="shared" si="13"/>
        <v>-3.932959302</v>
      </c>
      <c r="AY197" s="16">
        <f t="shared" si="14"/>
        <v>-3.271051985</v>
      </c>
      <c r="AZ197" s="16">
        <f t="shared" si="15"/>
        <v>3.095269745</v>
      </c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</row>
    <row r="198">
      <c r="A198" s="37">
        <v>197.0</v>
      </c>
      <c r="B198" s="37" t="s">
        <v>627</v>
      </c>
      <c r="C198" s="37" t="str">
        <f>VLOOKUP(B198, 'Unavailable Pitchers'!A:B,2, FALSE)</f>
        <v>#N/A</v>
      </c>
      <c r="D198" s="37" t="str">
        <f>VLOOKUP(B198, 'Pitcher Pool'!A:C,3, FALSE)</f>
        <v>Available</v>
      </c>
      <c r="E198" s="37">
        <v>26.0</v>
      </c>
      <c r="F198" s="37" t="s">
        <v>165</v>
      </c>
      <c r="G198" s="37" t="s">
        <v>125</v>
      </c>
      <c r="H198" s="37">
        <v>1.0</v>
      </c>
      <c r="I198" s="37">
        <v>2.0</v>
      </c>
      <c r="J198" s="37">
        <v>0.333</v>
      </c>
      <c r="K198" s="37">
        <v>4.57</v>
      </c>
      <c r="L198" s="37">
        <v>4.0</v>
      </c>
      <c r="M198" s="37">
        <v>4.0</v>
      </c>
      <c r="N198" s="37">
        <v>0.0</v>
      </c>
      <c r="O198" s="37">
        <v>0.0</v>
      </c>
      <c r="P198" s="37">
        <v>0.0</v>
      </c>
      <c r="Q198" s="37">
        <v>0.0</v>
      </c>
      <c r="R198" s="37">
        <v>21.66</v>
      </c>
      <c r="S198" s="37">
        <v>23.0</v>
      </c>
      <c r="T198" s="37">
        <v>11.0</v>
      </c>
      <c r="U198" s="37">
        <v>11.0</v>
      </c>
      <c r="V198" s="37">
        <v>4.0</v>
      </c>
      <c r="W198" s="37">
        <v>7.0</v>
      </c>
      <c r="X198" s="37">
        <v>0.0</v>
      </c>
      <c r="Y198" s="37">
        <v>15.0</v>
      </c>
      <c r="Z198" s="37">
        <v>0.0</v>
      </c>
      <c r="AA198" s="37">
        <v>0.0</v>
      </c>
      <c r="AB198" s="37">
        <v>0.0</v>
      </c>
      <c r="AC198" s="37">
        <v>90.0</v>
      </c>
      <c r="AD198" s="37">
        <v>93.0</v>
      </c>
      <c r="AE198" s="37">
        <v>5.08</v>
      </c>
      <c r="AF198" s="37">
        <v>1.385</v>
      </c>
      <c r="AG198" s="37">
        <v>9.6</v>
      </c>
      <c r="AH198" s="37">
        <v>1.7</v>
      </c>
      <c r="AI198" s="37">
        <v>2.9</v>
      </c>
      <c r="AJ198" s="37">
        <v>6.2</v>
      </c>
      <c r="AK198" s="37">
        <v>2.14</v>
      </c>
      <c r="AL198" s="37">
        <f t="shared" si="1"/>
        <v>19</v>
      </c>
      <c r="AM198" s="36">
        <f t="shared" si="2"/>
        <v>4</v>
      </c>
      <c r="AN198" s="36">
        <f t="shared" si="3"/>
        <v>7</v>
      </c>
      <c r="AO198" s="12">
        <f t="shared" si="4"/>
        <v>0</v>
      </c>
      <c r="AP198" s="12">
        <f t="shared" si="5"/>
        <v>0</v>
      </c>
      <c r="AQ198" s="36">
        <f t="shared" si="6"/>
        <v>15</v>
      </c>
      <c r="AR198" s="38">
        <f t="shared" si="7"/>
        <v>49.98</v>
      </c>
      <c r="AS198" s="16">
        <f t="shared" si="8"/>
        <v>12.83898136</v>
      </c>
      <c r="AT198" s="16">
        <f t="shared" si="9"/>
        <v>6.652380754</v>
      </c>
      <c r="AU198" s="16">
        <f t="shared" si="10"/>
        <v>2.417491925</v>
      </c>
      <c r="AV198" s="16">
        <f t="shared" si="11"/>
        <v>0</v>
      </c>
      <c r="AW198" s="16">
        <f t="shared" si="12"/>
        <v>0</v>
      </c>
      <c r="AX198" s="16">
        <f t="shared" si="13"/>
        <v>-3.470258208</v>
      </c>
      <c r="AY198" s="16">
        <f t="shared" si="14"/>
        <v>-5.838827793</v>
      </c>
      <c r="AZ198" s="16">
        <f t="shared" si="15"/>
        <v>3.14994201</v>
      </c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</row>
    <row r="199">
      <c r="A199" s="37">
        <v>198.0</v>
      </c>
      <c r="B199" s="37" t="s">
        <v>628</v>
      </c>
      <c r="C199" s="37" t="str">
        <f>VLOOKUP(B199, 'Unavailable Pitchers'!A:B,2, FALSE)</f>
        <v/>
      </c>
      <c r="D199" s="37" t="str">
        <f>VLOOKUP(B199, 'Pitcher Pool'!A:C,3, FALSE)</f>
        <v>#N/A</v>
      </c>
      <c r="E199" s="37">
        <v>25.0</v>
      </c>
      <c r="F199" s="37" t="s">
        <v>214</v>
      </c>
      <c r="G199" s="37" t="s">
        <v>121</v>
      </c>
      <c r="H199" s="37">
        <v>1.0</v>
      </c>
      <c r="I199" s="37">
        <v>2.0</v>
      </c>
      <c r="J199" s="37">
        <v>0.333</v>
      </c>
      <c r="K199" s="37">
        <v>7.16</v>
      </c>
      <c r="L199" s="37">
        <v>4.0</v>
      </c>
      <c r="M199" s="37">
        <v>4.0</v>
      </c>
      <c r="N199" s="37">
        <v>0.0</v>
      </c>
      <c r="O199" s="37">
        <v>0.0</v>
      </c>
      <c r="P199" s="37">
        <v>0.0</v>
      </c>
      <c r="Q199" s="37">
        <v>0.0</v>
      </c>
      <c r="R199" s="37">
        <v>16.33</v>
      </c>
      <c r="S199" s="37">
        <v>21.0</v>
      </c>
      <c r="T199" s="37">
        <v>13.0</v>
      </c>
      <c r="U199" s="37">
        <v>13.0</v>
      </c>
      <c r="V199" s="37">
        <v>3.0</v>
      </c>
      <c r="W199" s="37">
        <v>8.0</v>
      </c>
      <c r="X199" s="37">
        <v>0.0</v>
      </c>
      <c r="Y199" s="37">
        <v>17.0</v>
      </c>
      <c r="Z199" s="37">
        <v>0.0</v>
      </c>
      <c r="AA199" s="37">
        <v>0.0</v>
      </c>
      <c r="AB199" s="37">
        <v>1.0</v>
      </c>
      <c r="AC199" s="37">
        <v>77.0</v>
      </c>
      <c r="AD199" s="37">
        <v>57.0</v>
      </c>
      <c r="AE199" s="37">
        <v>4.88</v>
      </c>
      <c r="AF199" s="37">
        <v>1.776</v>
      </c>
      <c r="AG199" s="37">
        <v>11.6</v>
      </c>
      <c r="AH199" s="37">
        <v>1.7</v>
      </c>
      <c r="AI199" s="37">
        <v>4.4</v>
      </c>
      <c r="AJ199" s="37">
        <v>9.4</v>
      </c>
      <c r="AK199" s="37">
        <v>2.13</v>
      </c>
      <c r="AL199" s="37">
        <f t="shared" si="1"/>
        <v>18</v>
      </c>
      <c r="AM199" s="36">
        <f t="shared" si="2"/>
        <v>3</v>
      </c>
      <c r="AN199" s="36">
        <f t="shared" si="3"/>
        <v>8</v>
      </c>
      <c r="AO199" s="12">
        <f t="shared" si="4"/>
        <v>1</v>
      </c>
      <c r="AP199" s="12">
        <f t="shared" si="5"/>
        <v>0</v>
      </c>
      <c r="AQ199" s="36">
        <f t="shared" si="6"/>
        <v>17</v>
      </c>
      <c r="AR199" s="38">
        <f t="shared" si="7"/>
        <v>31.99</v>
      </c>
      <c r="AS199" s="16">
        <f t="shared" si="8"/>
        <v>12.1632455</v>
      </c>
      <c r="AT199" s="16">
        <f t="shared" si="9"/>
        <v>4.989285565</v>
      </c>
      <c r="AU199" s="16">
        <f t="shared" si="10"/>
        <v>2.762847914</v>
      </c>
      <c r="AV199" s="16">
        <f t="shared" si="11"/>
        <v>0.4466447172</v>
      </c>
      <c r="AW199" s="16">
        <f t="shared" si="12"/>
        <v>0</v>
      </c>
      <c r="AX199" s="16">
        <f t="shared" si="13"/>
        <v>-3.932959302</v>
      </c>
      <c r="AY199" s="16">
        <f t="shared" si="14"/>
        <v>-3.737176893</v>
      </c>
      <c r="AZ199" s="16">
        <f t="shared" si="15"/>
        <v>3.172971875</v>
      </c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</row>
    <row r="200">
      <c r="A200" s="37">
        <v>199.0</v>
      </c>
      <c r="B200" s="37" t="s">
        <v>629</v>
      </c>
      <c r="C200" s="37" t="str">
        <f>VLOOKUP(B200, 'Unavailable Pitchers'!A:B,2, FALSE)</f>
        <v/>
      </c>
      <c r="D200" s="37" t="str">
        <f>VLOOKUP(B200, 'Pitcher Pool'!A:C,3, FALSE)</f>
        <v>#N/A</v>
      </c>
      <c r="E200" s="37">
        <v>34.0</v>
      </c>
      <c r="F200" s="37" t="s">
        <v>209</v>
      </c>
      <c r="G200" s="37" t="s">
        <v>125</v>
      </c>
      <c r="H200" s="37">
        <v>1.0</v>
      </c>
      <c r="I200" s="37">
        <v>2.0</v>
      </c>
      <c r="J200" s="37">
        <v>0.333</v>
      </c>
      <c r="K200" s="37">
        <v>5.49</v>
      </c>
      <c r="L200" s="37">
        <v>4.0</v>
      </c>
      <c r="M200" s="37">
        <v>4.0</v>
      </c>
      <c r="N200" s="37">
        <v>0.0</v>
      </c>
      <c r="O200" s="37">
        <v>0.0</v>
      </c>
      <c r="P200" s="37">
        <v>0.0</v>
      </c>
      <c r="Q200" s="37">
        <v>0.0</v>
      </c>
      <c r="R200" s="37">
        <v>19.66</v>
      </c>
      <c r="S200" s="37">
        <v>20.0</v>
      </c>
      <c r="T200" s="37">
        <v>12.0</v>
      </c>
      <c r="U200" s="37">
        <v>12.0</v>
      </c>
      <c r="V200" s="37">
        <v>5.0</v>
      </c>
      <c r="W200" s="37">
        <v>6.0</v>
      </c>
      <c r="X200" s="37">
        <v>0.0</v>
      </c>
      <c r="Y200" s="37">
        <v>14.0</v>
      </c>
      <c r="Z200" s="37">
        <v>1.0</v>
      </c>
      <c r="AA200" s="37">
        <v>0.0</v>
      </c>
      <c r="AB200" s="37">
        <v>1.0</v>
      </c>
      <c r="AC200" s="37">
        <v>87.0</v>
      </c>
      <c r="AD200" s="37">
        <v>71.0</v>
      </c>
      <c r="AE200" s="37">
        <v>6.05</v>
      </c>
      <c r="AF200" s="37">
        <v>1.322</v>
      </c>
      <c r="AG200" s="37">
        <v>9.2</v>
      </c>
      <c r="AH200" s="37">
        <v>2.3</v>
      </c>
      <c r="AI200" s="37">
        <v>2.7</v>
      </c>
      <c r="AJ200" s="37">
        <v>6.4</v>
      </c>
      <c r="AK200" s="37">
        <v>2.33</v>
      </c>
      <c r="AL200" s="37">
        <f t="shared" si="1"/>
        <v>15</v>
      </c>
      <c r="AM200" s="36">
        <f t="shared" si="2"/>
        <v>5</v>
      </c>
      <c r="AN200" s="36">
        <f t="shared" si="3"/>
        <v>7</v>
      </c>
      <c r="AO200" s="12">
        <f t="shared" si="4"/>
        <v>1</v>
      </c>
      <c r="AP200" s="12">
        <f t="shared" si="5"/>
        <v>0</v>
      </c>
      <c r="AQ200" s="36">
        <f t="shared" si="6"/>
        <v>14</v>
      </c>
      <c r="AR200" s="38">
        <f t="shared" si="7"/>
        <v>44.98</v>
      </c>
      <c r="AS200" s="16">
        <f t="shared" si="8"/>
        <v>10.13603792</v>
      </c>
      <c r="AT200" s="16">
        <f t="shared" si="9"/>
        <v>8.315475942</v>
      </c>
      <c r="AU200" s="16">
        <f t="shared" si="10"/>
        <v>2.417491925</v>
      </c>
      <c r="AV200" s="16">
        <f t="shared" si="11"/>
        <v>0.4466447172</v>
      </c>
      <c r="AW200" s="16">
        <f t="shared" si="12"/>
        <v>0</v>
      </c>
      <c r="AX200" s="16">
        <f t="shared" si="13"/>
        <v>-3.23890766</v>
      </c>
      <c r="AY200" s="16">
        <f t="shared" si="14"/>
        <v>-5.254711367</v>
      </c>
      <c r="AZ200" s="16">
        <f t="shared" si="15"/>
        <v>3.205507868</v>
      </c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</row>
    <row r="201">
      <c r="A201" s="37">
        <v>200.0</v>
      </c>
      <c r="B201" s="37" t="s">
        <v>630</v>
      </c>
      <c r="C201" s="37" t="str">
        <f>VLOOKUP(B201, 'Unavailable Pitchers'!A:B,2, FALSE)</f>
        <v>#N/A</v>
      </c>
      <c r="D201" s="37" t="str">
        <f>VLOOKUP(B201, 'Pitcher Pool'!A:C,3, FALSE)</f>
        <v>Available</v>
      </c>
      <c r="E201" s="37">
        <v>26.0</v>
      </c>
      <c r="F201" s="37" t="s">
        <v>236</v>
      </c>
      <c r="G201" s="37" t="s">
        <v>121</v>
      </c>
      <c r="H201" s="37">
        <v>1.0</v>
      </c>
      <c r="I201" s="37">
        <v>3.0</v>
      </c>
      <c r="J201" s="37">
        <v>0.25</v>
      </c>
      <c r="K201" s="37">
        <v>5.76</v>
      </c>
      <c r="L201" s="37">
        <v>5.0</v>
      </c>
      <c r="M201" s="37">
        <v>5.0</v>
      </c>
      <c r="N201" s="37">
        <v>0.0</v>
      </c>
      <c r="O201" s="37">
        <v>0.0</v>
      </c>
      <c r="P201" s="37">
        <v>0.0</v>
      </c>
      <c r="Q201" s="37">
        <v>0.0</v>
      </c>
      <c r="R201" s="37">
        <v>25.0</v>
      </c>
      <c r="S201" s="37">
        <v>28.0</v>
      </c>
      <c r="T201" s="37">
        <v>18.0</v>
      </c>
      <c r="U201" s="37">
        <v>16.0</v>
      </c>
      <c r="V201" s="37">
        <v>4.0</v>
      </c>
      <c r="W201" s="37">
        <v>8.0</v>
      </c>
      <c r="X201" s="37">
        <v>0.0</v>
      </c>
      <c r="Y201" s="37">
        <v>15.0</v>
      </c>
      <c r="Z201" s="37">
        <v>2.0</v>
      </c>
      <c r="AA201" s="37">
        <v>0.0</v>
      </c>
      <c r="AB201" s="37">
        <v>1.0</v>
      </c>
      <c r="AC201" s="37">
        <v>113.0</v>
      </c>
      <c r="AD201" s="37">
        <v>80.0</v>
      </c>
      <c r="AE201" s="37">
        <v>5.18</v>
      </c>
      <c r="AF201" s="37">
        <v>1.44</v>
      </c>
      <c r="AG201" s="37">
        <v>10.1</v>
      </c>
      <c r="AH201" s="37">
        <v>1.4</v>
      </c>
      <c r="AI201" s="37">
        <v>2.9</v>
      </c>
      <c r="AJ201" s="37">
        <v>5.4</v>
      </c>
      <c r="AK201" s="37">
        <v>1.88</v>
      </c>
      <c r="AL201" s="37">
        <f t="shared" si="1"/>
        <v>24</v>
      </c>
      <c r="AM201" s="36">
        <f t="shared" si="2"/>
        <v>4</v>
      </c>
      <c r="AN201" s="36">
        <f t="shared" si="3"/>
        <v>10</v>
      </c>
      <c r="AO201" s="12">
        <f t="shared" si="4"/>
        <v>1</v>
      </c>
      <c r="AP201" s="12">
        <f t="shared" si="5"/>
        <v>0</v>
      </c>
      <c r="AQ201" s="36">
        <f t="shared" si="6"/>
        <v>15</v>
      </c>
      <c r="AR201" s="38">
        <f t="shared" si="7"/>
        <v>60</v>
      </c>
      <c r="AS201" s="16">
        <f t="shared" si="8"/>
        <v>16.21766067</v>
      </c>
      <c r="AT201" s="16">
        <f t="shared" si="9"/>
        <v>6.652380754</v>
      </c>
      <c r="AU201" s="16">
        <f t="shared" si="10"/>
        <v>3.453559893</v>
      </c>
      <c r="AV201" s="16">
        <f t="shared" si="11"/>
        <v>0.4466447172</v>
      </c>
      <c r="AW201" s="16">
        <f t="shared" si="12"/>
        <v>0</v>
      </c>
      <c r="AX201" s="16">
        <f t="shared" si="13"/>
        <v>-3.470258208</v>
      </c>
      <c r="AY201" s="16">
        <f t="shared" si="14"/>
        <v>-7.009397111</v>
      </c>
      <c r="AZ201" s="16">
        <f t="shared" si="15"/>
        <v>3.258118142</v>
      </c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</row>
    <row r="202">
      <c r="A202" s="37">
        <v>201.0</v>
      </c>
      <c r="B202" s="37" t="s">
        <v>631</v>
      </c>
      <c r="C202" s="37" t="str">
        <f>VLOOKUP(B202, 'Unavailable Pitchers'!A:B,2, FALSE)</f>
        <v>#N/A</v>
      </c>
      <c r="D202" s="37" t="str">
        <f>VLOOKUP(B202, 'Pitcher Pool'!A:C,3, FALSE)</f>
        <v>Available</v>
      </c>
      <c r="E202" s="37">
        <v>28.0</v>
      </c>
      <c r="F202" s="37" t="s">
        <v>165</v>
      </c>
      <c r="G202" s="37" t="s">
        <v>125</v>
      </c>
      <c r="H202" s="37">
        <v>1.0</v>
      </c>
      <c r="I202" s="37">
        <v>3.0</v>
      </c>
      <c r="J202" s="37">
        <v>0.25</v>
      </c>
      <c r="K202" s="37">
        <v>8.15</v>
      </c>
      <c r="L202" s="37">
        <v>4.0</v>
      </c>
      <c r="M202" s="37">
        <v>4.0</v>
      </c>
      <c r="N202" s="37">
        <v>0.0</v>
      </c>
      <c r="O202" s="37">
        <v>0.0</v>
      </c>
      <c r="P202" s="37">
        <v>0.0</v>
      </c>
      <c r="Q202" s="37">
        <v>0.0</v>
      </c>
      <c r="R202" s="37">
        <v>17.66</v>
      </c>
      <c r="S202" s="37">
        <v>18.0</v>
      </c>
      <c r="T202" s="37">
        <v>16.0</v>
      </c>
      <c r="U202" s="37">
        <v>16.0</v>
      </c>
      <c r="V202" s="37">
        <v>6.0</v>
      </c>
      <c r="W202" s="37">
        <v>7.0</v>
      </c>
      <c r="X202" s="37">
        <v>0.0</v>
      </c>
      <c r="Y202" s="37">
        <v>18.0</v>
      </c>
      <c r="Z202" s="37">
        <v>1.0</v>
      </c>
      <c r="AA202" s="37">
        <v>0.0</v>
      </c>
      <c r="AB202" s="37">
        <v>1.0</v>
      </c>
      <c r="AC202" s="37">
        <v>78.0</v>
      </c>
      <c r="AD202" s="37">
        <v>53.0</v>
      </c>
      <c r="AE202" s="37">
        <v>6.84</v>
      </c>
      <c r="AF202" s="37">
        <v>1.415</v>
      </c>
      <c r="AG202" s="37">
        <v>9.2</v>
      </c>
      <c r="AH202" s="37">
        <v>3.1</v>
      </c>
      <c r="AI202" s="37">
        <v>3.6</v>
      </c>
      <c r="AJ202" s="37">
        <v>9.2</v>
      </c>
      <c r="AK202" s="37">
        <v>2.57</v>
      </c>
      <c r="AL202" s="37">
        <f t="shared" si="1"/>
        <v>12</v>
      </c>
      <c r="AM202" s="36">
        <f t="shared" si="2"/>
        <v>6</v>
      </c>
      <c r="AN202" s="36">
        <f t="shared" si="3"/>
        <v>8</v>
      </c>
      <c r="AO202" s="12">
        <f t="shared" si="4"/>
        <v>1</v>
      </c>
      <c r="AP202" s="12">
        <f t="shared" si="5"/>
        <v>0</v>
      </c>
      <c r="AQ202" s="36">
        <f t="shared" si="6"/>
        <v>18</v>
      </c>
      <c r="AR202" s="38">
        <f t="shared" si="7"/>
        <v>34.98</v>
      </c>
      <c r="AS202" s="16">
        <f t="shared" si="8"/>
        <v>8.108830333</v>
      </c>
      <c r="AT202" s="16">
        <f t="shared" si="9"/>
        <v>9.978571131</v>
      </c>
      <c r="AU202" s="16">
        <f t="shared" si="10"/>
        <v>2.762847914</v>
      </c>
      <c r="AV202" s="16">
        <f t="shared" si="11"/>
        <v>0.4466447172</v>
      </c>
      <c r="AW202" s="16">
        <f t="shared" si="12"/>
        <v>0</v>
      </c>
      <c r="AX202" s="16">
        <f t="shared" si="13"/>
        <v>-4.164309849</v>
      </c>
      <c r="AY202" s="16">
        <f t="shared" si="14"/>
        <v>-4.086478516</v>
      </c>
      <c r="AZ202" s="16">
        <f t="shared" si="15"/>
        <v>3.261526433</v>
      </c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</row>
    <row r="203">
      <c r="A203" s="37">
        <v>202.0</v>
      </c>
      <c r="B203" s="37" t="s">
        <v>632</v>
      </c>
      <c r="C203" s="37" t="str">
        <f>VLOOKUP(B203, 'Unavailable Pitchers'!A:B,2, FALSE)</f>
        <v>#N/A</v>
      </c>
      <c r="D203" s="37" t="str">
        <f>VLOOKUP(B203, 'Pitcher Pool'!A:C,3, FALSE)</f>
        <v>Available</v>
      </c>
      <c r="E203" s="37">
        <v>25.0</v>
      </c>
      <c r="F203" s="37" t="s">
        <v>146</v>
      </c>
      <c r="G203" s="37" t="s">
        <v>125</v>
      </c>
      <c r="H203" s="37">
        <v>0.0</v>
      </c>
      <c r="I203" s="37">
        <v>2.0</v>
      </c>
      <c r="J203" s="37">
        <v>0.0</v>
      </c>
      <c r="K203" s="37">
        <v>6.75</v>
      </c>
      <c r="L203" s="37">
        <v>4.0</v>
      </c>
      <c r="M203" s="37">
        <v>2.0</v>
      </c>
      <c r="N203" s="37">
        <v>0.0</v>
      </c>
      <c r="O203" s="37">
        <v>0.0</v>
      </c>
      <c r="P203" s="37">
        <v>0.0</v>
      </c>
      <c r="Q203" s="37">
        <v>0.0</v>
      </c>
      <c r="R203" s="37">
        <v>12.0</v>
      </c>
      <c r="S203" s="37">
        <v>16.0</v>
      </c>
      <c r="T203" s="37">
        <v>13.0</v>
      </c>
      <c r="U203" s="37">
        <v>9.0</v>
      </c>
      <c r="V203" s="37">
        <v>5.0</v>
      </c>
      <c r="W203" s="37">
        <v>7.0</v>
      </c>
      <c r="X203" s="37">
        <v>0.0</v>
      </c>
      <c r="Y203" s="37">
        <v>6.0</v>
      </c>
      <c r="Z203" s="37">
        <v>0.0</v>
      </c>
      <c r="AA203" s="37">
        <v>0.0</v>
      </c>
      <c r="AB203" s="37">
        <v>0.0</v>
      </c>
      <c r="AC203" s="37">
        <v>57.0</v>
      </c>
      <c r="AD203" s="37">
        <v>63.0</v>
      </c>
      <c r="AE203" s="37">
        <v>9.27</v>
      </c>
      <c r="AF203" s="37">
        <v>1.917</v>
      </c>
      <c r="AG203" s="37">
        <v>12.0</v>
      </c>
      <c r="AH203" s="37">
        <v>3.8</v>
      </c>
      <c r="AI203" s="37">
        <v>5.3</v>
      </c>
      <c r="AJ203" s="37">
        <v>4.5</v>
      </c>
      <c r="AK203" s="37">
        <v>0.86</v>
      </c>
      <c r="AL203" s="37">
        <f t="shared" si="1"/>
        <v>11</v>
      </c>
      <c r="AM203" s="36">
        <f t="shared" si="2"/>
        <v>5</v>
      </c>
      <c r="AN203" s="36">
        <f t="shared" si="3"/>
        <v>7</v>
      </c>
      <c r="AO203" s="12">
        <f t="shared" si="4"/>
        <v>0</v>
      </c>
      <c r="AP203" s="12">
        <f t="shared" si="5"/>
        <v>0</v>
      </c>
      <c r="AQ203" s="36">
        <f t="shared" si="6"/>
        <v>6</v>
      </c>
      <c r="AR203" s="38">
        <f t="shared" si="7"/>
        <v>30</v>
      </c>
      <c r="AS203" s="16">
        <f t="shared" si="8"/>
        <v>7.433094472</v>
      </c>
      <c r="AT203" s="16">
        <f t="shared" si="9"/>
        <v>8.315475942</v>
      </c>
      <c r="AU203" s="16">
        <f t="shared" si="10"/>
        <v>2.417491925</v>
      </c>
      <c r="AV203" s="16">
        <f t="shared" si="11"/>
        <v>0</v>
      </c>
      <c r="AW203" s="16">
        <f t="shared" si="12"/>
        <v>0</v>
      </c>
      <c r="AX203" s="16">
        <f t="shared" si="13"/>
        <v>-1.388103283</v>
      </c>
      <c r="AY203" s="16">
        <f t="shared" si="14"/>
        <v>-3.504698555</v>
      </c>
      <c r="AZ203" s="16">
        <f t="shared" si="15"/>
        <v>3.318315125</v>
      </c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</row>
    <row r="204">
      <c r="A204" s="37">
        <v>203.0</v>
      </c>
      <c r="B204" s="37" t="s">
        <v>633</v>
      </c>
      <c r="C204" s="37" t="str">
        <f>VLOOKUP(B204, 'Unavailable Pitchers'!A:B,2, FALSE)</f>
        <v/>
      </c>
      <c r="D204" s="37" t="str">
        <f>VLOOKUP(B204, 'Pitcher Pool'!A:C,3, FALSE)</f>
        <v>#N/A</v>
      </c>
      <c r="E204" s="37">
        <v>30.0</v>
      </c>
      <c r="F204" s="37" t="s">
        <v>226</v>
      </c>
      <c r="G204" s="37" t="s">
        <v>125</v>
      </c>
      <c r="H204" s="37">
        <v>0.0</v>
      </c>
      <c r="I204" s="37">
        <v>1.0</v>
      </c>
      <c r="J204" s="37">
        <v>0.0</v>
      </c>
      <c r="K204" s="37">
        <v>5.7</v>
      </c>
      <c r="L204" s="37">
        <v>4.0</v>
      </c>
      <c r="M204" s="37">
        <v>4.0</v>
      </c>
      <c r="N204" s="37">
        <v>0.0</v>
      </c>
      <c r="O204" s="37">
        <v>0.0</v>
      </c>
      <c r="P204" s="37">
        <v>0.0</v>
      </c>
      <c r="Q204" s="37">
        <v>0.0</v>
      </c>
      <c r="R204" s="37">
        <v>23.66</v>
      </c>
      <c r="S204" s="37">
        <v>23.0</v>
      </c>
      <c r="T204" s="37">
        <v>15.0</v>
      </c>
      <c r="U204" s="37">
        <v>15.0</v>
      </c>
      <c r="V204" s="37">
        <v>5.0</v>
      </c>
      <c r="W204" s="37">
        <v>9.0</v>
      </c>
      <c r="X204" s="37">
        <v>0.0</v>
      </c>
      <c r="Y204" s="37">
        <v>20.0</v>
      </c>
      <c r="Z204" s="37">
        <v>1.0</v>
      </c>
      <c r="AA204" s="37">
        <v>0.0</v>
      </c>
      <c r="AB204" s="37">
        <v>0.0</v>
      </c>
      <c r="AC204" s="37">
        <v>101.0</v>
      </c>
      <c r="AD204" s="37">
        <v>69.0</v>
      </c>
      <c r="AE204" s="37">
        <v>5.42</v>
      </c>
      <c r="AF204" s="37">
        <v>1.352</v>
      </c>
      <c r="AG204" s="37">
        <v>8.7</v>
      </c>
      <c r="AH204" s="37">
        <v>1.9</v>
      </c>
      <c r="AI204" s="37">
        <v>3.4</v>
      </c>
      <c r="AJ204" s="37">
        <v>7.6</v>
      </c>
      <c r="AK204" s="37">
        <v>2.22</v>
      </c>
      <c r="AL204" s="37">
        <f t="shared" si="1"/>
        <v>18</v>
      </c>
      <c r="AM204" s="36">
        <f t="shared" si="2"/>
        <v>5</v>
      </c>
      <c r="AN204" s="36">
        <f t="shared" si="3"/>
        <v>10</v>
      </c>
      <c r="AO204" s="12">
        <f t="shared" si="4"/>
        <v>0</v>
      </c>
      <c r="AP204" s="12">
        <f t="shared" si="5"/>
        <v>0</v>
      </c>
      <c r="AQ204" s="36">
        <f t="shared" si="6"/>
        <v>20</v>
      </c>
      <c r="AR204" s="38">
        <f t="shared" si="7"/>
        <v>50.98</v>
      </c>
      <c r="AS204" s="16">
        <f t="shared" si="8"/>
        <v>12.1632455</v>
      </c>
      <c r="AT204" s="16">
        <f t="shared" si="9"/>
        <v>8.315475942</v>
      </c>
      <c r="AU204" s="16">
        <f t="shared" si="10"/>
        <v>3.453559893</v>
      </c>
      <c r="AV204" s="16">
        <f t="shared" si="11"/>
        <v>0</v>
      </c>
      <c r="AW204" s="16">
        <f t="shared" si="12"/>
        <v>0</v>
      </c>
      <c r="AX204" s="16">
        <f t="shared" si="13"/>
        <v>-4.627010944</v>
      </c>
      <c r="AY204" s="16">
        <f t="shared" si="14"/>
        <v>-5.955651078</v>
      </c>
      <c r="AZ204" s="16">
        <f t="shared" si="15"/>
        <v>3.337404828</v>
      </c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</row>
    <row r="205">
      <c r="A205" s="37">
        <v>204.0</v>
      </c>
      <c r="B205" s="37" t="s">
        <v>634</v>
      </c>
      <c r="C205" s="37" t="str">
        <f>VLOOKUP(B205, 'Unavailable Pitchers'!A:B,2, FALSE)</f>
        <v>#N/A</v>
      </c>
      <c r="D205" s="37" t="str">
        <f>VLOOKUP(B205, 'Pitcher Pool'!A:C,3, FALSE)</f>
        <v>Available</v>
      </c>
      <c r="E205" s="37">
        <v>32.0</v>
      </c>
      <c r="F205" s="37" t="s">
        <v>120</v>
      </c>
      <c r="G205" s="37" t="s">
        <v>121</v>
      </c>
      <c r="H205" s="37">
        <v>0.0</v>
      </c>
      <c r="I205" s="37">
        <v>1.0</v>
      </c>
      <c r="J205" s="37">
        <v>0.0</v>
      </c>
      <c r="K205" s="37">
        <v>7.2</v>
      </c>
      <c r="L205" s="37">
        <v>3.0</v>
      </c>
      <c r="M205" s="37">
        <v>3.0</v>
      </c>
      <c r="N205" s="37">
        <v>0.0</v>
      </c>
      <c r="O205" s="37">
        <v>0.0</v>
      </c>
      <c r="P205" s="37">
        <v>0.0</v>
      </c>
      <c r="Q205" s="37">
        <v>0.0</v>
      </c>
      <c r="R205" s="37">
        <v>15.0</v>
      </c>
      <c r="S205" s="37">
        <v>15.0</v>
      </c>
      <c r="T205" s="37">
        <v>15.0</v>
      </c>
      <c r="U205" s="37">
        <v>12.0</v>
      </c>
      <c r="V205" s="37">
        <v>6.0</v>
      </c>
      <c r="W205" s="37">
        <v>3.0</v>
      </c>
      <c r="X205" s="37">
        <v>0.0</v>
      </c>
      <c r="Y205" s="37">
        <v>15.0</v>
      </c>
      <c r="Z205" s="37">
        <v>0.0</v>
      </c>
      <c r="AA205" s="37">
        <v>0.0</v>
      </c>
      <c r="AB205" s="37">
        <v>0.0</v>
      </c>
      <c r="AC205" s="37">
        <v>63.0</v>
      </c>
      <c r="AD205" s="37">
        <v>61.0</v>
      </c>
      <c r="AE205" s="37">
        <v>6.9</v>
      </c>
      <c r="AF205" s="37">
        <v>1.2</v>
      </c>
      <c r="AG205" s="37">
        <v>9.0</v>
      </c>
      <c r="AH205" s="37">
        <v>3.6</v>
      </c>
      <c r="AI205" s="37">
        <v>1.8</v>
      </c>
      <c r="AJ205" s="37">
        <v>9.0</v>
      </c>
      <c r="AK205" s="37">
        <v>5.0</v>
      </c>
      <c r="AL205" s="37">
        <f t="shared" si="1"/>
        <v>9</v>
      </c>
      <c r="AM205" s="36">
        <f t="shared" si="2"/>
        <v>6</v>
      </c>
      <c r="AN205" s="36">
        <f t="shared" si="3"/>
        <v>3</v>
      </c>
      <c r="AO205" s="12">
        <f t="shared" si="4"/>
        <v>0</v>
      </c>
      <c r="AP205" s="12">
        <f t="shared" si="5"/>
        <v>0</v>
      </c>
      <c r="AQ205" s="36">
        <f t="shared" si="6"/>
        <v>15</v>
      </c>
      <c r="AR205" s="38">
        <f t="shared" si="7"/>
        <v>30</v>
      </c>
      <c r="AS205" s="16">
        <f t="shared" si="8"/>
        <v>6.08162275</v>
      </c>
      <c r="AT205" s="16">
        <f t="shared" si="9"/>
        <v>9.978571131</v>
      </c>
      <c r="AU205" s="16">
        <f t="shared" si="10"/>
        <v>1.036067968</v>
      </c>
      <c r="AV205" s="16">
        <f t="shared" si="11"/>
        <v>0</v>
      </c>
      <c r="AW205" s="16">
        <f t="shared" si="12"/>
        <v>0</v>
      </c>
      <c r="AX205" s="16">
        <f t="shared" si="13"/>
        <v>-3.470258208</v>
      </c>
      <c r="AY205" s="16">
        <f t="shared" si="14"/>
        <v>-3.504698555</v>
      </c>
      <c r="AZ205" s="16">
        <f t="shared" si="15"/>
        <v>3.373768362</v>
      </c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</row>
    <row r="206">
      <c r="A206" s="37">
        <v>205.0</v>
      </c>
      <c r="B206" s="37" t="s">
        <v>635</v>
      </c>
      <c r="C206" s="37" t="str">
        <f>VLOOKUP(B206, 'Unavailable Pitchers'!A:B,2, FALSE)</f>
        <v>#N/A</v>
      </c>
      <c r="D206" s="37" t="str">
        <f>VLOOKUP(B206, 'Pitcher Pool'!A:C,3, FALSE)</f>
        <v>Available</v>
      </c>
      <c r="E206" s="37">
        <v>29.0</v>
      </c>
      <c r="F206" s="37" t="s">
        <v>212</v>
      </c>
      <c r="G206" s="37" t="s">
        <v>125</v>
      </c>
      <c r="H206" s="37">
        <v>0.0</v>
      </c>
      <c r="I206" s="37">
        <v>3.0</v>
      </c>
      <c r="J206" s="37">
        <v>0.0</v>
      </c>
      <c r="K206" s="37">
        <v>5.32</v>
      </c>
      <c r="L206" s="37">
        <v>4.0</v>
      </c>
      <c r="M206" s="37">
        <v>4.0</v>
      </c>
      <c r="N206" s="37">
        <v>0.0</v>
      </c>
      <c r="O206" s="37">
        <v>0.0</v>
      </c>
      <c r="P206" s="37">
        <v>0.0</v>
      </c>
      <c r="Q206" s="37">
        <v>0.0</v>
      </c>
      <c r="R206" s="37">
        <v>22.0</v>
      </c>
      <c r="S206" s="37">
        <v>20.0</v>
      </c>
      <c r="T206" s="37">
        <v>13.0</v>
      </c>
      <c r="U206" s="37">
        <v>13.0</v>
      </c>
      <c r="V206" s="37">
        <v>8.0</v>
      </c>
      <c r="W206" s="37">
        <v>7.0</v>
      </c>
      <c r="X206" s="37">
        <v>0.0</v>
      </c>
      <c r="Y206" s="37">
        <v>22.0</v>
      </c>
      <c r="Z206" s="37">
        <v>0.0</v>
      </c>
      <c r="AA206" s="37">
        <v>0.0</v>
      </c>
      <c r="AB206" s="37">
        <v>0.0</v>
      </c>
      <c r="AC206" s="37">
        <v>91.0</v>
      </c>
      <c r="AD206" s="37">
        <v>81.0</v>
      </c>
      <c r="AE206" s="37">
        <v>6.78</v>
      </c>
      <c r="AF206" s="37">
        <v>1.227</v>
      </c>
      <c r="AG206" s="37">
        <v>8.2</v>
      </c>
      <c r="AH206" s="37">
        <v>3.3</v>
      </c>
      <c r="AI206" s="37">
        <v>2.9</v>
      </c>
      <c r="AJ206" s="37">
        <v>9.0</v>
      </c>
      <c r="AK206" s="37">
        <v>3.14</v>
      </c>
      <c r="AL206" s="37">
        <f t="shared" si="1"/>
        <v>12</v>
      </c>
      <c r="AM206" s="36">
        <f t="shared" si="2"/>
        <v>8</v>
      </c>
      <c r="AN206" s="36">
        <f t="shared" si="3"/>
        <v>7</v>
      </c>
      <c r="AO206" s="12">
        <f t="shared" si="4"/>
        <v>0</v>
      </c>
      <c r="AP206" s="12">
        <f t="shared" si="5"/>
        <v>0</v>
      </c>
      <c r="AQ206" s="36">
        <f t="shared" si="6"/>
        <v>22</v>
      </c>
      <c r="AR206" s="38">
        <f t="shared" si="7"/>
        <v>44</v>
      </c>
      <c r="AS206" s="16">
        <f t="shared" si="8"/>
        <v>8.108830333</v>
      </c>
      <c r="AT206" s="16">
        <f t="shared" si="9"/>
        <v>13.30476151</v>
      </c>
      <c r="AU206" s="16">
        <f t="shared" si="10"/>
        <v>2.417491925</v>
      </c>
      <c r="AV206" s="16">
        <f t="shared" si="11"/>
        <v>0</v>
      </c>
      <c r="AW206" s="16">
        <f t="shared" si="12"/>
        <v>0</v>
      </c>
      <c r="AX206" s="16">
        <f t="shared" si="13"/>
        <v>-5.089712038</v>
      </c>
      <c r="AY206" s="16">
        <f t="shared" si="14"/>
        <v>-5.140224548</v>
      </c>
      <c r="AZ206" s="16">
        <f t="shared" si="15"/>
        <v>3.400286795</v>
      </c>
      <c r="BA206" s="37"/>
      <c r="BB206" s="37"/>
      <c r="BC206" s="37"/>
      <c r="BD206" s="37"/>
      <c r="BE206" s="37"/>
      <c r="BF206" s="37"/>
      <c r="BG206" s="37"/>
      <c r="BH206" s="37"/>
      <c r="BI206" s="37"/>
      <c r="BJ206" s="37"/>
      <c r="BK206" s="37"/>
      <c r="BL206" s="37"/>
    </row>
    <row r="207">
      <c r="A207" s="37">
        <v>206.0</v>
      </c>
      <c r="B207" s="37" t="s">
        <v>636</v>
      </c>
      <c r="C207" s="37" t="str">
        <f>VLOOKUP(B207, 'Unavailable Pitchers'!A:B,2, FALSE)</f>
        <v/>
      </c>
      <c r="D207" s="37" t="str">
        <f>VLOOKUP(B207, 'Pitcher Pool'!A:C,3, FALSE)</f>
        <v>#N/A</v>
      </c>
      <c r="E207" s="37">
        <v>35.0</v>
      </c>
      <c r="F207" s="37" t="s">
        <v>257</v>
      </c>
      <c r="G207" s="37" t="s">
        <v>125</v>
      </c>
      <c r="H207" s="37">
        <v>0.0</v>
      </c>
      <c r="I207" s="37">
        <v>2.0</v>
      </c>
      <c r="J207" s="37">
        <v>0.0</v>
      </c>
      <c r="K207" s="37">
        <v>5.4</v>
      </c>
      <c r="L207" s="37">
        <v>4.0</v>
      </c>
      <c r="M207" s="37">
        <v>4.0</v>
      </c>
      <c r="N207" s="37">
        <v>0.0</v>
      </c>
      <c r="O207" s="37">
        <v>0.0</v>
      </c>
      <c r="P207" s="37">
        <v>0.0</v>
      </c>
      <c r="Q207" s="37">
        <v>0.0</v>
      </c>
      <c r="R207" s="37">
        <v>15.0</v>
      </c>
      <c r="S207" s="37">
        <v>18.0</v>
      </c>
      <c r="T207" s="37">
        <v>12.0</v>
      </c>
      <c r="U207" s="37">
        <v>9.0</v>
      </c>
      <c r="V207" s="37">
        <v>3.0</v>
      </c>
      <c r="W207" s="37">
        <v>11.0</v>
      </c>
      <c r="X207" s="37">
        <v>0.0</v>
      </c>
      <c r="Y207" s="37">
        <v>14.0</v>
      </c>
      <c r="Z207" s="37">
        <v>2.0</v>
      </c>
      <c r="AA207" s="37">
        <v>0.0</v>
      </c>
      <c r="AB207" s="37">
        <v>2.0</v>
      </c>
      <c r="AC207" s="37">
        <v>73.0</v>
      </c>
      <c r="AD207" s="37">
        <v>74.0</v>
      </c>
      <c r="AE207" s="37">
        <v>6.43</v>
      </c>
      <c r="AF207" s="37">
        <v>1.933</v>
      </c>
      <c r="AG207" s="37">
        <v>10.8</v>
      </c>
      <c r="AH207" s="37">
        <v>1.8</v>
      </c>
      <c r="AI207" s="37">
        <v>6.6</v>
      </c>
      <c r="AJ207" s="37">
        <v>8.4</v>
      </c>
      <c r="AK207" s="37">
        <v>1.27</v>
      </c>
      <c r="AL207" s="37">
        <f t="shared" si="1"/>
        <v>15</v>
      </c>
      <c r="AM207" s="36">
        <f t="shared" si="2"/>
        <v>3</v>
      </c>
      <c r="AN207" s="36">
        <f t="shared" si="3"/>
        <v>13</v>
      </c>
      <c r="AO207" s="12">
        <f t="shared" si="4"/>
        <v>2</v>
      </c>
      <c r="AP207" s="12">
        <f t="shared" si="5"/>
        <v>0</v>
      </c>
      <c r="AQ207" s="36">
        <f t="shared" si="6"/>
        <v>14</v>
      </c>
      <c r="AR207" s="38">
        <f t="shared" si="7"/>
        <v>31</v>
      </c>
      <c r="AS207" s="16">
        <f t="shared" si="8"/>
        <v>10.13603792</v>
      </c>
      <c r="AT207" s="16">
        <f t="shared" si="9"/>
        <v>4.989285565</v>
      </c>
      <c r="AU207" s="16">
        <f t="shared" si="10"/>
        <v>4.489627861</v>
      </c>
      <c r="AV207" s="16">
        <f t="shared" si="11"/>
        <v>0.8932894343</v>
      </c>
      <c r="AW207" s="16">
        <f t="shared" si="12"/>
        <v>0</v>
      </c>
      <c r="AX207" s="16">
        <f t="shared" si="13"/>
        <v>-3.23890766</v>
      </c>
      <c r="AY207" s="16">
        <f t="shared" si="14"/>
        <v>-3.621521841</v>
      </c>
      <c r="AZ207" s="16">
        <f t="shared" si="15"/>
        <v>3.411952819</v>
      </c>
      <c r="BA207" s="37"/>
      <c r="BB207" s="37"/>
      <c r="BC207" s="37"/>
      <c r="BD207" s="37"/>
      <c r="BE207" s="37"/>
      <c r="BF207" s="37"/>
      <c r="BG207" s="37"/>
      <c r="BH207" s="37"/>
      <c r="BI207" s="37"/>
      <c r="BJ207" s="37"/>
      <c r="BK207" s="37"/>
      <c r="BL207" s="37"/>
    </row>
    <row r="208">
      <c r="A208" s="37">
        <v>207.0</v>
      </c>
      <c r="B208" s="37" t="s">
        <v>637</v>
      </c>
      <c r="C208" s="37" t="str">
        <f>VLOOKUP(B208, 'Unavailable Pitchers'!A:B,2, FALSE)</f>
        <v/>
      </c>
      <c r="D208" s="37" t="str">
        <f>VLOOKUP(B208, 'Pitcher Pool'!A:C,3, FALSE)</f>
        <v>#N/A</v>
      </c>
      <c r="E208" s="37">
        <v>29.0</v>
      </c>
      <c r="F208" s="37" t="s">
        <v>226</v>
      </c>
      <c r="G208" s="37" t="s">
        <v>125</v>
      </c>
      <c r="H208" s="37">
        <v>1.0</v>
      </c>
      <c r="I208" s="37">
        <v>2.0</v>
      </c>
      <c r="J208" s="37">
        <v>0.333</v>
      </c>
      <c r="K208" s="37">
        <v>6.04</v>
      </c>
      <c r="L208" s="37">
        <v>4.0</v>
      </c>
      <c r="M208" s="37">
        <v>4.0</v>
      </c>
      <c r="N208" s="37">
        <v>0.0</v>
      </c>
      <c r="O208" s="37">
        <v>0.0</v>
      </c>
      <c r="P208" s="37">
        <v>0.0</v>
      </c>
      <c r="Q208" s="37">
        <v>0.0</v>
      </c>
      <c r="R208" s="37">
        <v>22.33</v>
      </c>
      <c r="S208" s="37">
        <v>22.0</v>
      </c>
      <c r="T208" s="37">
        <v>15.0</v>
      </c>
      <c r="U208" s="37">
        <v>15.0</v>
      </c>
      <c r="V208" s="37">
        <v>6.0</v>
      </c>
      <c r="W208" s="37">
        <v>8.0</v>
      </c>
      <c r="X208" s="37">
        <v>1.0</v>
      </c>
      <c r="Y208" s="37">
        <v>19.0</v>
      </c>
      <c r="Z208" s="37">
        <v>1.0</v>
      </c>
      <c r="AA208" s="37">
        <v>0.0</v>
      </c>
      <c r="AB208" s="37">
        <v>0.0</v>
      </c>
      <c r="AC208" s="37">
        <v>96.0</v>
      </c>
      <c r="AD208" s="37">
        <v>65.0</v>
      </c>
      <c r="AE208" s="37">
        <v>6.1</v>
      </c>
      <c r="AF208" s="37">
        <v>1.343</v>
      </c>
      <c r="AG208" s="37">
        <v>8.9</v>
      </c>
      <c r="AH208" s="37">
        <v>2.4</v>
      </c>
      <c r="AI208" s="37">
        <v>3.2</v>
      </c>
      <c r="AJ208" s="37">
        <v>7.7</v>
      </c>
      <c r="AK208" s="37">
        <v>2.38</v>
      </c>
      <c r="AL208" s="37">
        <f t="shared" si="1"/>
        <v>16</v>
      </c>
      <c r="AM208" s="36">
        <f t="shared" si="2"/>
        <v>6</v>
      </c>
      <c r="AN208" s="36">
        <f t="shared" si="3"/>
        <v>9</v>
      </c>
      <c r="AO208" s="12">
        <f t="shared" si="4"/>
        <v>0</v>
      </c>
      <c r="AP208" s="12">
        <f t="shared" si="5"/>
        <v>0</v>
      </c>
      <c r="AQ208" s="36">
        <f t="shared" si="6"/>
        <v>19</v>
      </c>
      <c r="AR208" s="38">
        <f t="shared" si="7"/>
        <v>47.99</v>
      </c>
      <c r="AS208" s="16">
        <f t="shared" si="8"/>
        <v>10.81177378</v>
      </c>
      <c r="AT208" s="16">
        <f t="shared" si="9"/>
        <v>9.978571131</v>
      </c>
      <c r="AU208" s="16">
        <f t="shared" si="10"/>
        <v>3.108203904</v>
      </c>
      <c r="AV208" s="16">
        <f t="shared" si="11"/>
        <v>0</v>
      </c>
      <c r="AW208" s="16">
        <f t="shared" si="12"/>
        <v>0</v>
      </c>
      <c r="AX208" s="16">
        <f t="shared" si="13"/>
        <v>-4.395660396</v>
      </c>
      <c r="AY208" s="16">
        <f t="shared" si="14"/>
        <v>-5.606349456</v>
      </c>
      <c r="AZ208" s="16">
        <f t="shared" si="15"/>
        <v>3.47413474</v>
      </c>
      <c r="BA208" s="37"/>
      <c r="BB208" s="37"/>
      <c r="BC208" s="37"/>
      <c r="BD208" s="37"/>
      <c r="BE208" s="37"/>
      <c r="BF208" s="37"/>
      <c r="BG208" s="37"/>
      <c r="BH208" s="37"/>
      <c r="BI208" s="37"/>
      <c r="BJ208" s="37"/>
      <c r="BK208" s="37"/>
      <c r="BL208" s="37"/>
    </row>
    <row r="209">
      <c r="A209" s="37">
        <v>208.0</v>
      </c>
      <c r="B209" s="37" t="s">
        <v>638</v>
      </c>
      <c r="C209" s="37" t="str">
        <f>VLOOKUP(B209, 'Unavailable Pitchers'!A:B,2, FALSE)</f>
        <v/>
      </c>
      <c r="D209" s="37" t="str">
        <f>VLOOKUP(B209, 'Pitcher Pool'!A:C,3, FALSE)</f>
        <v>#N/A</v>
      </c>
      <c r="E209" s="37">
        <v>28.0</v>
      </c>
      <c r="F209" s="37" t="s">
        <v>185</v>
      </c>
      <c r="G209" s="37" t="s">
        <v>121</v>
      </c>
      <c r="H209" s="37">
        <v>1.0</v>
      </c>
      <c r="I209" s="37">
        <v>2.0</v>
      </c>
      <c r="J209" s="37">
        <v>0.333</v>
      </c>
      <c r="K209" s="37">
        <v>9.47</v>
      </c>
      <c r="L209" s="37">
        <v>5.0</v>
      </c>
      <c r="M209" s="37">
        <v>5.0</v>
      </c>
      <c r="N209" s="37">
        <v>0.0</v>
      </c>
      <c r="O209" s="37">
        <v>0.0</v>
      </c>
      <c r="P209" s="37">
        <v>0.0</v>
      </c>
      <c r="Q209" s="37">
        <v>0.0</v>
      </c>
      <c r="R209" s="37">
        <v>19.0</v>
      </c>
      <c r="S209" s="37">
        <v>27.0</v>
      </c>
      <c r="T209" s="37">
        <v>20.0</v>
      </c>
      <c r="U209" s="37">
        <v>20.0</v>
      </c>
      <c r="V209" s="37">
        <v>3.0</v>
      </c>
      <c r="W209" s="37">
        <v>15.0</v>
      </c>
      <c r="X209" s="37">
        <v>0.0</v>
      </c>
      <c r="Y209" s="37">
        <v>14.0</v>
      </c>
      <c r="Z209" s="37">
        <v>1.0</v>
      </c>
      <c r="AA209" s="37">
        <v>0.0</v>
      </c>
      <c r="AB209" s="37">
        <v>0.0</v>
      </c>
      <c r="AC209" s="37">
        <v>100.0</v>
      </c>
      <c r="AD209" s="37">
        <v>41.0</v>
      </c>
      <c r="AE209" s="37">
        <v>6.21</v>
      </c>
      <c r="AF209" s="37">
        <v>2.211</v>
      </c>
      <c r="AG209" s="37">
        <v>12.8</v>
      </c>
      <c r="AH209" s="37">
        <v>1.4</v>
      </c>
      <c r="AI209" s="37">
        <v>7.1</v>
      </c>
      <c r="AJ209" s="37">
        <v>6.6</v>
      </c>
      <c r="AK209" s="37">
        <v>0.93</v>
      </c>
      <c r="AL209" s="37">
        <f t="shared" si="1"/>
        <v>24</v>
      </c>
      <c r="AM209" s="36">
        <f t="shared" si="2"/>
        <v>3</v>
      </c>
      <c r="AN209" s="36">
        <f t="shared" si="3"/>
        <v>16</v>
      </c>
      <c r="AO209" s="12">
        <f t="shared" si="4"/>
        <v>0</v>
      </c>
      <c r="AP209" s="12">
        <f t="shared" si="5"/>
        <v>0</v>
      </c>
      <c r="AQ209" s="36">
        <f t="shared" si="6"/>
        <v>14</v>
      </c>
      <c r="AR209" s="38">
        <f t="shared" si="7"/>
        <v>43</v>
      </c>
      <c r="AS209" s="16">
        <f t="shared" si="8"/>
        <v>16.21766067</v>
      </c>
      <c r="AT209" s="16">
        <f t="shared" si="9"/>
        <v>4.989285565</v>
      </c>
      <c r="AU209" s="16">
        <f t="shared" si="10"/>
        <v>5.525695829</v>
      </c>
      <c r="AV209" s="16">
        <f t="shared" si="11"/>
        <v>0</v>
      </c>
      <c r="AW209" s="16">
        <f t="shared" si="12"/>
        <v>0</v>
      </c>
      <c r="AX209" s="16">
        <f t="shared" si="13"/>
        <v>-3.23890766</v>
      </c>
      <c r="AY209" s="16">
        <f t="shared" si="14"/>
        <v>-5.023401263</v>
      </c>
      <c r="AZ209" s="16">
        <f t="shared" si="15"/>
        <v>3.694066627</v>
      </c>
      <c r="BA209" s="37"/>
      <c r="BB209" s="37"/>
      <c r="BC209" s="37"/>
      <c r="BD209" s="37"/>
      <c r="BE209" s="37"/>
      <c r="BF209" s="37"/>
      <c r="BG209" s="37"/>
      <c r="BH209" s="37"/>
      <c r="BI209" s="37"/>
      <c r="BJ209" s="37"/>
      <c r="BK209" s="37"/>
      <c r="BL209" s="37"/>
    </row>
    <row r="210">
      <c r="A210" s="37">
        <v>209.0</v>
      </c>
      <c r="B210" s="37" t="s">
        <v>639</v>
      </c>
      <c r="C210" s="37" t="str">
        <f>VLOOKUP(B210, 'Unavailable Pitchers'!A:B,2, FALSE)</f>
        <v>#N/A</v>
      </c>
      <c r="D210" s="37" t="str">
        <f>VLOOKUP(B210, 'Pitcher Pool'!A:C,3, FALSE)</f>
        <v>Available</v>
      </c>
      <c r="E210" s="37">
        <v>24.0</v>
      </c>
      <c r="F210" s="37" t="s">
        <v>142</v>
      </c>
      <c r="G210" s="37" t="s">
        <v>121</v>
      </c>
      <c r="H210" s="37">
        <v>0.0</v>
      </c>
      <c r="I210" s="37">
        <v>1.0</v>
      </c>
      <c r="J210" s="37">
        <v>0.0</v>
      </c>
      <c r="K210" s="37">
        <v>6.75</v>
      </c>
      <c r="L210" s="37">
        <v>3.0</v>
      </c>
      <c r="M210" s="37">
        <v>3.0</v>
      </c>
      <c r="N210" s="37">
        <v>0.0</v>
      </c>
      <c r="O210" s="37">
        <v>0.0</v>
      </c>
      <c r="P210" s="37">
        <v>0.0</v>
      </c>
      <c r="Q210" s="37">
        <v>0.0</v>
      </c>
      <c r="R210" s="37">
        <v>12.0</v>
      </c>
      <c r="S210" s="37">
        <v>13.0</v>
      </c>
      <c r="T210" s="37">
        <v>9.0</v>
      </c>
      <c r="U210" s="37">
        <v>9.0</v>
      </c>
      <c r="V210" s="37">
        <v>3.0</v>
      </c>
      <c r="W210" s="37">
        <v>11.0</v>
      </c>
      <c r="X210" s="37">
        <v>0.0</v>
      </c>
      <c r="Y210" s="37">
        <v>8.0</v>
      </c>
      <c r="Z210" s="37">
        <v>1.0</v>
      </c>
      <c r="AA210" s="37">
        <v>0.0</v>
      </c>
      <c r="AB210" s="37">
        <v>1.0</v>
      </c>
      <c r="AC210" s="37">
        <v>57.0</v>
      </c>
      <c r="AD210" s="37">
        <v>61.0</v>
      </c>
      <c r="AE210" s="37">
        <v>8.02</v>
      </c>
      <c r="AF210" s="37">
        <v>2.0</v>
      </c>
      <c r="AG210" s="37">
        <v>9.8</v>
      </c>
      <c r="AH210" s="37">
        <v>2.3</v>
      </c>
      <c r="AI210" s="37">
        <v>8.3</v>
      </c>
      <c r="AJ210" s="37">
        <v>6.0</v>
      </c>
      <c r="AK210" s="37">
        <v>0.73</v>
      </c>
      <c r="AL210" s="37">
        <f t="shared" si="1"/>
        <v>10</v>
      </c>
      <c r="AM210" s="36">
        <f t="shared" si="2"/>
        <v>3</v>
      </c>
      <c r="AN210" s="36">
        <f t="shared" si="3"/>
        <v>12</v>
      </c>
      <c r="AO210" s="12">
        <f t="shared" si="4"/>
        <v>1</v>
      </c>
      <c r="AP210" s="12">
        <f t="shared" si="5"/>
        <v>0</v>
      </c>
      <c r="AQ210" s="36">
        <f t="shared" si="6"/>
        <v>8</v>
      </c>
      <c r="AR210" s="38">
        <f t="shared" si="7"/>
        <v>28</v>
      </c>
      <c r="AS210" s="16">
        <f t="shared" si="8"/>
        <v>6.757358611</v>
      </c>
      <c r="AT210" s="16">
        <f t="shared" si="9"/>
        <v>4.989285565</v>
      </c>
      <c r="AU210" s="16">
        <f t="shared" si="10"/>
        <v>4.144271871</v>
      </c>
      <c r="AV210" s="16">
        <f t="shared" si="11"/>
        <v>0.4466447172</v>
      </c>
      <c r="AW210" s="16">
        <f t="shared" si="12"/>
        <v>0</v>
      </c>
      <c r="AX210" s="16">
        <f t="shared" si="13"/>
        <v>-1.850804377</v>
      </c>
      <c r="AY210" s="16">
        <f t="shared" si="14"/>
        <v>-3.271051985</v>
      </c>
      <c r="AZ210" s="16">
        <f t="shared" si="15"/>
        <v>3.738568134</v>
      </c>
      <c r="BA210" s="37"/>
      <c r="BB210" s="37"/>
      <c r="BC210" s="37"/>
      <c r="BD210" s="37"/>
      <c r="BE210" s="37"/>
      <c r="BF210" s="37"/>
      <c r="BG210" s="37"/>
      <c r="BH210" s="37"/>
      <c r="BI210" s="37"/>
      <c r="BJ210" s="37"/>
      <c r="BK210" s="37"/>
      <c r="BL210" s="37"/>
    </row>
    <row r="211">
      <c r="A211" s="37">
        <v>210.0</v>
      </c>
      <c r="B211" s="37" t="s">
        <v>640</v>
      </c>
      <c r="C211" s="37" t="str">
        <f>VLOOKUP(B211, 'Unavailable Pitchers'!A:B,2, FALSE)</f>
        <v/>
      </c>
      <c r="D211" s="37" t="str">
        <f>VLOOKUP(B211, 'Pitcher Pool'!A:C,3, FALSE)</f>
        <v>#N/A</v>
      </c>
      <c r="E211" s="37">
        <v>25.0</v>
      </c>
      <c r="F211" s="37" t="s">
        <v>226</v>
      </c>
      <c r="G211" s="37" t="s">
        <v>125</v>
      </c>
      <c r="H211" s="37">
        <v>1.0</v>
      </c>
      <c r="I211" s="37">
        <v>2.0</v>
      </c>
      <c r="J211" s="37">
        <v>0.333</v>
      </c>
      <c r="K211" s="37">
        <v>5.32</v>
      </c>
      <c r="L211" s="37">
        <v>4.0</v>
      </c>
      <c r="M211" s="37">
        <v>4.0</v>
      </c>
      <c r="N211" s="37">
        <v>0.0</v>
      </c>
      <c r="O211" s="37">
        <v>0.0</v>
      </c>
      <c r="P211" s="37">
        <v>0.0</v>
      </c>
      <c r="Q211" s="37">
        <v>0.0</v>
      </c>
      <c r="R211" s="37">
        <v>22.0</v>
      </c>
      <c r="S211" s="37">
        <v>27.0</v>
      </c>
      <c r="T211" s="37">
        <v>16.0</v>
      </c>
      <c r="U211" s="37">
        <v>13.0</v>
      </c>
      <c r="V211" s="37">
        <v>3.0</v>
      </c>
      <c r="W211" s="37">
        <v>8.0</v>
      </c>
      <c r="X211" s="37">
        <v>0.0</v>
      </c>
      <c r="Y211" s="37">
        <v>20.0</v>
      </c>
      <c r="Z211" s="37">
        <v>2.0</v>
      </c>
      <c r="AA211" s="37">
        <v>0.0</v>
      </c>
      <c r="AB211" s="37">
        <v>1.0</v>
      </c>
      <c r="AC211" s="37">
        <v>101.0</v>
      </c>
      <c r="AD211" s="37">
        <v>74.0</v>
      </c>
      <c r="AE211" s="37">
        <v>4.42</v>
      </c>
      <c r="AF211" s="37">
        <v>1.591</v>
      </c>
      <c r="AG211" s="37">
        <v>11.0</v>
      </c>
      <c r="AH211" s="37">
        <v>1.2</v>
      </c>
      <c r="AI211" s="37">
        <v>3.3</v>
      </c>
      <c r="AJ211" s="37">
        <v>8.2</v>
      </c>
      <c r="AK211" s="37">
        <v>2.5</v>
      </c>
      <c r="AL211" s="37">
        <f t="shared" si="1"/>
        <v>24</v>
      </c>
      <c r="AM211" s="36">
        <f t="shared" si="2"/>
        <v>3</v>
      </c>
      <c r="AN211" s="36">
        <f t="shared" si="3"/>
        <v>10</v>
      </c>
      <c r="AO211" s="12">
        <f t="shared" si="4"/>
        <v>1</v>
      </c>
      <c r="AP211" s="12">
        <f t="shared" si="5"/>
        <v>0</v>
      </c>
      <c r="AQ211" s="36">
        <f t="shared" si="6"/>
        <v>20</v>
      </c>
      <c r="AR211" s="38">
        <f t="shared" si="7"/>
        <v>46</v>
      </c>
      <c r="AS211" s="16">
        <f t="shared" si="8"/>
        <v>16.21766067</v>
      </c>
      <c r="AT211" s="16">
        <f t="shared" si="9"/>
        <v>4.989285565</v>
      </c>
      <c r="AU211" s="16">
        <f t="shared" si="10"/>
        <v>3.453559893</v>
      </c>
      <c r="AV211" s="16">
        <f t="shared" si="11"/>
        <v>0.4466447172</v>
      </c>
      <c r="AW211" s="16">
        <f t="shared" si="12"/>
        <v>0</v>
      </c>
      <c r="AX211" s="16">
        <f t="shared" si="13"/>
        <v>-4.627010944</v>
      </c>
      <c r="AY211" s="16">
        <f t="shared" si="14"/>
        <v>-5.373871118</v>
      </c>
      <c r="AZ211" s="16">
        <f t="shared" si="15"/>
        <v>3.776567195</v>
      </c>
      <c r="BA211" s="37"/>
      <c r="BB211" s="37"/>
      <c r="BC211" s="37"/>
      <c r="BD211" s="37"/>
      <c r="BE211" s="37"/>
      <c r="BF211" s="37"/>
      <c r="BG211" s="37"/>
      <c r="BH211" s="37"/>
      <c r="BI211" s="37"/>
      <c r="BJ211" s="37"/>
      <c r="BK211" s="37"/>
      <c r="BL211" s="37"/>
    </row>
    <row r="212">
      <c r="A212" s="37">
        <v>211.0</v>
      </c>
      <c r="B212" s="37" t="s">
        <v>641</v>
      </c>
      <c r="C212" s="37" t="str">
        <f>VLOOKUP(B212, 'Unavailable Pitchers'!A:B,2, FALSE)</f>
        <v/>
      </c>
      <c r="D212" s="37" t="str">
        <f>VLOOKUP(B212, 'Pitcher Pool'!A:C,3, FALSE)</f>
        <v>#N/A</v>
      </c>
      <c r="E212" s="37">
        <v>28.0</v>
      </c>
      <c r="F212" s="37" t="s">
        <v>160</v>
      </c>
      <c r="G212" s="37" t="s">
        <v>125</v>
      </c>
      <c r="H212" s="37">
        <v>2.0</v>
      </c>
      <c r="I212" s="37">
        <v>1.0</v>
      </c>
      <c r="J212" s="37">
        <v>0.667</v>
      </c>
      <c r="K212" s="37">
        <v>6.75</v>
      </c>
      <c r="L212" s="37">
        <v>4.0</v>
      </c>
      <c r="M212" s="37">
        <v>4.0</v>
      </c>
      <c r="N212" s="37">
        <v>0.0</v>
      </c>
      <c r="O212" s="37">
        <v>0.0</v>
      </c>
      <c r="P212" s="37">
        <v>0.0</v>
      </c>
      <c r="Q212" s="37">
        <v>0.0</v>
      </c>
      <c r="R212" s="37">
        <v>18.66</v>
      </c>
      <c r="S212" s="37">
        <v>24.0</v>
      </c>
      <c r="T212" s="37">
        <v>14.0</v>
      </c>
      <c r="U212" s="37">
        <v>14.0</v>
      </c>
      <c r="V212" s="37">
        <v>5.0</v>
      </c>
      <c r="W212" s="37">
        <v>5.0</v>
      </c>
      <c r="X212" s="37">
        <v>0.0</v>
      </c>
      <c r="Y212" s="37">
        <v>20.0</v>
      </c>
      <c r="Z212" s="37">
        <v>1.0</v>
      </c>
      <c r="AA212" s="37">
        <v>0.0</v>
      </c>
      <c r="AB212" s="37">
        <v>2.0</v>
      </c>
      <c r="AC212" s="37">
        <v>86.0</v>
      </c>
      <c r="AD212" s="37">
        <v>57.0</v>
      </c>
      <c r="AE212" s="37">
        <v>5.4</v>
      </c>
      <c r="AF212" s="37">
        <v>1.554</v>
      </c>
      <c r="AG212" s="37">
        <v>11.6</v>
      </c>
      <c r="AH212" s="37">
        <v>2.4</v>
      </c>
      <c r="AI212" s="37">
        <v>2.4</v>
      </c>
      <c r="AJ212" s="37">
        <v>9.6</v>
      </c>
      <c r="AK212" s="37">
        <v>4.0</v>
      </c>
      <c r="AL212" s="37">
        <f t="shared" si="1"/>
        <v>19</v>
      </c>
      <c r="AM212" s="36">
        <f t="shared" si="2"/>
        <v>5</v>
      </c>
      <c r="AN212" s="36">
        <f t="shared" si="3"/>
        <v>6</v>
      </c>
      <c r="AO212" s="12">
        <f t="shared" si="4"/>
        <v>2</v>
      </c>
      <c r="AP212" s="12">
        <f t="shared" si="5"/>
        <v>0</v>
      </c>
      <c r="AQ212" s="36">
        <f t="shared" si="6"/>
        <v>20</v>
      </c>
      <c r="AR212" s="38">
        <f t="shared" si="7"/>
        <v>35.98</v>
      </c>
      <c r="AS212" s="16">
        <f t="shared" si="8"/>
        <v>12.83898136</v>
      </c>
      <c r="AT212" s="16">
        <f t="shared" si="9"/>
        <v>8.315475942</v>
      </c>
      <c r="AU212" s="16">
        <f t="shared" si="10"/>
        <v>2.072135936</v>
      </c>
      <c r="AV212" s="16">
        <f t="shared" si="11"/>
        <v>0.8932894343</v>
      </c>
      <c r="AW212" s="16">
        <f t="shared" si="12"/>
        <v>0</v>
      </c>
      <c r="AX212" s="16">
        <f t="shared" si="13"/>
        <v>-4.627010944</v>
      </c>
      <c r="AY212" s="16">
        <f t="shared" si="14"/>
        <v>-4.203301801</v>
      </c>
      <c r="AZ212" s="16">
        <f t="shared" si="15"/>
        <v>3.822392482</v>
      </c>
      <c r="BA212" s="37"/>
      <c r="BB212" s="37"/>
      <c r="BC212" s="37"/>
      <c r="BD212" s="37"/>
      <c r="BE212" s="37"/>
      <c r="BF212" s="37"/>
      <c r="BG212" s="37"/>
      <c r="BH212" s="37"/>
      <c r="BI212" s="37"/>
      <c r="BJ212" s="37"/>
      <c r="BK212" s="37"/>
      <c r="BL212" s="37"/>
    </row>
    <row r="213">
      <c r="A213" s="37">
        <v>212.0</v>
      </c>
      <c r="B213" s="37" t="s">
        <v>642</v>
      </c>
      <c r="C213" s="37" t="str">
        <f>VLOOKUP(B213, 'Unavailable Pitchers'!A:B,2, FALSE)</f>
        <v/>
      </c>
      <c r="D213" s="37" t="str">
        <f>VLOOKUP(B213, 'Pitcher Pool'!A:C,3, FALSE)</f>
        <v>#N/A</v>
      </c>
      <c r="E213" s="37">
        <v>28.0</v>
      </c>
      <c r="F213" s="37" t="s">
        <v>128</v>
      </c>
      <c r="G213" s="37" t="s">
        <v>121</v>
      </c>
      <c r="H213" s="37">
        <v>1.0</v>
      </c>
      <c r="I213" s="37">
        <v>2.0</v>
      </c>
      <c r="J213" s="37">
        <v>0.333</v>
      </c>
      <c r="K213" s="37">
        <v>6.29</v>
      </c>
      <c r="L213" s="37">
        <v>5.0</v>
      </c>
      <c r="M213" s="37">
        <v>5.0</v>
      </c>
      <c r="N213" s="37">
        <v>0.0</v>
      </c>
      <c r="O213" s="37">
        <v>0.0</v>
      </c>
      <c r="P213" s="37">
        <v>0.0</v>
      </c>
      <c r="Q213" s="37">
        <v>0.0</v>
      </c>
      <c r="R213" s="37">
        <v>24.33</v>
      </c>
      <c r="S213" s="37">
        <v>32.0</v>
      </c>
      <c r="T213" s="37">
        <v>21.0</v>
      </c>
      <c r="U213" s="37">
        <v>17.0</v>
      </c>
      <c r="V213" s="37">
        <v>5.0</v>
      </c>
      <c r="W213" s="37">
        <v>7.0</v>
      </c>
      <c r="X213" s="37">
        <v>1.0</v>
      </c>
      <c r="Y213" s="37">
        <v>19.0</v>
      </c>
      <c r="Z213" s="37">
        <v>2.0</v>
      </c>
      <c r="AA213" s="37">
        <v>0.0</v>
      </c>
      <c r="AB213" s="37">
        <v>1.0</v>
      </c>
      <c r="AC213" s="37">
        <v>111.0</v>
      </c>
      <c r="AD213" s="37">
        <v>72.0</v>
      </c>
      <c r="AE213" s="37">
        <v>5.32</v>
      </c>
      <c r="AF213" s="37">
        <v>1.603</v>
      </c>
      <c r="AG213" s="37">
        <v>11.8</v>
      </c>
      <c r="AH213" s="37">
        <v>1.8</v>
      </c>
      <c r="AI213" s="37">
        <v>2.6</v>
      </c>
      <c r="AJ213" s="37">
        <v>7.0</v>
      </c>
      <c r="AK213" s="37">
        <v>2.71</v>
      </c>
      <c r="AL213" s="37">
        <f t="shared" si="1"/>
        <v>27</v>
      </c>
      <c r="AM213" s="36">
        <f t="shared" si="2"/>
        <v>5</v>
      </c>
      <c r="AN213" s="36">
        <f t="shared" si="3"/>
        <v>9</v>
      </c>
      <c r="AO213" s="12">
        <f t="shared" si="4"/>
        <v>1</v>
      </c>
      <c r="AP213" s="12">
        <f t="shared" si="5"/>
        <v>0</v>
      </c>
      <c r="AQ213" s="36">
        <f t="shared" si="6"/>
        <v>19</v>
      </c>
      <c r="AR213" s="38">
        <f t="shared" si="7"/>
        <v>53.99</v>
      </c>
      <c r="AS213" s="16">
        <f t="shared" si="8"/>
        <v>18.24486825</v>
      </c>
      <c r="AT213" s="16">
        <f t="shared" si="9"/>
        <v>8.315475942</v>
      </c>
      <c r="AU213" s="16">
        <f t="shared" si="10"/>
        <v>3.108203904</v>
      </c>
      <c r="AV213" s="16">
        <f t="shared" si="11"/>
        <v>0.4466447172</v>
      </c>
      <c r="AW213" s="16">
        <f t="shared" si="12"/>
        <v>0</v>
      </c>
      <c r="AX213" s="16">
        <f t="shared" si="13"/>
        <v>-4.395660396</v>
      </c>
      <c r="AY213" s="16">
        <f t="shared" si="14"/>
        <v>-6.307289167</v>
      </c>
      <c r="AZ213" s="16">
        <f t="shared" si="15"/>
        <v>3.88244865</v>
      </c>
      <c r="BA213" s="37"/>
      <c r="BB213" s="37"/>
      <c r="BC213" s="37"/>
      <c r="BD213" s="37"/>
      <c r="BE213" s="37"/>
      <c r="BF213" s="37"/>
      <c r="BG213" s="37"/>
      <c r="BH213" s="37"/>
      <c r="BI213" s="37"/>
      <c r="BJ213" s="37"/>
      <c r="BK213" s="37"/>
      <c r="BL213" s="37"/>
    </row>
    <row r="214">
      <c r="A214" s="37">
        <v>213.0</v>
      </c>
      <c r="B214" s="37" t="s">
        <v>643</v>
      </c>
      <c r="C214" s="37" t="str">
        <f>VLOOKUP(B214, 'Unavailable Pitchers'!A:B,2, FALSE)</f>
        <v/>
      </c>
      <c r="D214" s="37" t="str">
        <f>VLOOKUP(B214, 'Pitcher Pool'!A:C,3, FALSE)</f>
        <v>#N/A</v>
      </c>
      <c r="E214" s="37">
        <v>24.0</v>
      </c>
      <c r="F214" s="37" t="s">
        <v>274</v>
      </c>
      <c r="G214" s="37" t="s">
        <v>125</v>
      </c>
      <c r="H214" s="37">
        <v>1.0</v>
      </c>
      <c r="I214" s="37">
        <v>2.0</v>
      </c>
      <c r="J214" s="37">
        <v>0.333</v>
      </c>
      <c r="K214" s="37">
        <v>5.23</v>
      </c>
      <c r="L214" s="37">
        <v>4.0</v>
      </c>
      <c r="M214" s="37">
        <v>4.0</v>
      </c>
      <c r="N214" s="37">
        <v>0.0</v>
      </c>
      <c r="O214" s="37">
        <v>0.0</v>
      </c>
      <c r="P214" s="37">
        <v>0.0</v>
      </c>
      <c r="Q214" s="37">
        <v>0.0</v>
      </c>
      <c r="R214" s="37">
        <v>20.66</v>
      </c>
      <c r="S214" s="37">
        <v>23.0</v>
      </c>
      <c r="T214" s="37">
        <v>12.0</v>
      </c>
      <c r="U214" s="37">
        <v>12.0</v>
      </c>
      <c r="V214" s="37">
        <v>5.0</v>
      </c>
      <c r="W214" s="37">
        <v>7.0</v>
      </c>
      <c r="X214" s="37">
        <v>0.0</v>
      </c>
      <c r="Y214" s="37">
        <v>14.0</v>
      </c>
      <c r="Z214" s="37">
        <v>3.0</v>
      </c>
      <c r="AA214" s="37">
        <v>0.0</v>
      </c>
      <c r="AB214" s="37">
        <v>1.0</v>
      </c>
      <c r="AC214" s="37">
        <v>91.0</v>
      </c>
      <c r="AD214" s="37">
        <v>82.0</v>
      </c>
      <c r="AE214" s="37">
        <v>6.34</v>
      </c>
      <c r="AF214" s="37">
        <v>1.452</v>
      </c>
      <c r="AG214" s="37">
        <v>10.0</v>
      </c>
      <c r="AH214" s="37">
        <v>2.2</v>
      </c>
      <c r="AI214" s="37">
        <v>3.0</v>
      </c>
      <c r="AJ214" s="37">
        <v>6.1</v>
      </c>
      <c r="AK214" s="37">
        <v>2.0</v>
      </c>
      <c r="AL214" s="37">
        <f t="shared" si="1"/>
        <v>18</v>
      </c>
      <c r="AM214" s="36">
        <f t="shared" si="2"/>
        <v>5</v>
      </c>
      <c r="AN214" s="36">
        <f t="shared" si="3"/>
        <v>10</v>
      </c>
      <c r="AO214" s="12">
        <f t="shared" si="4"/>
        <v>1</v>
      </c>
      <c r="AP214" s="12">
        <f t="shared" si="5"/>
        <v>0</v>
      </c>
      <c r="AQ214" s="36">
        <f t="shared" si="6"/>
        <v>14</v>
      </c>
      <c r="AR214" s="38">
        <f t="shared" si="7"/>
        <v>47.98</v>
      </c>
      <c r="AS214" s="16">
        <f t="shared" si="8"/>
        <v>12.1632455</v>
      </c>
      <c r="AT214" s="16">
        <f t="shared" si="9"/>
        <v>8.315475942</v>
      </c>
      <c r="AU214" s="16">
        <f t="shared" si="10"/>
        <v>3.453559893</v>
      </c>
      <c r="AV214" s="16">
        <f t="shared" si="11"/>
        <v>0.4466447172</v>
      </c>
      <c r="AW214" s="16">
        <f t="shared" si="12"/>
        <v>0</v>
      </c>
      <c r="AX214" s="16">
        <f t="shared" si="13"/>
        <v>-3.23890766</v>
      </c>
      <c r="AY214" s="16">
        <f t="shared" si="14"/>
        <v>-5.605181223</v>
      </c>
      <c r="AZ214" s="16">
        <f t="shared" si="15"/>
        <v>3.883709292</v>
      </c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</row>
    <row r="215">
      <c r="A215" s="37">
        <v>214.0</v>
      </c>
      <c r="B215" s="37" t="s">
        <v>644</v>
      </c>
      <c r="C215" s="37" t="str">
        <f>VLOOKUP(B215, 'Unavailable Pitchers'!A:B,2, FALSE)</f>
        <v>#N/A</v>
      </c>
      <c r="D215" s="37" t="str">
        <f>VLOOKUP(B215, 'Pitcher Pool'!A:C,3, FALSE)</f>
        <v>Available</v>
      </c>
      <c r="E215" s="37">
        <v>25.0</v>
      </c>
      <c r="F215" s="37" t="s">
        <v>139</v>
      </c>
      <c r="G215" s="37" t="s">
        <v>125</v>
      </c>
      <c r="H215" s="37">
        <v>2.0</v>
      </c>
      <c r="I215" s="37">
        <v>2.0</v>
      </c>
      <c r="J215" s="37">
        <v>0.5</v>
      </c>
      <c r="K215" s="37">
        <v>9.0</v>
      </c>
      <c r="L215" s="37">
        <v>5.0</v>
      </c>
      <c r="M215" s="37">
        <v>5.0</v>
      </c>
      <c r="N215" s="37">
        <v>0.0</v>
      </c>
      <c r="O215" s="37">
        <v>0.0</v>
      </c>
      <c r="P215" s="37">
        <v>0.0</v>
      </c>
      <c r="Q215" s="37">
        <v>0.0</v>
      </c>
      <c r="R215" s="37">
        <v>18.0</v>
      </c>
      <c r="S215" s="37">
        <v>30.0</v>
      </c>
      <c r="T215" s="37">
        <v>18.0</v>
      </c>
      <c r="U215" s="37">
        <v>18.0</v>
      </c>
      <c r="V215" s="37">
        <v>2.0</v>
      </c>
      <c r="W215" s="37">
        <v>11.0</v>
      </c>
      <c r="X215" s="37">
        <v>0.0</v>
      </c>
      <c r="Y215" s="37">
        <v>13.0</v>
      </c>
      <c r="Z215" s="37">
        <v>1.0</v>
      </c>
      <c r="AA215" s="37">
        <v>0.0</v>
      </c>
      <c r="AB215" s="37">
        <v>2.0</v>
      </c>
      <c r="AC215" s="37">
        <v>96.0</v>
      </c>
      <c r="AD215" s="37">
        <v>49.0</v>
      </c>
      <c r="AE215" s="37">
        <v>5.1</v>
      </c>
      <c r="AF215" s="37">
        <v>2.278</v>
      </c>
      <c r="AG215" s="37">
        <v>15.0</v>
      </c>
      <c r="AH215" s="37">
        <v>1.0</v>
      </c>
      <c r="AI215" s="37">
        <v>5.5</v>
      </c>
      <c r="AJ215" s="37">
        <v>6.5</v>
      </c>
      <c r="AK215" s="37">
        <v>1.18</v>
      </c>
      <c r="AL215" s="37">
        <f t="shared" si="1"/>
        <v>28</v>
      </c>
      <c r="AM215" s="36">
        <f t="shared" si="2"/>
        <v>2</v>
      </c>
      <c r="AN215" s="36">
        <f t="shared" si="3"/>
        <v>12</v>
      </c>
      <c r="AO215" s="12">
        <f t="shared" si="4"/>
        <v>2</v>
      </c>
      <c r="AP215" s="12">
        <f t="shared" si="5"/>
        <v>0</v>
      </c>
      <c r="AQ215" s="36">
        <f t="shared" si="6"/>
        <v>13</v>
      </c>
      <c r="AR215" s="38">
        <f t="shared" si="7"/>
        <v>41</v>
      </c>
      <c r="AS215" s="16">
        <f t="shared" si="8"/>
        <v>18.92060411</v>
      </c>
      <c r="AT215" s="16">
        <f t="shared" si="9"/>
        <v>3.326190377</v>
      </c>
      <c r="AU215" s="16">
        <f t="shared" si="10"/>
        <v>4.144271871</v>
      </c>
      <c r="AV215" s="16">
        <f t="shared" si="11"/>
        <v>0.8932894343</v>
      </c>
      <c r="AW215" s="16">
        <f t="shared" si="12"/>
        <v>0</v>
      </c>
      <c r="AX215" s="16">
        <f t="shared" si="13"/>
        <v>-3.007557113</v>
      </c>
      <c r="AY215" s="16">
        <f t="shared" si="14"/>
        <v>-4.789754692</v>
      </c>
      <c r="AZ215" s="16">
        <f t="shared" si="15"/>
        <v>3.897408798</v>
      </c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</row>
    <row r="216">
      <c r="A216" s="37">
        <v>215.0</v>
      </c>
      <c r="B216" s="37" t="s">
        <v>645</v>
      </c>
      <c r="C216" s="37" t="str">
        <f>VLOOKUP(B216, 'Unavailable Pitchers'!A:B,2, FALSE)</f>
        <v/>
      </c>
      <c r="D216" s="37" t="str">
        <f>VLOOKUP(B216, 'Pitcher Pool'!A:C,3, FALSE)</f>
        <v>#N/A</v>
      </c>
      <c r="E216" s="37">
        <v>31.0</v>
      </c>
      <c r="F216" s="37" t="s">
        <v>185</v>
      </c>
      <c r="G216" s="37" t="s">
        <v>121</v>
      </c>
      <c r="H216" s="37">
        <v>1.0</v>
      </c>
      <c r="I216" s="37">
        <v>2.0</v>
      </c>
      <c r="J216" s="37">
        <v>0.333</v>
      </c>
      <c r="K216" s="37">
        <v>5.68</v>
      </c>
      <c r="L216" s="37">
        <v>4.0</v>
      </c>
      <c r="M216" s="37">
        <v>4.0</v>
      </c>
      <c r="N216" s="37">
        <v>0.0</v>
      </c>
      <c r="O216" s="37">
        <v>0.0</v>
      </c>
      <c r="P216" s="37">
        <v>0.0</v>
      </c>
      <c r="Q216" s="37">
        <v>0.0</v>
      </c>
      <c r="R216" s="37">
        <v>19.0</v>
      </c>
      <c r="S216" s="37">
        <v>21.0</v>
      </c>
      <c r="T216" s="37">
        <v>12.0</v>
      </c>
      <c r="U216" s="37">
        <v>12.0</v>
      </c>
      <c r="V216" s="37">
        <v>7.0</v>
      </c>
      <c r="W216" s="37">
        <v>8.0</v>
      </c>
      <c r="X216" s="37">
        <v>0.0</v>
      </c>
      <c r="Y216" s="37">
        <v>18.0</v>
      </c>
      <c r="Z216" s="37">
        <v>2.0</v>
      </c>
      <c r="AA216" s="37">
        <v>0.0</v>
      </c>
      <c r="AB216" s="37">
        <v>0.0</v>
      </c>
      <c r="AC216" s="37">
        <v>86.0</v>
      </c>
      <c r="AD216" s="37">
        <v>69.0</v>
      </c>
      <c r="AE216" s="37">
        <v>7.57</v>
      </c>
      <c r="AF216" s="37">
        <v>1.526</v>
      </c>
      <c r="AG216" s="37">
        <v>9.9</v>
      </c>
      <c r="AH216" s="37">
        <v>3.3</v>
      </c>
      <c r="AI216" s="37">
        <v>3.8</v>
      </c>
      <c r="AJ216" s="37">
        <v>8.5</v>
      </c>
      <c r="AK216" s="37">
        <v>2.25</v>
      </c>
      <c r="AL216" s="37">
        <f t="shared" si="1"/>
        <v>14</v>
      </c>
      <c r="AM216" s="36">
        <f t="shared" si="2"/>
        <v>7</v>
      </c>
      <c r="AN216" s="36">
        <f t="shared" si="3"/>
        <v>10</v>
      </c>
      <c r="AO216" s="12">
        <f t="shared" si="4"/>
        <v>0</v>
      </c>
      <c r="AP216" s="12">
        <f t="shared" si="5"/>
        <v>0</v>
      </c>
      <c r="AQ216" s="36">
        <f t="shared" si="6"/>
        <v>18</v>
      </c>
      <c r="AR216" s="38">
        <f t="shared" si="7"/>
        <v>39</v>
      </c>
      <c r="AS216" s="16">
        <f t="shared" si="8"/>
        <v>9.460302055</v>
      </c>
      <c r="AT216" s="16">
        <f t="shared" si="9"/>
        <v>11.64166632</v>
      </c>
      <c r="AU216" s="16">
        <f t="shared" si="10"/>
        <v>3.453559893</v>
      </c>
      <c r="AV216" s="16">
        <f t="shared" si="11"/>
        <v>0</v>
      </c>
      <c r="AW216" s="16">
        <f t="shared" si="12"/>
        <v>0</v>
      </c>
      <c r="AX216" s="16">
        <f t="shared" si="13"/>
        <v>-4.164309849</v>
      </c>
      <c r="AY216" s="16">
        <f t="shared" si="14"/>
        <v>-4.556108122</v>
      </c>
      <c r="AZ216" s="16">
        <f t="shared" si="15"/>
        <v>3.958777574</v>
      </c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</row>
    <row r="217">
      <c r="A217" s="37">
        <v>216.0</v>
      </c>
      <c r="B217" s="37" t="s">
        <v>646</v>
      </c>
      <c r="C217" s="37" t="str">
        <f>VLOOKUP(B217, 'Unavailable Pitchers'!A:B,2, FALSE)</f>
        <v>#N/A</v>
      </c>
      <c r="D217" s="37" t="str">
        <f>VLOOKUP(B217, 'Pitcher Pool'!A:C,3, FALSE)</f>
        <v>Available</v>
      </c>
      <c r="E217" s="37">
        <v>30.0</v>
      </c>
      <c r="F217" s="37" t="s">
        <v>212</v>
      </c>
      <c r="G217" s="37" t="s">
        <v>125</v>
      </c>
      <c r="H217" s="37">
        <v>1.0</v>
      </c>
      <c r="I217" s="37">
        <v>2.0</v>
      </c>
      <c r="J217" s="37">
        <v>0.333</v>
      </c>
      <c r="K217" s="37">
        <v>6.75</v>
      </c>
      <c r="L217" s="37">
        <v>5.0</v>
      </c>
      <c r="M217" s="37">
        <v>5.0</v>
      </c>
      <c r="N217" s="37">
        <v>0.0</v>
      </c>
      <c r="O217" s="37">
        <v>0.0</v>
      </c>
      <c r="P217" s="37">
        <v>0.0</v>
      </c>
      <c r="Q217" s="37">
        <v>0.0</v>
      </c>
      <c r="R217" s="37">
        <v>24.0</v>
      </c>
      <c r="S217" s="37">
        <v>31.0</v>
      </c>
      <c r="T217" s="37">
        <v>18.0</v>
      </c>
      <c r="U217" s="37">
        <v>18.0</v>
      </c>
      <c r="V217" s="37">
        <v>7.0</v>
      </c>
      <c r="W217" s="37">
        <v>6.0</v>
      </c>
      <c r="X217" s="37">
        <v>0.0</v>
      </c>
      <c r="Y217" s="37">
        <v>20.0</v>
      </c>
      <c r="Z217" s="37">
        <v>1.0</v>
      </c>
      <c r="AA217" s="37">
        <v>0.0</v>
      </c>
      <c r="AB217" s="37">
        <v>1.0</v>
      </c>
      <c r="AC217" s="37">
        <v>108.0</v>
      </c>
      <c r="AD217" s="37">
        <v>64.0</v>
      </c>
      <c r="AE217" s="37">
        <v>6.1</v>
      </c>
      <c r="AF217" s="37">
        <v>1.542</v>
      </c>
      <c r="AG217" s="37">
        <v>11.6</v>
      </c>
      <c r="AH217" s="37">
        <v>2.6</v>
      </c>
      <c r="AI217" s="37">
        <v>2.3</v>
      </c>
      <c r="AJ217" s="37">
        <v>7.5</v>
      </c>
      <c r="AK217" s="37">
        <v>3.33</v>
      </c>
      <c r="AL217" s="37">
        <f t="shared" si="1"/>
        <v>24</v>
      </c>
      <c r="AM217" s="36">
        <f t="shared" si="2"/>
        <v>7</v>
      </c>
      <c r="AN217" s="36">
        <f t="shared" si="3"/>
        <v>7</v>
      </c>
      <c r="AO217" s="12">
        <f t="shared" si="4"/>
        <v>1</v>
      </c>
      <c r="AP217" s="12">
        <f t="shared" si="5"/>
        <v>0</v>
      </c>
      <c r="AQ217" s="36">
        <f t="shared" si="6"/>
        <v>20</v>
      </c>
      <c r="AR217" s="38">
        <f t="shared" si="7"/>
        <v>52</v>
      </c>
      <c r="AS217" s="16">
        <f t="shared" si="8"/>
        <v>16.21766067</v>
      </c>
      <c r="AT217" s="16">
        <f t="shared" si="9"/>
        <v>11.64166632</v>
      </c>
      <c r="AU217" s="16">
        <f t="shared" si="10"/>
        <v>2.417491925</v>
      </c>
      <c r="AV217" s="16">
        <f t="shared" si="11"/>
        <v>0.4466447172</v>
      </c>
      <c r="AW217" s="16">
        <f t="shared" si="12"/>
        <v>0</v>
      </c>
      <c r="AX217" s="16">
        <f t="shared" si="13"/>
        <v>-4.627010944</v>
      </c>
      <c r="AY217" s="16">
        <f t="shared" si="14"/>
        <v>-6.074810829</v>
      </c>
      <c r="AZ217" s="16">
        <f t="shared" si="15"/>
        <v>4.004328371</v>
      </c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</row>
    <row r="218">
      <c r="A218" s="37">
        <v>217.0</v>
      </c>
      <c r="B218" s="37" t="s">
        <v>647</v>
      </c>
      <c r="C218" s="37" t="str">
        <f>VLOOKUP(B218, 'Unavailable Pitchers'!A:B,2, FALSE)</f>
        <v>#N/A</v>
      </c>
      <c r="D218" s="37" t="str">
        <f>VLOOKUP(B218, 'Pitcher Pool'!A:C,3, FALSE)</f>
        <v>Available</v>
      </c>
      <c r="E218" s="37">
        <v>32.0</v>
      </c>
      <c r="F218" s="37" t="s">
        <v>170</v>
      </c>
      <c r="G218" s="37" t="s">
        <v>121</v>
      </c>
      <c r="H218" s="37">
        <v>1.0</v>
      </c>
      <c r="I218" s="37">
        <v>2.0</v>
      </c>
      <c r="J218" s="37">
        <v>0.333</v>
      </c>
      <c r="K218" s="37">
        <v>7.71</v>
      </c>
      <c r="L218" s="37">
        <v>4.0</v>
      </c>
      <c r="M218" s="37">
        <v>4.0</v>
      </c>
      <c r="N218" s="37">
        <v>0.0</v>
      </c>
      <c r="O218" s="37">
        <v>0.0</v>
      </c>
      <c r="P218" s="37">
        <v>0.0</v>
      </c>
      <c r="Q218" s="37">
        <v>0.0</v>
      </c>
      <c r="R218" s="37">
        <v>21.0</v>
      </c>
      <c r="S218" s="37">
        <v>28.0</v>
      </c>
      <c r="T218" s="37">
        <v>19.0</v>
      </c>
      <c r="U218" s="37">
        <v>18.0</v>
      </c>
      <c r="V218" s="37">
        <v>4.0</v>
      </c>
      <c r="W218" s="37">
        <v>5.0</v>
      </c>
      <c r="X218" s="37">
        <v>0.0</v>
      </c>
      <c r="Y218" s="37">
        <v>13.0</v>
      </c>
      <c r="Z218" s="37">
        <v>1.0</v>
      </c>
      <c r="AA218" s="37">
        <v>0.0</v>
      </c>
      <c r="AB218" s="37">
        <v>0.0</v>
      </c>
      <c r="AC218" s="37">
        <v>95.0</v>
      </c>
      <c r="AD218" s="37">
        <v>53.0</v>
      </c>
      <c r="AE218" s="37">
        <v>5.2</v>
      </c>
      <c r="AF218" s="37">
        <v>1.571</v>
      </c>
      <c r="AG218" s="37">
        <v>12.0</v>
      </c>
      <c r="AH218" s="37">
        <v>1.7</v>
      </c>
      <c r="AI218" s="37">
        <v>2.1</v>
      </c>
      <c r="AJ218" s="37">
        <v>5.6</v>
      </c>
      <c r="AK218" s="37">
        <v>2.6</v>
      </c>
      <c r="AL218" s="37">
        <f t="shared" si="1"/>
        <v>24</v>
      </c>
      <c r="AM218" s="36">
        <f t="shared" si="2"/>
        <v>4</v>
      </c>
      <c r="AN218" s="36">
        <f t="shared" si="3"/>
        <v>6</v>
      </c>
      <c r="AO218" s="12">
        <f t="shared" si="4"/>
        <v>0</v>
      </c>
      <c r="AP218" s="12">
        <f t="shared" si="5"/>
        <v>0</v>
      </c>
      <c r="AQ218" s="36">
        <f t="shared" si="6"/>
        <v>13</v>
      </c>
      <c r="AR218" s="38">
        <f t="shared" si="7"/>
        <v>50</v>
      </c>
      <c r="AS218" s="16">
        <f t="shared" si="8"/>
        <v>16.21766067</v>
      </c>
      <c r="AT218" s="16">
        <f t="shared" si="9"/>
        <v>6.652380754</v>
      </c>
      <c r="AU218" s="16">
        <f t="shared" si="10"/>
        <v>2.072135936</v>
      </c>
      <c r="AV218" s="16">
        <f t="shared" si="11"/>
        <v>0</v>
      </c>
      <c r="AW218" s="16">
        <f t="shared" si="12"/>
        <v>0</v>
      </c>
      <c r="AX218" s="16">
        <f t="shared" si="13"/>
        <v>-3.007557113</v>
      </c>
      <c r="AY218" s="16">
        <f t="shared" si="14"/>
        <v>-5.841164259</v>
      </c>
      <c r="AZ218" s="16">
        <f t="shared" si="15"/>
        <v>4.023363996</v>
      </c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</row>
    <row r="219">
      <c r="A219" s="37">
        <v>218.0</v>
      </c>
      <c r="B219" s="37" t="s">
        <v>648</v>
      </c>
      <c r="C219" s="37" t="str">
        <f>VLOOKUP(B219, 'Unavailable Pitchers'!A:B,2, FALSE)</f>
        <v>#N/A</v>
      </c>
      <c r="D219" s="37" t="str">
        <f>VLOOKUP(B219, 'Pitcher Pool'!A:C,3, FALSE)</f>
        <v>Available</v>
      </c>
      <c r="E219" s="37">
        <v>28.0</v>
      </c>
      <c r="F219" s="37" t="s">
        <v>257</v>
      </c>
      <c r="G219" s="37" t="s">
        <v>125</v>
      </c>
      <c r="H219" s="37">
        <v>1.0</v>
      </c>
      <c r="I219" s="37">
        <v>2.0</v>
      </c>
      <c r="J219" s="37">
        <v>0.333</v>
      </c>
      <c r="K219" s="37">
        <v>6.23</v>
      </c>
      <c r="L219" s="37">
        <v>3.0</v>
      </c>
      <c r="M219" s="37">
        <v>3.0</v>
      </c>
      <c r="N219" s="37">
        <v>0.0</v>
      </c>
      <c r="O219" s="37">
        <v>0.0</v>
      </c>
      <c r="P219" s="37">
        <v>0.0</v>
      </c>
      <c r="Q219" s="37">
        <v>0.0</v>
      </c>
      <c r="R219" s="37">
        <v>13.0</v>
      </c>
      <c r="S219" s="37">
        <v>19.0</v>
      </c>
      <c r="T219" s="37">
        <v>10.0</v>
      </c>
      <c r="U219" s="37">
        <v>9.0</v>
      </c>
      <c r="V219" s="37">
        <v>4.0</v>
      </c>
      <c r="W219" s="37">
        <v>3.0</v>
      </c>
      <c r="X219" s="37">
        <v>0.0</v>
      </c>
      <c r="Y219" s="37">
        <v>13.0</v>
      </c>
      <c r="Z219" s="37">
        <v>0.0</v>
      </c>
      <c r="AA219" s="37">
        <v>0.0</v>
      </c>
      <c r="AB219" s="37">
        <v>1.0</v>
      </c>
      <c r="AC219" s="37">
        <v>63.0</v>
      </c>
      <c r="AD219" s="37">
        <v>64.0</v>
      </c>
      <c r="AE219" s="37">
        <v>5.79</v>
      </c>
      <c r="AF219" s="37">
        <v>1.692</v>
      </c>
      <c r="AG219" s="37">
        <v>13.2</v>
      </c>
      <c r="AH219" s="37">
        <v>2.8</v>
      </c>
      <c r="AI219" s="37">
        <v>2.1</v>
      </c>
      <c r="AJ219" s="37">
        <v>9.0</v>
      </c>
      <c r="AK219" s="37">
        <v>4.33</v>
      </c>
      <c r="AL219" s="37">
        <f t="shared" si="1"/>
        <v>15</v>
      </c>
      <c r="AM219" s="36">
        <f t="shared" si="2"/>
        <v>4</v>
      </c>
      <c r="AN219" s="36">
        <f t="shared" si="3"/>
        <v>3</v>
      </c>
      <c r="AO219" s="12">
        <f t="shared" si="4"/>
        <v>1</v>
      </c>
      <c r="AP219" s="12">
        <f t="shared" si="5"/>
        <v>0</v>
      </c>
      <c r="AQ219" s="36">
        <f t="shared" si="6"/>
        <v>13</v>
      </c>
      <c r="AR219" s="38">
        <f t="shared" si="7"/>
        <v>26</v>
      </c>
      <c r="AS219" s="16">
        <f t="shared" si="8"/>
        <v>10.13603792</v>
      </c>
      <c r="AT219" s="16">
        <f t="shared" si="9"/>
        <v>6.652380754</v>
      </c>
      <c r="AU219" s="16">
        <f t="shared" si="10"/>
        <v>1.036067968</v>
      </c>
      <c r="AV219" s="16">
        <f t="shared" si="11"/>
        <v>0.4466447172</v>
      </c>
      <c r="AW219" s="16">
        <f t="shared" si="12"/>
        <v>0</v>
      </c>
      <c r="AX219" s="16">
        <f t="shared" si="13"/>
        <v>-3.007557113</v>
      </c>
      <c r="AY219" s="16">
        <f t="shared" si="14"/>
        <v>-3.037405415</v>
      </c>
      <c r="AZ219" s="16">
        <f t="shared" si="15"/>
        <v>4.075389609</v>
      </c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</row>
    <row r="220">
      <c r="A220" s="37">
        <v>219.0</v>
      </c>
      <c r="B220" s="37" t="s">
        <v>649</v>
      </c>
      <c r="C220" s="37" t="str">
        <f>VLOOKUP(B220, 'Unavailable Pitchers'!A:B,2, FALSE)</f>
        <v/>
      </c>
      <c r="D220" s="37" t="str">
        <f>VLOOKUP(B220, 'Pitcher Pool'!A:C,3, FALSE)</f>
        <v>#N/A</v>
      </c>
      <c r="E220" s="37">
        <v>33.0</v>
      </c>
      <c r="F220" s="37" t="s">
        <v>209</v>
      </c>
      <c r="G220" s="37" t="s">
        <v>125</v>
      </c>
      <c r="H220" s="37">
        <v>1.0</v>
      </c>
      <c r="I220" s="37">
        <v>1.0</v>
      </c>
      <c r="J220" s="37">
        <v>0.5</v>
      </c>
      <c r="K220" s="37">
        <v>6.11</v>
      </c>
      <c r="L220" s="37">
        <v>4.0</v>
      </c>
      <c r="M220" s="37">
        <v>4.0</v>
      </c>
      <c r="N220" s="37">
        <v>0.0</v>
      </c>
      <c r="O220" s="37">
        <v>0.0</v>
      </c>
      <c r="P220" s="37">
        <v>0.0</v>
      </c>
      <c r="Q220" s="37">
        <v>0.0</v>
      </c>
      <c r="R220" s="37">
        <v>17.66</v>
      </c>
      <c r="S220" s="37">
        <v>28.0</v>
      </c>
      <c r="T220" s="37">
        <v>14.0</v>
      </c>
      <c r="U220" s="37">
        <v>12.0</v>
      </c>
      <c r="V220" s="37">
        <v>4.0</v>
      </c>
      <c r="W220" s="37">
        <v>5.0</v>
      </c>
      <c r="X220" s="37">
        <v>0.0</v>
      </c>
      <c r="Y220" s="37">
        <v>17.0</v>
      </c>
      <c r="Z220" s="37">
        <v>2.0</v>
      </c>
      <c r="AA220" s="37">
        <v>0.0</v>
      </c>
      <c r="AB220" s="37">
        <v>2.0</v>
      </c>
      <c r="AC220" s="37">
        <v>88.0</v>
      </c>
      <c r="AD220" s="37">
        <v>64.0</v>
      </c>
      <c r="AE220" s="37">
        <v>5.31</v>
      </c>
      <c r="AF220" s="37">
        <v>1.868</v>
      </c>
      <c r="AG220" s="37">
        <v>14.3</v>
      </c>
      <c r="AH220" s="37">
        <v>2.0</v>
      </c>
      <c r="AI220" s="37">
        <v>2.5</v>
      </c>
      <c r="AJ220" s="37">
        <v>8.7</v>
      </c>
      <c r="AK220" s="37">
        <v>3.4</v>
      </c>
      <c r="AL220" s="37">
        <f t="shared" si="1"/>
        <v>24</v>
      </c>
      <c r="AM220" s="36">
        <f t="shared" si="2"/>
        <v>4</v>
      </c>
      <c r="AN220" s="36">
        <f t="shared" si="3"/>
        <v>7</v>
      </c>
      <c r="AO220" s="12">
        <f t="shared" si="4"/>
        <v>2</v>
      </c>
      <c r="AP220" s="12">
        <f t="shared" si="5"/>
        <v>0</v>
      </c>
      <c r="AQ220" s="36">
        <f t="shared" si="6"/>
        <v>17</v>
      </c>
      <c r="AR220" s="38">
        <f t="shared" si="7"/>
        <v>35.98</v>
      </c>
      <c r="AS220" s="16">
        <f t="shared" si="8"/>
        <v>16.21766067</v>
      </c>
      <c r="AT220" s="16">
        <f t="shared" si="9"/>
        <v>6.652380754</v>
      </c>
      <c r="AU220" s="16">
        <f t="shared" si="10"/>
        <v>2.417491925</v>
      </c>
      <c r="AV220" s="16">
        <f t="shared" si="11"/>
        <v>0.8932894343</v>
      </c>
      <c r="AW220" s="16">
        <f t="shared" si="12"/>
        <v>0</v>
      </c>
      <c r="AX220" s="16">
        <f t="shared" si="13"/>
        <v>-3.932959302</v>
      </c>
      <c r="AY220" s="16">
        <f t="shared" si="14"/>
        <v>-4.203301801</v>
      </c>
      <c r="AZ220" s="16">
        <f t="shared" si="15"/>
        <v>4.511140419</v>
      </c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</row>
    <row r="221">
      <c r="A221" s="37">
        <v>220.0</v>
      </c>
      <c r="B221" s="37" t="s">
        <v>650</v>
      </c>
      <c r="C221" s="37" t="str">
        <f>VLOOKUP(B221, 'Unavailable Pitchers'!A:B,2, FALSE)</f>
        <v/>
      </c>
      <c r="D221" s="37" t="str">
        <f>VLOOKUP(B221, 'Pitcher Pool'!A:C,3, FALSE)</f>
        <v>#N/A</v>
      </c>
      <c r="E221" s="37">
        <v>31.0</v>
      </c>
      <c r="F221" s="37" t="s">
        <v>182</v>
      </c>
      <c r="G221" s="37" t="s">
        <v>121</v>
      </c>
      <c r="H221" s="37">
        <v>0.0</v>
      </c>
      <c r="I221" s="37">
        <v>3.0</v>
      </c>
      <c r="J221" s="37">
        <v>0.0</v>
      </c>
      <c r="K221" s="37">
        <v>10.47</v>
      </c>
      <c r="L221" s="37">
        <v>4.0</v>
      </c>
      <c r="M221" s="37">
        <v>4.0</v>
      </c>
      <c r="N221" s="37">
        <v>0.0</v>
      </c>
      <c r="O221" s="37">
        <v>0.0</v>
      </c>
      <c r="P221" s="37">
        <v>0.0</v>
      </c>
      <c r="Q221" s="37">
        <v>0.0</v>
      </c>
      <c r="R221" s="37">
        <v>16.33</v>
      </c>
      <c r="S221" s="37">
        <v>23.0</v>
      </c>
      <c r="T221" s="37">
        <v>20.0</v>
      </c>
      <c r="U221" s="37">
        <v>19.0</v>
      </c>
      <c r="V221" s="37">
        <v>6.0</v>
      </c>
      <c r="W221" s="37">
        <v>10.0</v>
      </c>
      <c r="X221" s="37">
        <v>0.0</v>
      </c>
      <c r="Y221" s="37">
        <v>14.0</v>
      </c>
      <c r="Z221" s="37">
        <v>2.0</v>
      </c>
      <c r="AA221" s="37">
        <v>0.0</v>
      </c>
      <c r="AB221" s="37">
        <v>0.0</v>
      </c>
      <c r="AC221" s="37">
        <v>82.0</v>
      </c>
      <c r="AD221" s="37">
        <v>38.0</v>
      </c>
      <c r="AE221" s="37">
        <v>8.37</v>
      </c>
      <c r="AF221" s="37">
        <v>2.02</v>
      </c>
      <c r="AG221" s="37">
        <v>12.7</v>
      </c>
      <c r="AH221" s="37">
        <v>3.3</v>
      </c>
      <c r="AI221" s="37">
        <v>5.5</v>
      </c>
      <c r="AJ221" s="37">
        <v>7.7</v>
      </c>
      <c r="AK221" s="37">
        <v>1.4</v>
      </c>
      <c r="AL221" s="37">
        <f t="shared" si="1"/>
        <v>17</v>
      </c>
      <c r="AM221" s="36">
        <f t="shared" si="2"/>
        <v>6</v>
      </c>
      <c r="AN221" s="36">
        <f t="shared" si="3"/>
        <v>12</v>
      </c>
      <c r="AO221" s="12">
        <f t="shared" si="4"/>
        <v>0</v>
      </c>
      <c r="AP221" s="12">
        <f t="shared" si="5"/>
        <v>0</v>
      </c>
      <c r="AQ221" s="36">
        <f t="shared" si="6"/>
        <v>14</v>
      </c>
      <c r="AR221" s="38">
        <f t="shared" si="7"/>
        <v>34.99</v>
      </c>
      <c r="AS221" s="16">
        <f t="shared" si="8"/>
        <v>11.48750964</v>
      </c>
      <c r="AT221" s="16">
        <f t="shared" si="9"/>
        <v>9.978571131</v>
      </c>
      <c r="AU221" s="16">
        <f t="shared" si="10"/>
        <v>4.144271871</v>
      </c>
      <c r="AV221" s="16">
        <f t="shared" si="11"/>
        <v>0</v>
      </c>
      <c r="AW221" s="16">
        <f t="shared" si="12"/>
        <v>0</v>
      </c>
      <c r="AX221" s="16">
        <f t="shared" si="13"/>
        <v>-3.23890766</v>
      </c>
      <c r="AY221" s="16">
        <f t="shared" si="14"/>
        <v>-4.087646748</v>
      </c>
      <c r="AZ221" s="16">
        <f t="shared" si="15"/>
        <v>4.570949558</v>
      </c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</row>
    <row r="222">
      <c r="A222" s="37">
        <v>221.0</v>
      </c>
      <c r="B222" s="37" t="s">
        <v>651</v>
      </c>
      <c r="C222" s="37" t="str">
        <f>VLOOKUP(B222, 'Unavailable Pitchers'!A:B,2, FALSE)</f>
        <v>#N/A</v>
      </c>
      <c r="D222" s="37" t="str">
        <f>VLOOKUP(B222, 'Pitcher Pool'!A:C,3, FALSE)</f>
        <v>Available</v>
      </c>
      <c r="E222" s="37">
        <v>32.0</v>
      </c>
      <c r="F222" s="37" t="s">
        <v>137</v>
      </c>
      <c r="G222" s="37" t="s">
        <v>121</v>
      </c>
      <c r="H222" s="37">
        <v>0.0</v>
      </c>
      <c r="I222" s="37">
        <v>1.0</v>
      </c>
      <c r="J222" s="37">
        <v>0.0</v>
      </c>
      <c r="K222" s="37">
        <v>9.82</v>
      </c>
      <c r="L222" s="37">
        <v>3.0</v>
      </c>
      <c r="M222" s="37">
        <v>3.0</v>
      </c>
      <c r="N222" s="37">
        <v>0.0</v>
      </c>
      <c r="O222" s="37">
        <v>0.0</v>
      </c>
      <c r="P222" s="37">
        <v>0.0</v>
      </c>
      <c r="Q222" s="37">
        <v>0.0</v>
      </c>
      <c r="R222" s="37">
        <v>11.0</v>
      </c>
      <c r="S222" s="37">
        <v>17.0</v>
      </c>
      <c r="T222" s="37">
        <v>13.0</v>
      </c>
      <c r="U222" s="37">
        <v>12.0</v>
      </c>
      <c r="V222" s="37">
        <v>4.0</v>
      </c>
      <c r="W222" s="37">
        <v>9.0</v>
      </c>
      <c r="X222" s="37">
        <v>1.0</v>
      </c>
      <c r="Y222" s="37">
        <v>12.0</v>
      </c>
      <c r="Z222" s="37">
        <v>0.0</v>
      </c>
      <c r="AA222" s="37">
        <v>0.0</v>
      </c>
      <c r="AB222" s="37">
        <v>1.0</v>
      </c>
      <c r="AC222" s="37">
        <v>59.0</v>
      </c>
      <c r="AD222" s="37">
        <v>41.0</v>
      </c>
      <c r="AE222" s="37">
        <v>8.1</v>
      </c>
      <c r="AF222" s="37">
        <v>2.364</v>
      </c>
      <c r="AG222" s="37">
        <v>13.9</v>
      </c>
      <c r="AH222" s="37">
        <v>3.3</v>
      </c>
      <c r="AI222" s="37">
        <v>7.4</v>
      </c>
      <c r="AJ222" s="37">
        <v>9.8</v>
      </c>
      <c r="AK222" s="37">
        <v>1.33</v>
      </c>
      <c r="AL222" s="37">
        <f t="shared" si="1"/>
        <v>13</v>
      </c>
      <c r="AM222" s="36">
        <f t="shared" si="2"/>
        <v>4</v>
      </c>
      <c r="AN222" s="36">
        <f t="shared" si="3"/>
        <v>9</v>
      </c>
      <c r="AO222" s="12">
        <f t="shared" si="4"/>
        <v>1</v>
      </c>
      <c r="AP222" s="12">
        <f t="shared" si="5"/>
        <v>0</v>
      </c>
      <c r="AQ222" s="36">
        <f t="shared" si="6"/>
        <v>12</v>
      </c>
      <c r="AR222" s="38">
        <f t="shared" si="7"/>
        <v>21</v>
      </c>
      <c r="AS222" s="16">
        <f t="shared" si="8"/>
        <v>8.784566194</v>
      </c>
      <c r="AT222" s="16">
        <f t="shared" si="9"/>
        <v>6.652380754</v>
      </c>
      <c r="AU222" s="16">
        <f t="shared" si="10"/>
        <v>3.108203904</v>
      </c>
      <c r="AV222" s="16">
        <f t="shared" si="11"/>
        <v>0.4466447172</v>
      </c>
      <c r="AW222" s="16">
        <f t="shared" si="12"/>
        <v>0</v>
      </c>
      <c r="AX222" s="16">
        <f t="shared" si="13"/>
        <v>-2.776206566</v>
      </c>
      <c r="AY222" s="16">
        <f t="shared" si="14"/>
        <v>-2.453288989</v>
      </c>
      <c r="AZ222" s="16">
        <f t="shared" si="15"/>
        <v>4.587433338</v>
      </c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</row>
    <row r="223">
      <c r="A223" s="37">
        <v>222.0</v>
      </c>
      <c r="B223" s="37" t="s">
        <v>652</v>
      </c>
      <c r="C223" s="37" t="str">
        <f>VLOOKUP(B223, 'Unavailable Pitchers'!A:B,2, FALSE)</f>
        <v/>
      </c>
      <c r="D223" s="37" t="str">
        <f>VLOOKUP(B223, 'Pitcher Pool'!A:C,3, FALSE)</f>
        <v>#N/A</v>
      </c>
      <c r="E223" s="37">
        <v>27.0</v>
      </c>
      <c r="F223" s="37" t="s">
        <v>120</v>
      </c>
      <c r="G223" s="37" t="s">
        <v>121</v>
      </c>
      <c r="H223" s="37">
        <v>0.0</v>
      </c>
      <c r="I223" s="37">
        <v>1.0</v>
      </c>
      <c r="J223" s="37">
        <v>0.0</v>
      </c>
      <c r="K223" s="37">
        <v>11.45</v>
      </c>
      <c r="L223" s="37">
        <v>3.0</v>
      </c>
      <c r="M223" s="37">
        <v>3.0</v>
      </c>
      <c r="N223" s="37">
        <v>0.0</v>
      </c>
      <c r="O223" s="37">
        <v>0.0</v>
      </c>
      <c r="P223" s="37">
        <v>0.0</v>
      </c>
      <c r="Q223" s="37">
        <v>0.0</v>
      </c>
      <c r="R223" s="37">
        <v>11.0</v>
      </c>
      <c r="S223" s="37">
        <v>23.0</v>
      </c>
      <c r="T223" s="37">
        <v>15.0</v>
      </c>
      <c r="U223" s="37">
        <v>14.0</v>
      </c>
      <c r="V223" s="37">
        <v>3.0</v>
      </c>
      <c r="W223" s="37">
        <v>5.0</v>
      </c>
      <c r="X223" s="37">
        <v>0.0</v>
      </c>
      <c r="Y223" s="37">
        <v>14.0</v>
      </c>
      <c r="Z223" s="37">
        <v>3.0</v>
      </c>
      <c r="AA223" s="37">
        <v>0.0</v>
      </c>
      <c r="AB223" s="37">
        <v>0.0</v>
      </c>
      <c r="AC223" s="37">
        <v>64.0</v>
      </c>
      <c r="AD223" s="37">
        <v>39.0</v>
      </c>
      <c r="AE223" s="37">
        <v>6.28</v>
      </c>
      <c r="AF223" s="37">
        <v>2.545</v>
      </c>
      <c r="AG223" s="37">
        <v>18.8</v>
      </c>
      <c r="AH223" s="37">
        <v>2.5</v>
      </c>
      <c r="AI223" s="37">
        <v>4.1</v>
      </c>
      <c r="AJ223" s="37">
        <v>11.5</v>
      </c>
      <c r="AK223" s="37">
        <v>2.8</v>
      </c>
      <c r="AL223" s="37">
        <f t="shared" si="1"/>
        <v>20</v>
      </c>
      <c r="AM223" s="36">
        <f t="shared" si="2"/>
        <v>3</v>
      </c>
      <c r="AN223" s="36">
        <f t="shared" si="3"/>
        <v>8</v>
      </c>
      <c r="AO223" s="12">
        <f t="shared" si="4"/>
        <v>0</v>
      </c>
      <c r="AP223" s="12">
        <f t="shared" si="5"/>
        <v>0</v>
      </c>
      <c r="AQ223" s="36">
        <f t="shared" si="6"/>
        <v>14</v>
      </c>
      <c r="AR223" s="38">
        <f t="shared" si="7"/>
        <v>19</v>
      </c>
      <c r="AS223" s="16">
        <f t="shared" si="8"/>
        <v>13.51471722</v>
      </c>
      <c r="AT223" s="16">
        <f t="shared" si="9"/>
        <v>4.989285565</v>
      </c>
      <c r="AU223" s="16">
        <f t="shared" si="10"/>
        <v>2.762847914</v>
      </c>
      <c r="AV223" s="16">
        <f t="shared" si="11"/>
        <v>0</v>
      </c>
      <c r="AW223" s="16">
        <f t="shared" si="12"/>
        <v>0</v>
      </c>
      <c r="AX223" s="16">
        <f t="shared" si="13"/>
        <v>-3.23890766</v>
      </c>
      <c r="AY223" s="16">
        <f t="shared" si="14"/>
        <v>-2.219642418</v>
      </c>
      <c r="AZ223" s="16">
        <f t="shared" si="15"/>
        <v>5.269433541</v>
      </c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</row>
    <row r="224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</row>
    <row r="2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</row>
    <row r="226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</row>
    <row r="227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</row>
    <row r="228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</row>
    <row r="229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</row>
    <row r="230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</row>
    <row r="23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</row>
    <row r="23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</row>
    <row r="23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</row>
    <row r="234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</row>
    <row r="2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</row>
    <row r="236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</row>
    <row r="237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</row>
    <row r="238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</row>
    <row r="239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</row>
    <row r="240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</row>
    <row r="24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</row>
    <row r="24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</row>
    <row r="24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</row>
    <row r="24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</row>
    <row r="24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</row>
    <row r="246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</row>
    <row r="247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</row>
    <row r="248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</row>
    <row r="249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</row>
    <row r="250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</row>
    <row r="25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</row>
    <row r="25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</row>
    <row r="25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</row>
    <row r="25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</row>
    <row r="25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</row>
    <row r="256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</row>
    <row r="257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</row>
    <row r="258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</row>
    <row r="259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</row>
    <row r="260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</row>
    <row r="26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</row>
    <row r="26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</row>
    <row r="26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</row>
    <row r="26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</row>
    <row r="26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</row>
    <row r="266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</row>
    <row r="267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</row>
    <row r="268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</row>
    <row r="269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</row>
    <row r="270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</row>
    <row r="2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</row>
    <row r="27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</row>
    <row r="27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</row>
    <row r="2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</row>
    <row r="27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</row>
    <row r="276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</row>
    <row r="277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</row>
    <row r="278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</row>
    <row r="279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</row>
    <row r="280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</row>
    <row r="28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</row>
    <row r="28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</row>
    <row r="28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</row>
    <row r="28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</row>
    <row r="28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</row>
    <row r="286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</row>
    <row r="287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</row>
    <row r="288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</row>
    <row r="289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</row>
    <row r="290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</row>
    <row r="29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</row>
    <row r="29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</row>
    <row r="29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</row>
    <row r="29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</row>
    <row r="29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</row>
    <row r="296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</row>
    <row r="297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</row>
    <row r="298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</row>
    <row r="299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</row>
    <row r="300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</row>
    <row r="30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</row>
    <row r="30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</row>
    <row r="30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</row>
    <row r="30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</row>
    <row r="30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</row>
    <row r="306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</row>
    <row r="307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</row>
    <row r="308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</row>
    <row r="309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</row>
    <row r="310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</row>
    <row r="31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</row>
    <row r="31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</row>
    <row r="31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</row>
    <row r="31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</row>
    <row r="31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</row>
    <row r="316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</row>
    <row r="317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</row>
    <row r="318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</row>
    <row r="319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</row>
    <row r="320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</row>
    <row r="32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</row>
    <row r="32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</row>
    <row r="32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</row>
    <row r="32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</row>
    <row r="3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</row>
    <row r="326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</row>
    <row r="327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</row>
    <row r="328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</row>
    <row r="329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</row>
    <row r="330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</row>
    <row r="33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</row>
    <row r="33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</row>
    <row r="33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</row>
    <row r="33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</row>
    <row r="3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</row>
    <row r="336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</row>
    <row r="337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</row>
    <row r="338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</row>
    <row r="339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</row>
    <row r="340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</row>
    <row r="34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</row>
    <row r="34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</row>
    <row r="34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</row>
    <row r="34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</row>
    <row r="34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</row>
    <row r="346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</row>
    <row r="347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</row>
    <row r="348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</row>
    <row r="349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</row>
    <row r="350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</row>
    <row r="35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</row>
    <row r="35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</row>
    <row r="35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</row>
    <row r="35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</row>
    <row r="35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</row>
    <row r="356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</row>
    <row r="357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</row>
    <row r="358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</row>
    <row r="359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</row>
    <row r="360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</row>
    <row r="36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</row>
    <row r="36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</row>
    <row r="36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</row>
    <row r="36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</row>
    <row r="36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</row>
    <row r="366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</row>
    <row r="367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</row>
    <row r="368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</row>
    <row r="369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</row>
    <row r="370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</row>
    <row r="3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</row>
    <row r="37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</row>
    <row r="37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</row>
    <row r="3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</row>
    <row r="37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</row>
    <row r="376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</row>
    <row r="377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</row>
    <row r="378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</row>
    <row r="379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</row>
    <row r="380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</row>
    <row r="38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</row>
    <row r="38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</row>
    <row r="38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</row>
    <row r="38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</row>
    <row r="38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</row>
    <row r="386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</row>
    <row r="387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</row>
    <row r="388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</row>
    <row r="389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</row>
    <row r="390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</row>
    <row r="39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</row>
    <row r="39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</row>
    <row r="39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</row>
    <row r="39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</row>
    <row r="39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</row>
    <row r="396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</row>
    <row r="397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</row>
    <row r="398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</row>
    <row r="399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</row>
    <row r="400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</row>
    <row r="40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</row>
    <row r="40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</row>
    <row r="40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</row>
    <row r="40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</row>
    <row r="40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</row>
    <row r="406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</row>
    <row r="407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</row>
    <row r="408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</row>
    <row r="409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</row>
    <row r="410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</row>
    <row r="41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</row>
    <row r="41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</row>
    <row r="41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</row>
    <row r="41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</row>
    <row r="41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</row>
    <row r="416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</row>
    <row r="417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</row>
    <row r="418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</row>
    <row r="419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</row>
    <row r="420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</row>
    <row r="42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</row>
    <row r="42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</row>
    <row r="42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</row>
    <row r="42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</row>
    <row r="4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</row>
    <row r="426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</row>
    <row r="427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</row>
    <row r="428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</row>
    <row r="429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</row>
    <row r="430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</row>
    <row r="43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</row>
    <row r="43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</row>
    <row r="43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</row>
    <row r="43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</row>
    <row r="4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</row>
    <row r="436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</row>
    <row r="437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</row>
    <row r="438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</row>
    <row r="439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</row>
    <row r="440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</row>
    <row r="44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</row>
    <row r="44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</row>
    <row r="44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</row>
    <row r="44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</row>
    <row r="44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</row>
    <row r="446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</row>
    <row r="447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</row>
    <row r="448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</row>
    <row r="449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</row>
    <row r="450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</row>
    <row r="45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</row>
    <row r="45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</row>
    <row r="45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</row>
    <row r="45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</row>
    <row r="45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</row>
    <row r="456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</row>
    <row r="457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</row>
    <row r="458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</row>
    <row r="459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</row>
    <row r="460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</row>
    <row r="46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</row>
    <row r="46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</row>
    <row r="46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</row>
    <row r="46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</row>
    <row r="46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</row>
    <row r="466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</row>
    <row r="467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</row>
    <row r="468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</row>
    <row r="469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</row>
    <row r="470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</row>
    <row r="4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</row>
    <row r="47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</row>
    <row r="47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</row>
    <row r="4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</row>
    <row r="47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</row>
    <row r="476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</row>
    <row r="477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</row>
    <row r="478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</row>
    <row r="479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</row>
    <row r="480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</row>
    <row r="48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</row>
    <row r="48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</row>
    <row r="48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</row>
    <row r="48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</row>
    <row r="48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</row>
    <row r="486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</row>
    <row r="487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</row>
    <row r="488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</row>
    <row r="489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</row>
    <row r="490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</row>
    <row r="49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</row>
    <row r="49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</row>
    <row r="49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</row>
    <row r="49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</row>
    <row r="49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</row>
    <row r="496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</row>
    <row r="497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</row>
    <row r="498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</row>
    <row r="499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</row>
    <row r="500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</row>
    <row r="50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</row>
    <row r="50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</row>
    <row r="50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</row>
    <row r="50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</row>
    <row r="50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</row>
    <row r="506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</row>
    <row r="507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</row>
    <row r="508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</row>
    <row r="509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</row>
    <row r="510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</row>
    <row r="51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</row>
    <row r="51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</row>
    <row r="51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</row>
    <row r="51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</row>
    <row r="51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</row>
    <row r="516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</row>
    <row r="517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</row>
    <row r="518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</row>
    <row r="519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</row>
    <row r="520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</row>
    <row r="52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</row>
    <row r="52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</row>
    <row r="52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</row>
    <row r="52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</row>
    <row r="5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</row>
    <row r="526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</row>
    <row r="527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</row>
    <row r="528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</row>
    <row r="529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</row>
    <row r="530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</row>
    <row r="53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</row>
    <row r="53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</row>
    <row r="53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</row>
    <row r="53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</row>
    <row r="5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</row>
    <row r="536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</row>
    <row r="537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</row>
    <row r="538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</row>
    <row r="539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</row>
    <row r="540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</row>
    <row r="54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</row>
    <row r="54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</row>
    <row r="54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</row>
    <row r="54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</row>
    <row r="54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</row>
    <row r="546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</row>
    <row r="547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</row>
    <row r="548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</row>
    <row r="549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</row>
    <row r="550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</row>
    <row r="55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</row>
    <row r="55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</row>
    <row r="55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</row>
    <row r="55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</row>
    <row r="55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</row>
    <row r="556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</row>
    <row r="557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</row>
    <row r="558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</row>
    <row r="559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</row>
    <row r="560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</row>
    <row r="56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</row>
    <row r="56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</row>
    <row r="56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</row>
    <row r="56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</row>
    <row r="56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</row>
    <row r="566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</row>
    <row r="567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</row>
    <row r="568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</row>
    <row r="569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</row>
    <row r="570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</row>
    <row r="5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</row>
    <row r="57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</row>
    <row r="57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</row>
    <row r="5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</row>
    <row r="57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</row>
    <row r="576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</row>
    <row r="577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</row>
    <row r="578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</row>
    <row r="579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</row>
    <row r="580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</row>
    <row r="58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</row>
    <row r="58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</row>
    <row r="58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</row>
    <row r="58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</row>
    <row r="58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</row>
    <row r="586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</row>
    <row r="587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</row>
    <row r="588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</row>
    <row r="589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</row>
    <row r="590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</row>
    <row r="59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</row>
    <row r="59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</row>
    <row r="59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</row>
    <row r="59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</row>
    <row r="59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</row>
    <row r="596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</row>
    <row r="597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</row>
    <row r="598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</row>
    <row r="599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</row>
    <row r="600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</row>
    <row r="617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</row>
    <row r="618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</row>
    <row r="857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</row>
    <row r="858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</row>
    <row r="859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</row>
    <row r="860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</row>
    <row r="86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</row>
    <row r="86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</row>
    <row r="86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</row>
    <row r="86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</row>
    <row r="86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</row>
    <row r="866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</row>
    <row r="867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</row>
    <row r="868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</row>
    <row r="869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</row>
    <row r="870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</row>
    <row r="8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</row>
    <row r="87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</row>
    <row r="87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</row>
    <row r="8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</row>
    <row r="87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</row>
    <row r="876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</row>
    <row r="877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</row>
    <row r="878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</row>
    <row r="879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</row>
    <row r="880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</row>
    <row r="88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</row>
    <row r="88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</row>
    <row r="88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</row>
    <row r="88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</row>
    <row r="88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</row>
    <row r="886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</row>
    <row r="887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</row>
    <row r="888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</row>
    <row r="889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</row>
    <row r="890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</row>
    <row r="89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</row>
    <row r="89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</row>
    <row r="89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</row>
    <row r="89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</row>
    <row r="89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</row>
    <row r="896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</row>
    <row r="897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</row>
    <row r="898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</row>
    <row r="899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</row>
    <row r="900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</row>
    <row r="90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</row>
    <row r="90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</row>
    <row r="90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</row>
    <row r="90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</row>
    <row r="90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</row>
    <row r="906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</row>
    <row r="907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</row>
    <row r="908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</row>
    <row r="909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</row>
    <row r="910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</row>
    <row r="91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</row>
    <row r="91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</row>
    <row r="91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</row>
    <row r="91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</row>
    <row r="91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</row>
    <row r="916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</row>
    <row r="917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</row>
    <row r="918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</row>
    <row r="919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</row>
    <row r="920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</row>
    <row r="92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</row>
    <row r="92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</row>
    <row r="92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</row>
    <row r="92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</row>
    <row r="9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</row>
    <row r="926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</row>
    <row r="927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</row>
    <row r="928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</row>
    <row r="929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</row>
    <row r="930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</row>
    <row r="93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</row>
    <row r="93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</row>
    <row r="93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</row>
    <row r="93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</row>
    <row r="9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</row>
    <row r="936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</row>
    <row r="937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</row>
    <row r="938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</row>
    <row r="939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</row>
    <row r="940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</row>
    <row r="94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</row>
    <row r="94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</row>
    <row r="94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</row>
    <row r="94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</row>
    <row r="94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</row>
    <row r="946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</row>
    <row r="947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</row>
    <row r="948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</row>
    <row r="949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</row>
    <row r="950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</row>
    <row r="95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</row>
    <row r="95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</row>
    <row r="95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</row>
    <row r="95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</row>
    <row r="95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</row>
    <row r="956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</row>
    <row r="957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</row>
    <row r="958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</row>
    <row r="959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</row>
    <row r="960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</row>
    <row r="96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</row>
    <row r="96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</row>
    <row r="96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</row>
    <row r="96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</row>
    <row r="96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</row>
    <row r="966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</row>
    <row r="967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</row>
    <row r="968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</row>
    <row r="969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</row>
    <row r="970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</row>
    <row r="9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</row>
    <row r="97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</row>
    <row r="97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</row>
    <row r="9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</row>
    <row r="97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</row>
    <row r="976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</row>
    <row r="977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</row>
    <row r="978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</row>
    <row r="979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</row>
    <row r="980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</row>
    <row r="98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</row>
    <row r="98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</row>
    <row r="98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</row>
    <row r="98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</row>
    <row r="98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</row>
    <row r="986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</row>
    <row r="987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</row>
    <row r="988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</row>
    <row r="989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</row>
    <row r="990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</row>
    <row r="99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</row>
    <row r="992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</row>
    <row r="99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</row>
    <row r="99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</row>
    <row r="99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</row>
    <row r="996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</row>
    <row r="997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</row>
    <row r="998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</row>
    <row r="999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71"/>
    <col customWidth="1" min="2" max="2" width="19.0"/>
    <col customWidth="1" min="3" max="3" width="18.0"/>
    <col customWidth="1" min="4" max="4" width="19.86"/>
    <col customWidth="1" min="5" max="5" width="16.71"/>
  </cols>
  <sheetData>
    <row r="1">
      <c r="A1" s="18"/>
      <c r="B1" s="18" t="s">
        <v>653</v>
      </c>
      <c r="C1" s="18" t="s">
        <v>654</v>
      </c>
      <c r="D1" s="18" t="s">
        <v>655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</row>
    <row r="2">
      <c r="A2" s="18" t="s">
        <v>44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</row>
    <row r="3">
      <c r="A3" s="18" t="s">
        <v>656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</row>
    <row r="4">
      <c r="A4" s="18" t="s">
        <v>49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>
      <c r="A5" s="18" t="s">
        <v>43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</row>
    <row r="6">
      <c r="A6" s="18" t="s">
        <v>41</v>
      </c>
      <c r="B6" s="29"/>
      <c r="C6" s="29"/>
      <c r="D6" s="18"/>
      <c r="E6" s="18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>
      <c r="A7" s="18" t="s">
        <v>657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</row>
    <row r="8">
      <c r="A8" s="18" t="s">
        <v>54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</row>
    <row r="9">
      <c r="A9" s="18" t="s">
        <v>42</v>
      </c>
      <c r="B9" s="18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</row>
    <row r="10">
      <c r="A10" s="18" t="s">
        <v>40</v>
      </c>
      <c r="B10" s="29"/>
      <c r="C10" s="29"/>
      <c r="D10" s="29"/>
      <c r="E10" s="29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</row>
    <row r="11">
      <c r="A11" s="18" t="s">
        <v>53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</row>
    <row r="12">
      <c r="A12" s="18" t="s">
        <v>658</v>
      </c>
      <c r="B12" s="37" t="s">
        <v>464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</row>
    <row r="13">
      <c r="A13" s="18" t="s">
        <v>659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</row>
    <row r="14">
      <c r="A14" s="18" t="s">
        <v>50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</row>
    <row r="15">
      <c r="A15" s="18" t="s">
        <v>47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</row>
    <row r="16">
      <c r="A16" s="18" t="s">
        <v>46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</row>
    <row r="17">
      <c r="A17" s="18" t="s">
        <v>660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</row>
    <row r="18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</row>
    <row r="2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</row>
    <row r="2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1.71"/>
    <col customWidth="1" min="2" max="2" width="12.14"/>
    <col customWidth="1" min="3" max="3" width="9.86"/>
    <col customWidth="1" min="4" max="4" width="3.43"/>
    <col customWidth="1" min="5" max="5" width="4.0"/>
    <col customWidth="1" min="6" max="6" width="5.86"/>
    <col customWidth="1" min="7" max="7" width="5.71"/>
    <col customWidth="1" min="8" max="8" width="4.0"/>
    <col customWidth="1" min="9" max="9" width="3.43"/>
    <col customWidth="1" min="10" max="10" width="9.29"/>
    <col customWidth="1" min="11" max="12" width="4.57"/>
    <col customWidth="1" min="13" max="13" width="4.0"/>
    <col customWidth="1" min="14" max="14" width="4.29"/>
    <col customWidth="1" min="15" max="15" width="4.57"/>
    <col customWidth="1" min="16" max="16" width="4.14"/>
    <col customWidth="1" min="17" max="17" width="7.0"/>
    <col customWidth="1" min="18" max="18" width="6.29"/>
    <col customWidth="1" min="19" max="19" width="6.0"/>
    <col customWidth="1" min="20" max="20" width="5.14"/>
    <col customWidth="1" min="21" max="22" width="6.29"/>
    <col customWidth="1" min="23" max="23" width="13.71"/>
    <col customWidth="1" min="24" max="24" width="6.71"/>
    <col customWidth="1" min="25" max="25" width="12.57"/>
    <col customWidth="1" min="26" max="26" width="10.14"/>
    <col customWidth="1" min="27" max="27" width="15.71"/>
    <col customWidth="1" min="28" max="28" width="9.86"/>
    <col customWidth="1" min="29" max="29" width="14.57"/>
    <col customWidth="1" min="30" max="30" width="11.57"/>
    <col customWidth="1" min="31" max="31" width="7.29"/>
    <col customWidth="1" min="32" max="32" width="8.71"/>
  </cols>
  <sheetData>
    <row r="1">
      <c r="A1" s="41" t="s">
        <v>78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18"/>
      <c r="X1" s="18"/>
      <c r="Y1" s="42"/>
      <c r="Z1" s="42"/>
      <c r="AA1" s="42"/>
      <c r="AB1" s="42"/>
      <c r="AC1" s="42"/>
      <c r="AD1" s="42"/>
      <c r="AE1" s="42"/>
      <c r="AF1" s="42"/>
    </row>
    <row r="2">
      <c r="A2" s="41" t="s">
        <v>661</v>
      </c>
      <c r="B2" s="41" t="str">
        <f>VLOOKUP(A2, 'Unavailable Pitchers'!K:L, 2, FALSE)</f>
        <v>#N/A</v>
      </c>
      <c r="C2" s="41" t="s">
        <v>662</v>
      </c>
      <c r="D2" s="41"/>
      <c r="E2" s="41"/>
      <c r="F2" s="41"/>
      <c r="G2" s="41"/>
      <c r="H2" s="41"/>
      <c r="I2" s="41"/>
      <c r="J2" s="43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23"/>
      <c r="X2" s="23"/>
      <c r="Y2" s="25"/>
      <c r="Z2" s="25"/>
      <c r="AA2" s="25"/>
      <c r="AB2" s="25"/>
      <c r="AC2" s="25"/>
      <c r="AD2" s="25"/>
      <c r="AE2" s="25"/>
      <c r="AF2" s="25"/>
    </row>
    <row r="3">
      <c r="A3" s="41" t="s">
        <v>647</v>
      </c>
      <c r="B3" s="41" t="str">
        <f>VLOOKUP(A3, 'Unavailable Pitchers'!K:L, 2, FALSE)</f>
        <v>#N/A</v>
      </c>
      <c r="C3" s="41" t="s">
        <v>662</v>
      </c>
      <c r="D3" s="41"/>
      <c r="E3" s="41"/>
      <c r="F3" s="41"/>
      <c r="G3" s="41"/>
      <c r="H3" s="41"/>
      <c r="I3" s="41"/>
      <c r="J3" s="43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23"/>
      <c r="X3" s="23"/>
      <c r="Y3" s="25"/>
      <c r="Z3" s="25"/>
      <c r="AA3" s="25"/>
      <c r="AB3" s="25"/>
      <c r="AC3" s="25"/>
      <c r="AD3" s="25"/>
      <c r="AE3" s="25"/>
      <c r="AF3" s="25"/>
    </row>
    <row r="4">
      <c r="A4" s="41" t="s">
        <v>630</v>
      </c>
      <c r="B4" s="41" t="str">
        <f>VLOOKUP(A4, 'Unavailable Pitchers'!K:L, 2, FALSE)</f>
        <v>#N/A</v>
      </c>
      <c r="C4" s="41" t="s">
        <v>662</v>
      </c>
      <c r="D4" s="41"/>
      <c r="E4" s="41"/>
      <c r="F4" s="41"/>
      <c r="G4" s="41"/>
      <c r="H4" s="41"/>
      <c r="I4" s="41"/>
      <c r="J4" s="43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23"/>
      <c r="X4" s="23"/>
      <c r="Y4" s="25"/>
      <c r="Z4" s="25"/>
      <c r="AA4" s="25"/>
      <c r="AB4" s="25"/>
      <c r="AC4" s="25"/>
      <c r="AD4" s="25"/>
      <c r="AE4" s="25"/>
      <c r="AF4" s="25"/>
    </row>
    <row r="5">
      <c r="A5" s="41" t="s">
        <v>663</v>
      </c>
      <c r="B5" s="41" t="str">
        <f>VLOOKUP(A5, 'Unavailable Pitchers'!K:L, 2, FALSE)</f>
        <v>#N/A</v>
      </c>
      <c r="C5" s="41" t="s">
        <v>662</v>
      </c>
      <c r="D5" s="41"/>
      <c r="E5" s="41"/>
      <c r="F5" s="41"/>
      <c r="G5" s="41"/>
      <c r="H5" s="41"/>
      <c r="I5" s="41"/>
      <c r="J5" s="43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23"/>
      <c r="X5" s="23"/>
      <c r="Y5" s="25"/>
      <c r="Z5" s="25"/>
      <c r="AA5" s="25"/>
      <c r="AB5" s="25"/>
      <c r="AC5" s="25"/>
      <c r="AD5" s="25"/>
      <c r="AE5" s="25"/>
      <c r="AF5" s="25"/>
    </row>
    <row r="6">
      <c r="A6" s="41" t="s">
        <v>625</v>
      </c>
      <c r="B6" s="41" t="str">
        <f>VLOOKUP(A6, 'Unavailable Pitchers'!K:L, 2, FALSE)</f>
        <v>#N/A</v>
      </c>
      <c r="C6" s="41" t="s">
        <v>662</v>
      </c>
      <c r="D6" s="41"/>
      <c r="E6" s="41"/>
      <c r="F6" s="41"/>
      <c r="G6" s="41"/>
      <c r="H6" s="41"/>
      <c r="I6" s="41"/>
      <c r="J6" s="43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23"/>
      <c r="X6" s="23"/>
      <c r="Y6" s="25"/>
      <c r="Z6" s="25"/>
      <c r="AA6" s="25"/>
      <c r="AB6" s="25"/>
      <c r="AC6" s="25"/>
      <c r="AD6" s="25"/>
      <c r="AE6" s="25"/>
      <c r="AF6" s="25"/>
    </row>
    <row r="7">
      <c r="A7" s="41" t="s">
        <v>644</v>
      </c>
      <c r="B7" s="41" t="str">
        <f>VLOOKUP(A7, 'Unavailable Pitchers'!K:L, 2, FALSE)</f>
        <v>#N/A</v>
      </c>
      <c r="C7" s="41" t="s">
        <v>662</v>
      </c>
      <c r="D7" s="41"/>
      <c r="E7" s="41"/>
      <c r="F7" s="41"/>
      <c r="G7" s="41"/>
      <c r="H7" s="41"/>
      <c r="I7" s="41"/>
      <c r="J7" s="43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23"/>
      <c r="X7" s="23"/>
      <c r="Y7" s="25"/>
      <c r="Z7" s="25"/>
      <c r="AA7" s="25"/>
      <c r="AB7" s="25"/>
      <c r="AC7" s="25"/>
      <c r="AD7" s="25"/>
      <c r="AE7" s="25"/>
      <c r="AF7" s="25"/>
    </row>
    <row r="8">
      <c r="A8" s="41" t="s">
        <v>664</v>
      </c>
      <c r="B8" s="41" t="str">
        <f>VLOOKUP(A8, 'Unavailable Pitchers'!K:L, 2, FALSE)</f>
        <v>#N/A</v>
      </c>
      <c r="C8" s="41" t="s">
        <v>662</v>
      </c>
      <c r="D8" s="41"/>
      <c r="E8" s="41"/>
      <c r="F8" s="41"/>
      <c r="G8" s="41"/>
      <c r="H8" s="41"/>
      <c r="I8" s="41"/>
      <c r="J8" s="43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23"/>
      <c r="X8" s="23"/>
      <c r="Y8" s="25"/>
      <c r="Z8" s="25"/>
      <c r="AA8" s="25"/>
      <c r="AB8" s="25"/>
      <c r="AC8" s="25"/>
      <c r="AD8" s="25"/>
      <c r="AE8" s="25"/>
      <c r="AF8" s="25"/>
    </row>
    <row r="9">
      <c r="A9" s="41" t="s">
        <v>634</v>
      </c>
      <c r="B9" s="41" t="str">
        <f>VLOOKUP(A9, 'Unavailable Pitchers'!K:L, 2, FALSE)</f>
        <v>#N/A</v>
      </c>
      <c r="C9" s="41" t="s">
        <v>662</v>
      </c>
      <c r="D9" s="41"/>
      <c r="E9" s="41"/>
      <c r="F9" s="41"/>
      <c r="G9" s="41"/>
      <c r="H9" s="41"/>
      <c r="I9" s="41"/>
      <c r="J9" s="43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23"/>
      <c r="X9" s="23"/>
      <c r="Y9" s="25"/>
      <c r="Z9" s="25"/>
      <c r="AA9" s="25"/>
      <c r="AB9" s="25"/>
      <c r="AC9" s="25"/>
      <c r="AD9" s="25"/>
      <c r="AE9" s="25"/>
      <c r="AF9" s="25"/>
    </row>
    <row r="10">
      <c r="A10" s="41" t="s">
        <v>602</v>
      </c>
      <c r="B10" s="41" t="str">
        <f>VLOOKUP(A10, 'Unavailable Pitchers'!K:L, 2, FALSE)</f>
        <v>#N/A</v>
      </c>
      <c r="C10" s="41" t="s">
        <v>662</v>
      </c>
      <c r="D10" s="41"/>
      <c r="E10" s="41"/>
      <c r="F10" s="41"/>
      <c r="G10" s="41"/>
      <c r="H10" s="41"/>
      <c r="I10" s="41"/>
      <c r="J10" s="43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23"/>
      <c r="X10" s="23"/>
      <c r="Y10" s="25"/>
      <c r="Z10" s="25"/>
      <c r="AA10" s="25"/>
      <c r="AB10" s="25"/>
      <c r="AC10" s="25"/>
      <c r="AD10" s="25"/>
      <c r="AE10" s="25"/>
      <c r="AF10" s="25"/>
    </row>
    <row r="11">
      <c r="A11" s="37" t="s">
        <v>526</v>
      </c>
      <c r="B11" s="41" t="str">
        <f>VLOOKUP(A11, 'Unavailable Pitchers'!K:L, 2, FALSE)</f>
        <v>#N/A</v>
      </c>
      <c r="C11" s="41" t="s">
        <v>662</v>
      </c>
      <c r="D11" s="41"/>
      <c r="E11" s="41"/>
      <c r="F11" s="41"/>
      <c r="G11" s="41"/>
      <c r="H11" s="41"/>
      <c r="I11" s="41"/>
      <c r="J11" s="43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23"/>
      <c r="X11" s="23"/>
      <c r="Y11" s="25"/>
      <c r="Z11" s="25"/>
      <c r="AA11" s="25"/>
      <c r="AB11" s="25"/>
      <c r="AC11" s="25"/>
      <c r="AD11" s="25"/>
      <c r="AE11" s="25"/>
      <c r="AF11" s="25"/>
    </row>
    <row r="12">
      <c r="A12" s="41" t="s">
        <v>573</v>
      </c>
      <c r="B12" s="41" t="str">
        <f>VLOOKUP(A12, 'Unavailable Pitchers'!K:L, 2, FALSE)</f>
        <v>#N/A</v>
      </c>
      <c r="C12" s="41" t="s">
        <v>662</v>
      </c>
      <c r="D12" s="41"/>
      <c r="E12" s="41"/>
      <c r="F12" s="41"/>
      <c r="G12" s="41"/>
      <c r="H12" s="41"/>
      <c r="I12" s="41"/>
      <c r="J12" s="43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23"/>
      <c r="X12" s="23"/>
      <c r="Y12" s="25"/>
      <c r="Z12" s="25"/>
      <c r="AA12" s="25"/>
      <c r="AB12" s="25"/>
      <c r="AC12" s="25"/>
      <c r="AD12" s="25"/>
      <c r="AE12" s="25"/>
      <c r="AF12" s="25"/>
    </row>
    <row r="13">
      <c r="A13" s="41" t="s">
        <v>610</v>
      </c>
      <c r="B13" s="41" t="str">
        <f>VLOOKUP(A13, 'Unavailable Pitchers'!K:L, 2, FALSE)</f>
        <v>#N/A</v>
      </c>
      <c r="C13" s="41" t="s">
        <v>662</v>
      </c>
      <c r="D13" s="41"/>
      <c r="E13" s="41"/>
      <c r="F13" s="41"/>
      <c r="G13" s="41"/>
      <c r="H13" s="41"/>
      <c r="I13" s="41"/>
      <c r="J13" s="43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23"/>
      <c r="X13" s="23"/>
      <c r="Y13" s="25"/>
      <c r="Z13" s="25"/>
      <c r="AA13" s="25"/>
      <c r="AB13" s="25"/>
      <c r="AC13" s="25"/>
      <c r="AD13" s="25"/>
      <c r="AE13" s="25"/>
      <c r="AF13" s="25"/>
    </row>
    <row r="14">
      <c r="A14" s="41" t="s">
        <v>665</v>
      </c>
      <c r="B14" s="41" t="str">
        <f>VLOOKUP(A14, 'Unavailable Pitchers'!K:L, 2, FALSE)</f>
        <v>#N/A</v>
      </c>
      <c r="C14" s="41" t="s">
        <v>662</v>
      </c>
      <c r="D14" s="41"/>
      <c r="E14" s="41"/>
      <c r="F14" s="41"/>
      <c r="G14" s="41"/>
      <c r="H14" s="41"/>
      <c r="I14" s="41"/>
      <c r="J14" s="43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23"/>
      <c r="X14" s="23"/>
      <c r="Y14" s="25"/>
      <c r="Z14" s="25"/>
      <c r="AA14" s="25"/>
      <c r="AB14" s="25"/>
      <c r="AC14" s="25"/>
      <c r="AD14" s="25"/>
      <c r="AE14" s="25"/>
      <c r="AF14" s="25"/>
    </row>
    <row r="15">
      <c r="A15" s="41" t="s">
        <v>635</v>
      </c>
      <c r="B15" s="41" t="str">
        <f>VLOOKUP(A15, 'Unavailable Pitchers'!K:L, 2, FALSE)</f>
        <v>#N/A</v>
      </c>
      <c r="C15" s="41" t="s">
        <v>662</v>
      </c>
      <c r="D15" s="41"/>
      <c r="E15" s="41"/>
      <c r="F15" s="41"/>
      <c r="G15" s="41"/>
      <c r="H15" s="41"/>
      <c r="I15" s="41"/>
      <c r="J15" s="43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23"/>
      <c r="X15" s="23"/>
      <c r="Y15" s="25"/>
      <c r="Z15" s="25"/>
      <c r="AA15" s="25"/>
      <c r="AB15" s="25"/>
      <c r="AC15" s="25"/>
      <c r="AD15" s="25"/>
      <c r="AE15" s="25"/>
      <c r="AF15" s="25"/>
    </row>
    <row r="16">
      <c r="A16" s="41" t="s">
        <v>588</v>
      </c>
      <c r="B16" s="41" t="str">
        <f>VLOOKUP(A16, 'Unavailable Pitchers'!K:L, 2, FALSE)</f>
        <v>#N/A</v>
      </c>
      <c r="C16" s="41" t="s">
        <v>662</v>
      </c>
      <c r="D16" s="41"/>
      <c r="E16" s="41"/>
      <c r="F16" s="41"/>
      <c r="G16" s="41"/>
      <c r="H16" s="41"/>
      <c r="I16" s="41"/>
      <c r="J16" s="43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23"/>
      <c r="X16" s="23"/>
      <c r="Y16" s="25"/>
      <c r="Z16" s="25"/>
      <c r="AA16" s="25"/>
      <c r="AB16" s="25"/>
      <c r="AC16" s="25"/>
      <c r="AD16" s="25"/>
      <c r="AE16" s="25"/>
      <c r="AF16" s="25"/>
    </row>
    <row r="17">
      <c r="A17" s="41" t="s">
        <v>505</v>
      </c>
      <c r="B17" s="41" t="str">
        <f>VLOOKUP(A17, 'Unavailable Pitchers'!K:L, 2, FALSE)</f>
        <v>#N/A</v>
      </c>
      <c r="C17" s="41" t="s">
        <v>662</v>
      </c>
      <c r="D17" s="41"/>
      <c r="E17" s="41"/>
      <c r="F17" s="41"/>
      <c r="G17" s="41"/>
      <c r="H17" s="41"/>
      <c r="I17" s="41"/>
      <c r="J17" s="43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23"/>
      <c r="X17" s="23"/>
      <c r="Y17" s="25"/>
      <c r="Z17" s="25"/>
      <c r="AA17" s="25"/>
      <c r="AB17" s="25"/>
      <c r="AC17" s="25"/>
      <c r="AD17" s="25"/>
      <c r="AE17" s="25"/>
      <c r="AF17" s="25"/>
    </row>
    <row r="18">
      <c r="A18" s="41" t="s">
        <v>621</v>
      </c>
      <c r="B18" s="41" t="str">
        <f>VLOOKUP(A18, 'Unavailable Pitchers'!K:L, 2, FALSE)</f>
        <v>#N/A</v>
      </c>
      <c r="C18" s="41" t="s">
        <v>662</v>
      </c>
      <c r="D18" s="41"/>
      <c r="E18" s="41"/>
      <c r="F18" s="41"/>
      <c r="G18" s="41"/>
      <c r="H18" s="41"/>
      <c r="I18" s="41"/>
      <c r="J18" s="43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23"/>
      <c r="X18" s="23"/>
      <c r="Y18" s="25"/>
      <c r="Z18" s="25"/>
      <c r="AA18" s="25"/>
      <c r="AB18" s="25"/>
      <c r="AC18" s="25"/>
      <c r="AD18" s="25"/>
      <c r="AE18" s="25"/>
      <c r="AF18" s="25"/>
    </row>
    <row r="19">
      <c r="A19" s="41" t="s">
        <v>666</v>
      </c>
      <c r="B19" s="41" t="str">
        <f>VLOOKUP(A19, 'Unavailable Pitchers'!K:L, 2, FALSE)</f>
        <v>#N/A</v>
      </c>
      <c r="C19" s="41" t="s">
        <v>662</v>
      </c>
      <c r="D19" s="41"/>
      <c r="E19" s="41"/>
      <c r="F19" s="41"/>
      <c r="G19" s="41"/>
      <c r="H19" s="41"/>
      <c r="I19" s="41"/>
      <c r="J19" s="43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23"/>
      <c r="X19" s="23"/>
      <c r="Y19" s="25"/>
      <c r="Z19" s="25"/>
      <c r="AA19" s="25"/>
      <c r="AB19" s="25"/>
      <c r="AC19" s="25"/>
      <c r="AD19" s="25"/>
      <c r="AE19" s="25"/>
      <c r="AF19" s="25"/>
    </row>
    <row r="20">
      <c r="A20" s="41" t="s">
        <v>648</v>
      </c>
      <c r="B20" s="41" t="str">
        <f>VLOOKUP(A20, 'Unavailable Pitchers'!K:L, 2, FALSE)</f>
        <v>#N/A</v>
      </c>
      <c r="C20" s="41" t="s">
        <v>662</v>
      </c>
      <c r="D20" s="41"/>
      <c r="E20" s="41"/>
      <c r="F20" s="41"/>
      <c r="G20" s="41"/>
      <c r="H20" s="41"/>
      <c r="I20" s="41"/>
      <c r="J20" s="43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23"/>
      <c r="X20" s="23"/>
      <c r="Y20" s="25"/>
      <c r="Z20" s="25"/>
      <c r="AA20" s="25"/>
      <c r="AB20" s="25"/>
      <c r="AC20" s="25"/>
      <c r="AD20" s="25"/>
      <c r="AE20" s="25"/>
      <c r="AF20" s="25"/>
    </row>
    <row r="21">
      <c r="A21" s="41" t="s">
        <v>599</v>
      </c>
      <c r="B21" s="41" t="str">
        <f>VLOOKUP(A21, 'Unavailable Pitchers'!K:L, 2, FALSE)</f>
        <v>#N/A</v>
      </c>
      <c r="C21" s="41" t="s">
        <v>662</v>
      </c>
      <c r="D21" s="41"/>
      <c r="E21" s="41"/>
      <c r="F21" s="41"/>
      <c r="G21" s="41"/>
      <c r="H21" s="41"/>
      <c r="I21" s="41"/>
      <c r="J21" s="43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23"/>
      <c r="X21" s="23"/>
      <c r="Y21" s="25"/>
      <c r="Z21" s="25"/>
      <c r="AA21" s="25"/>
      <c r="AB21" s="25"/>
      <c r="AC21" s="25"/>
      <c r="AD21" s="25"/>
      <c r="AE21" s="25"/>
      <c r="AF21" s="25"/>
    </row>
    <row r="22">
      <c r="A22" s="41" t="s">
        <v>667</v>
      </c>
      <c r="B22" s="41" t="str">
        <f>VLOOKUP(A22, 'Unavailable Pitchers'!K:L, 2, FALSE)</f>
        <v>#N/A</v>
      </c>
      <c r="C22" s="41" t="s">
        <v>662</v>
      </c>
      <c r="D22" s="41"/>
      <c r="E22" s="41"/>
      <c r="F22" s="41"/>
      <c r="G22" s="41"/>
      <c r="H22" s="41"/>
      <c r="I22" s="41"/>
      <c r="J22" s="43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23"/>
      <c r="X22" s="23"/>
      <c r="Y22" s="25"/>
      <c r="Z22" s="25"/>
      <c r="AA22" s="25"/>
      <c r="AB22" s="25"/>
      <c r="AC22" s="25"/>
      <c r="AD22" s="25"/>
      <c r="AE22" s="25"/>
      <c r="AF22" s="25"/>
    </row>
    <row r="23">
      <c r="A23" s="41" t="s">
        <v>646</v>
      </c>
      <c r="B23" s="41" t="str">
        <f>VLOOKUP(A23, 'Unavailable Pitchers'!K:L, 2, FALSE)</f>
        <v>#N/A</v>
      </c>
      <c r="C23" s="41" t="s">
        <v>662</v>
      </c>
      <c r="D23" s="41"/>
      <c r="E23" s="41"/>
      <c r="F23" s="41"/>
      <c r="G23" s="41"/>
      <c r="H23" s="41"/>
      <c r="I23" s="41"/>
      <c r="J23" s="43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23"/>
      <c r="X23" s="23"/>
      <c r="Y23" s="25"/>
      <c r="Z23" s="25"/>
      <c r="AA23" s="25"/>
      <c r="AB23" s="25"/>
      <c r="AC23" s="25"/>
      <c r="AD23" s="25"/>
      <c r="AE23" s="25"/>
      <c r="AF23" s="25"/>
    </row>
    <row r="24">
      <c r="A24" s="41" t="s">
        <v>668</v>
      </c>
      <c r="B24" s="41" t="str">
        <f>VLOOKUP(A24, 'Unavailable Pitchers'!K:L, 2, FALSE)</f>
        <v>#N/A</v>
      </c>
      <c r="C24" s="41" t="s">
        <v>662</v>
      </c>
      <c r="D24" s="41"/>
      <c r="E24" s="41"/>
      <c r="F24" s="41"/>
      <c r="G24" s="41"/>
      <c r="H24" s="41"/>
      <c r="I24" s="41"/>
      <c r="J24" s="43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23"/>
      <c r="X24" s="23"/>
      <c r="Y24" s="25"/>
      <c r="Z24" s="25"/>
      <c r="AA24" s="25"/>
      <c r="AB24" s="25"/>
      <c r="AC24" s="25"/>
      <c r="AD24" s="25"/>
      <c r="AE24" s="25"/>
      <c r="AF24" s="25"/>
    </row>
    <row r="25">
      <c r="A25" s="41" t="s">
        <v>620</v>
      </c>
      <c r="B25" s="41" t="str">
        <f>VLOOKUP(A25, 'Unavailable Pitchers'!K:L, 2, FALSE)</f>
        <v>#N/A</v>
      </c>
      <c r="C25" s="41" t="s">
        <v>662</v>
      </c>
      <c r="D25" s="41"/>
      <c r="E25" s="41"/>
      <c r="F25" s="41"/>
      <c r="G25" s="41"/>
      <c r="H25" s="41"/>
      <c r="I25" s="41"/>
      <c r="J25" s="43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23"/>
      <c r="X25" s="23"/>
      <c r="Y25" s="25"/>
      <c r="Z25" s="25"/>
      <c r="AA25" s="25"/>
      <c r="AB25" s="25"/>
      <c r="AC25" s="25"/>
      <c r="AD25" s="25"/>
      <c r="AE25" s="25"/>
      <c r="AF25" s="25"/>
    </row>
    <row r="26">
      <c r="A26" s="41" t="s">
        <v>669</v>
      </c>
      <c r="B26" s="41" t="str">
        <f>VLOOKUP(A26, 'Unavailable Pitchers'!K:L, 2, FALSE)</f>
        <v>#N/A</v>
      </c>
      <c r="C26" s="41" t="s">
        <v>662</v>
      </c>
      <c r="D26" s="41"/>
      <c r="E26" s="41"/>
      <c r="F26" s="41"/>
      <c r="G26" s="41"/>
      <c r="H26" s="41"/>
      <c r="I26" s="41"/>
      <c r="J26" s="43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23"/>
      <c r="X26" s="23"/>
      <c r="Y26" s="25"/>
      <c r="Z26" s="25"/>
      <c r="AA26" s="25"/>
      <c r="AB26" s="25"/>
      <c r="AC26" s="25"/>
      <c r="AD26" s="25"/>
      <c r="AE26" s="25"/>
      <c r="AF26" s="25"/>
    </row>
    <row r="27">
      <c r="A27" s="41" t="s">
        <v>670</v>
      </c>
      <c r="B27" s="41" t="str">
        <f>VLOOKUP(A27, 'Unavailable Pitchers'!K:L, 2, FALSE)</f>
        <v>#N/A</v>
      </c>
      <c r="C27" s="41" t="s">
        <v>662</v>
      </c>
      <c r="D27" s="41"/>
      <c r="E27" s="41"/>
      <c r="F27" s="41"/>
      <c r="G27" s="41"/>
      <c r="H27" s="41"/>
      <c r="I27" s="41"/>
      <c r="J27" s="43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23"/>
      <c r="X27" s="23"/>
      <c r="Y27" s="25"/>
      <c r="Z27" s="25"/>
      <c r="AA27" s="25"/>
      <c r="AB27" s="25"/>
      <c r="AC27" s="25"/>
      <c r="AD27" s="25"/>
      <c r="AE27" s="25"/>
      <c r="AF27" s="25"/>
    </row>
    <row r="28">
      <c r="A28" s="41" t="s">
        <v>594</v>
      </c>
      <c r="B28" s="41" t="str">
        <f>VLOOKUP(A28, 'Unavailable Pitchers'!K:L, 2, FALSE)</f>
        <v>#N/A</v>
      </c>
      <c r="C28" s="41" t="s">
        <v>662</v>
      </c>
      <c r="D28" s="41"/>
      <c r="E28" s="41"/>
      <c r="F28" s="41"/>
      <c r="G28" s="41"/>
      <c r="H28" s="41"/>
      <c r="I28" s="41"/>
      <c r="J28" s="43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23"/>
      <c r="X28" s="23"/>
      <c r="Y28" s="25"/>
      <c r="Z28" s="25"/>
      <c r="AA28" s="25"/>
      <c r="AB28" s="25"/>
      <c r="AC28" s="25"/>
      <c r="AD28" s="25"/>
      <c r="AE28" s="25"/>
      <c r="AF28" s="25"/>
    </row>
    <row r="29">
      <c r="A29" s="41" t="s">
        <v>671</v>
      </c>
      <c r="B29" s="41" t="str">
        <f>VLOOKUP(A29, 'Unavailable Pitchers'!K:L, 2, FALSE)</f>
        <v>#N/A</v>
      </c>
      <c r="C29" s="41" t="s">
        <v>662</v>
      </c>
      <c r="D29" s="41"/>
      <c r="E29" s="41"/>
      <c r="F29" s="41"/>
      <c r="G29" s="41"/>
      <c r="H29" s="41"/>
      <c r="I29" s="41"/>
      <c r="J29" s="43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23"/>
      <c r="X29" s="23"/>
      <c r="Y29" s="25"/>
      <c r="Z29" s="25"/>
      <c r="AA29" s="25"/>
      <c r="AB29" s="25"/>
      <c r="AC29" s="25"/>
      <c r="AD29" s="25"/>
      <c r="AE29" s="25"/>
      <c r="AF29" s="25"/>
    </row>
    <row r="30">
      <c r="A30" s="41" t="s">
        <v>612</v>
      </c>
      <c r="B30" s="41" t="str">
        <f>VLOOKUP(A30, 'Unavailable Pitchers'!K:L, 2, FALSE)</f>
        <v>#N/A</v>
      </c>
      <c r="C30" s="41" t="s">
        <v>662</v>
      </c>
      <c r="D30" s="41"/>
      <c r="E30" s="41"/>
      <c r="F30" s="41"/>
      <c r="G30" s="41"/>
      <c r="H30" s="41"/>
      <c r="I30" s="41"/>
      <c r="J30" s="43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23"/>
      <c r="X30" s="23"/>
      <c r="Y30" s="25"/>
      <c r="Z30" s="25"/>
      <c r="AA30" s="25"/>
      <c r="AB30" s="25"/>
      <c r="AC30" s="25"/>
      <c r="AD30" s="25"/>
      <c r="AE30" s="25"/>
      <c r="AF30" s="25"/>
    </row>
    <row r="31">
      <c r="A31" s="41" t="s">
        <v>500</v>
      </c>
      <c r="B31" s="41" t="str">
        <f>VLOOKUP(A31, 'Unavailable Pitchers'!K:L, 2, FALSE)</f>
        <v>#N/A</v>
      </c>
      <c r="C31" s="41" t="s">
        <v>662</v>
      </c>
      <c r="D31" s="41"/>
      <c r="E31" s="41"/>
      <c r="F31" s="41"/>
      <c r="G31" s="41"/>
      <c r="H31" s="41"/>
      <c r="I31" s="41"/>
      <c r="J31" s="43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23"/>
      <c r="X31" s="23"/>
      <c r="Y31" s="25"/>
      <c r="Z31" s="25"/>
      <c r="AA31" s="25"/>
      <c r="AB31" s="25"/>
      <c r="AC31" s="25"/>
      <c r="AD31" s="25"/>
      <c r="AE31" s="25"/>
      <c r="AF31" s="25"/>
    </row>
    <row r="32">
      <c r="A32" s="41" t="s">
        <v>576</v>
      </c>
      <c r="B32" s="41" t="str">
        <f>VLOOKUP(A32, 'Unavailable Pitchers'!K:L, 2, FALSE)</f>
        <v>#N/A</v>
      </c>
      <c r="C32" s="41" t="s">
        <v>662</v>
      </c>
      <c r="D32" s="41"/>
      <c r="E32" s="41"/>
      <c r="F32" s="41"/>
      <c r="G32" s="41"/>
      <c r="H32" s="41"/>
      <c r="I32" s="41"/>
      <c r="J32" s="43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23"/>
      <c r="X32" s="23"/>
      <c r="Y32" s="25"/>
      <c r="Z32" s="25"/>
      <c r="AA32" s="25"/>
      <c r="AB32" s="25"/>
      <c r="AC32" s="25"/>
      <c r="AD32" s="25"/>
      <c r="AE32" s="25"/>
      <c r="AF32" s="25"/>
    </row>
    <row r="33">
      <c r="A33" s="41" t="s">
        <v>593</v>
      </c>
      <c r="B33" s="41" t="str">
        <f>VLOOKUP(A33, 'Unavailable Pitchers'!K:L, 2, FALSE)</f>
        <v>#N/A</v>
      </c>
      <c r="C33" s="41" t="s">
        <v>662</v>
      </c>
      <c r="D33" s="41"/>
      <c r="E33" s="41"/>
      <c r="F33" s="41"/>
      <c r="G33" s="41"/>
      <c r="H33" s="41"/>
      <c r="I33" s="41"/>
      <c r="J33" s="43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23"/>
      <c r="X33" s="23"/>
      <c r="Y33" s="25"/>
      <c r="Z33" s="25"/>
      <c r="AA33" s="25"/>
      <c r="AB33" s="25"/>
      <c r="AC33" s="25"/>
      <c r="AD33" s="25"/>
      <c r="AE33" s="25"/>
      <c r="AF33" s="25"/>
    </row>
    <row r="34">
      <c r="A34" s="41" t="s">
        <v>672</v>
      </c>
      <c r="B34" s="41" t="str">
        <f>VLOOKUP(A34, 'Unavailable Pitchers'!K:L, 2, FALSE)</f>
        <v>#N/A</v>
      </c>
      <c r="C34" s="41" t="s">
        <v>662</v>
      </c>
      <c r="D34" s="41"/>
      <c r="E34" s="41"/>
      <c r="F34" s="41"/>
      <c r="G34" s="41"/>
      <c r="H34" s="41"/>
      <c r="I34" s="41"/>
      <c r="J34" s="43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23"/>
      <c r="X34" s="23"/>
      <c r="Y34" s="25"/>
      <c r="Z34" s="25"/>
      <c r="AA34" s="25"/>
      <c r="AB34" s="25"/>
      <c r="AC34" s="25"/>
      <c r="AD34" s="25"/>
      <c r="AE34" s="25"/>
      <c r="AF34" s="25"/>
    </row>
    <row r="35">
      <c r="A35" s="41" t="s">
        <v>580</v>
      </c>
      <c r="B35" s="41" t="str">
        <f>VLOOKUP(A35, 'Unavailable Pitchers'!K:L, 2, FALSE)</f>
        <v>#N/A</v>
      </c>
      <c r="C35" s="41" t="s">
        <v>662</v>
      </c>
      <c r="D35" s="41"/>
      <c r="E35" s="41"/>
      <c r="F35" s="41"/>
      <c r="G35" s="41"/>
      <c r="H35" s="41"/>
      <c r="I35" s="41"/>
      <c r="J35" s="43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23"/>
      <c r="X35" s="23"/>
      <c r="Y35" s="25"/>
      <c r="Z35" s="25"/>
      <c r="AA35" s="25"/>
      <c r="AB35" s="25"/>
      <c r="AC35" s="25"/>
      <c r="AD35" s="25"/>
      <c r="AE35" s="25"/>
      <c r="AF35" s="25"/>
    </row>
    <row r="36">
      <c r="A36" s="41" t="s">
        <v>673</v>
      </c>
      <c r="B36" s="41" t="str">
        <f>VLOOKUP(A36, 'Unavailable Pitchers'!K:L, 2, FALSE)</f>
        <v>#N/A</v>
      </c>
      <c r="C36" s="41" t="s">
        <v>662</v>
      </c>
      <c r="D36" s="41"/>
      <c r="E36" s="41"/>
      <c r="F36" s="41"/>
      <c r="G36" s="41"/>
      <c r="H36" s="41"/>
      <c r="I36" s="41"/>
      <c r="J36" s="43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23"/>
      <c r="X36" s="23"/>
      <c r="Y36" s="25"/>
      <c r="Z36" s="25"/>
      <c r="AA36" s="25"/>
      <c r="AB36" s="25"/>
      <c r="AC36" s="25"/>
      <c r="AD36" s="25"/>
      <c r="AE36" s="25"/>
      <c r="AF36" s="25"/>
    </row>
    <row r="37">
      <c r="A37" s="41" t="s">
        <v>674</v>
      </c>
      <c r="B37" s="41" t="str">
        <f>VLOOKUP(A37, 'Unavailable Pitchers'!K:L, 2, FALSE)</f>
        <v>#N/A</v>
      </c>
      <c r="C37" s="41" t="s">
        <v>662</v>
      </c>
      <c r="D37" s="41"/>
      <c r="E37" s="41"/>
      <c r="F37" s="41"/>
      <c r="G37" s="41"/>
      <c r="H37" s="41"/>
      <c r="I37" s="41"/>
      <c r="J37" s="43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23"/>
      <c r="X37" s="23"/>
      <c r="Y37" s="25"/>
      <c r="Z37" s="25"/>
      <c r="AA37" s="25"/>
      <c r="AB37" s="25"/>
      <c r="AC37" s="25"/>
      <c r="AD37" s="25"/>
      <c r="AE37" s="25"/>
      <c r="AF37" s="25"/>
    </row>
    <row r="38">
      <c r="A38" s="41" t="s">
        <v>617</v>
      </c>
      <c r="B38" s="41" t="str">
        <f>VLOOKUP(A38, 'Unavailable Pitchers'!K:L, 2, FALSE)</f>
        <v>#N/A</v>
      </c>
      <c r="C38" s="41" t="s">
        <v>662</v>
      </c>
      <c r="D38" s="41"/>
      <c r="E38" s="41"/>
      <c r="F38" s="41"/>
      <c r="G38" s="41"/>
      <c r="H38" s="41"/>
      <c r="I38" s="41"/>
      <c r="J38" s="43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23"/>
      <c r="X38" s="23"/>
      <c r="Y38" s="25"/>
      <c r="Z38" s="25"/>
      <c r="AA38" s="25"/>
      <c r="AB38" s="25"/>
      <c r="AC38" s="25"/>
      <c r="AD38" s="25"/>
      <c r="AE38" s="25"/>
      <c r="AF38" s="25"/>
    </row>
    <row r="39">
      <c r="A39" s="41" t="s">
        <v>590</v>
      </c>
      <c r="B39" s="41" t="str">
        <f>VLOOKUP(A39, 'Unavailable Pitchers'!K:L, 2, FALSE)</f>
        <v>#N/A</v>
      </c>
      <c r="C39" s="41" t="s">
        <v>662</v>
      </c>
      <c r="D39" s="41"/>
      <c r="E39" s="41"/>
      <c r="F39" s="41"/>
      <c r="G39" s="41"/>
      <c r="H39" s="41"/>
      <c r="I39" s="41"/>
      <c r="J39" s="43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23"/>
      <c r="X39" s="23"/>
      <c r="Y39" s="25"/>
      <c r="Z39" s="25"/>
      <c r="AA39" s="25"/>
      <c r="AB39" s="25"/>
      <c r="AC39" s="25"/>
      <c r="AD39" s="25"/>
      <c r="AE39" s="25"/>
      <c r="AF39" s="25"/>
    </row>
    <row r="40">
      <c r="A40" s="41" t="s">
        <v>675</v>
      </c>
      <c r="B40" s="41" t="str">
        <f>VLOOKUP(A40, 'Unavailable Pitchers'!K:L, 2, FALSE)</f>
        <v>#N/A</v>
      </c>
      <c r="C40" s="41" t="s">
        <v>662</v>
      </c>
      <c r="D40" s="41"/>
      <c r="E40" s="41"/>
      <c r="F40" s="41"/>
      <c r="G40" s="41"/>
      <c r="H40" s="41"/>
      <c r="I40" s="41"/>
      <c r="J40" s="43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23"/>
      <c r="X40" s="23"/>
      <c r="Y40" s="25"/>
      <c r="Z40" s="25"/>
      <c r="AA40" s="25"/>
      <c r="AB40" s="25"/>
      <c r="AC40" s="25"/>
      <c r="AD40" s="25"/>
      <c r="AE40" s="25"/>
      <c r="AF40" s="25"/>
    </row>
    <row r="41">
      <c r="A41" s="41" t="s">
        <v>651</v>
      </c>
      <c r="B41" s="41" t="str">
        <f>VLOOKUP(A41, 'Unavailable Pitchers'!K:L, 2, FALSE)</f>
        <v>#N/A</v>
      </c>
      <c r="C41" s="41" t="s">
        <v>662</v>
      </c>
      <c r="D41" s="41"/>
      <c r="E41" s="41"/>
      <c r="F41" s="41"/>
      <c r="G41" s="41"/>
      <c r="H41" s="41"/>
      <c r="I41" s="41"/>
      <c r="J41" s="43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23"/>
      <c r="X41" s="23"/>
      <c r="Y41" s="25"/>
      <c r="Z41" s="25"/>
      <c r="AA41" s="23"/>
      <c r="AB41" s="25"/>
      <c r="AC41" s="25"/>
      <c r="AD41" s="25"/>
      <c r="AE41" s="25"/>
      <c r="AF41" s="25"/>
    </row>
    <row r="42">
      <c r="A42" s="41" t="s">
        <v>571</v>
      </c>
      <c r="B42" s="41" t="str">
        <f>VLOOKUP(A42, 'Unavailable Pitchers'!K:L, 2, FALSE)</f>
        <v>#N/A</v>
      </c>
      <c r="C42" s="41" t="s">
        <v>662</v>
      </c>
      <c r="D42" s="41"/>
      <c r="E42" s="41"/>
      <c r="F42" s="41"/>
      <c r="G42" s="41"/>
      <c r="H42" s="41"/>
      <c r="I42" s="41"/>
      <c r="J42" s="43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23"/>
      <c r="X42" s="23"/>
      <c r="Y42" s="25"/>
      <c r="Z42" s="25"/>
      <c r="AA42" s="25"/>
      <c r="AB42" s="25"/>
      <c r="AC42" s="25"/>
      <c r="AD42" s="25"/>
      <c r="AE42" s="25"/>
      <c r="AF42" s="25"/>
    </row>
    <row r="43">
      <c r="A43" s="41" t="s">
        <v>676</v>
      </c>
      <c r="B43" s="41" t="str">
        <f>VLOOKUP(A43, 'Unavailable Pitchers'!K:L, 2, FALSE)</f>
        <v>#N/A</v>
      </c>
      <c r="C43" s="41" t="s">
        <v>662</v>
      </c>
      <c r="D43" s="41"/>
      <c r="E43" s="41"/>
      <c r="F43" s="41"/>
      <c r="G43" s="41"/>
      <c r="H43" s="41"/>
      <c r="I43" s="41"/>
      <c r="J43" s="43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23"/>
      <c r="X43" s="23"/>
      <c r="Y43" s="25"/>
      <c r="Z43" s="25"/>
      <c r="AA43" s="25"/>
      <c r="AB43" s="25"/>
      <c r="AC43" s="25"/>
      <c r="AD43" s="25"/>
      <c r="AE43" s="25"/>
      <c r="AF43" s="25"/>
    </row>
    <row r="44">
      <c r="A44" s="41" t="s">
        <v>677</v>
      </c>
      <c r="B44" s="41" t="str">
        <f>VLOOKUP(A44, 'Unavailable Pitchers'!K:L, 2, FALSE)</f>
        <v>#N/A</v>
      </c>
      <c r="C44" s="41" t="s">
        <v>662</v>
      </c>
      <c r="D44" s="41"/>
      <c r="E44" s="41"/>
      <c r="F44" s="41"/>
      <c r="G44" s="41"/>
      <c r="H44" s="41"/>
      <c r="I44" s="41"/>
      <c r="J44" s="43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23"/>
      <c r="X44" s="23"/>
      <c r="Y44" s="25"/>
      <c r="Z44" s="25"/>
      <c r="AA44" s="25"/>
      <c r="AB44" s="25"/>
      <c r="AC44" s="25"/>
      <c r="AD44" s="25"/>
      <c r="AE44" s="25"/>
      <c r="AF44" s="25"/>
    </row>
    <row r="45">
      <c r="A45" s="41" t="s">
        <v>678</v>
      </c>
      <c r="B45" s="41" t="str">
        <f>VLOOKUP(A45, 'Unavailable Pitchers'!K:L, 2, FALSE)</f>
        <v>#N/A</v>
      </c>
      <c r="C45" s="41" t="s">
        <v>662</v>
      </c>
      <c r="D45" s="41"/>
      <c r="E45" s="41"/>
      <c r="F45" s="41"/>
      <c r="G45" s="41"/>
      <c r="H45" s="41"/>
      <c r="I45" s="41"/>
      <c r="J45" s="43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23"/>
      <c r="X45" s="23"/>
      <c r="Y45" s="25"/>
      <c r="Z45" s="25"/>
      <c r="AA45" s="25"/>
      <c r="AB45" s="25"/>
      <c r="AC45" s="25"/>
      <c r="AD45" s="25"/>
      <c r="AE45" s="25"/>
      <c r="AF45" s="25"/>
    </row>
    <row r="46">
      <c r="A46" s="41" t="s">
        <v>525</v>
      </c>
      <c r="B46" s="41" t="str">
        <f>VLOOKUP(A46, 'Unavailable Pitchers'!K:L, 2, FALSE)</f>
        <v>#N/A</v>
      </c>
      <c r="C46" s="41" t="s">
        <v>662</v>
      </c>
      <c r="D46" s="41"/>
      <c r="E46" s="41"/>
      <c r="F46" s="41"/>
      <c r="G46" s="41"/>
      <c r="H46" s="41"/>
      <c r="I46" s="41"/>
      <c r="J46" s="43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23"/>
      <c r="X46" s="23"/>
      <c r="Y46" s="25"/>
      <c r="Z46" s="25"/>
      <c r="AA46" s="25"/>
      <c r="AB46" s="25"/>
      <c r="AC46" s="25"/>
      <c r="AD46" s="25"/>
      <c r="AE46" s="25"/>
      <c r="AF46" s="25"/>
    </row>
    <row r="47">
      <c r="A47" s="41" t="s">
        <v>679</v>
      </c>
      <c r="B47" s="41" t="str">
        <f>VLOOKUP(A47, 'Unavailable Pitchers'!K:L, 2, FALSE)</f>
        <v>#N/A</v>
      </c>
      <c r="C47" s="41" t="s">
        <v>662</v>
      </c>
      <c r="D47" s="41"/>
      <c r="E47" s="41"/>
      <c r="F47" s="41"/>
      <c r="G47" s="41"/>
      <c r="H47" s="41"/>
      <c r="I47" s="41"/>
      <c r="J47" s="43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23"/>
      <c r="X47" s="23"/>
      <c r="Y47" s="25"/>
      <c r="Z47" s="25"/>
      <c r="AA47" s="25"/>
      <c r="AB47" s="25"/>
      <c r="AC47" s="25"/>
      <c r="AD47" s="25"/>
      <c r="AE47" s="25"/>
      <c r="AF47" s="25"/>
    </row>
    <row r="48">
      <c r="A48" s="41" t="s">
        <v>680</v>
      </c>
      <c r="B48" s="41" t="str">
        <f>VLOOKUP(A48, 'Unavailable Pitchers'!K:L, 2, FALSE)</f>
        <v>#N/A</v>
      </c>
      <c r="C48" s="41" t="s">
        <v>662</v>
      </c>
      <c r="D48" s="41"/>
      <c r="E48" s="41"/>
      <c r="F48" s="41"/>
      <c r="G48" s="41"/>
      <c r="H48" s="41"/>
      <c r="I48" s="41"/>
      <c r="J48" s="43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23"/>
      <c r="X48" s="23"/>
      <c r="Y48" s="25"/>
      <c r="Z48" s="25"/>
      <c r="AA48" s="25"/>
      <c r="AB48" s="25"/>
      <c r="AC48" s="25"/>
      <c r="AD48" s="25"/>
      <c r="AE48" s="25"/>
      <c r="AF48" s="25"/>
    </row>
    <row r="49">
      <c r="A49" s="41" t="s">
        <v>681</v>
      </c>
      <c r="B49" s="41" t="str">
        <f>VLOOKUP(A49, 'Unavailable Pitchers'!K:L, 2, FALSE)</f>
        <v>#N/A</v>
      </c>
      <c r="C49" s="41" t="s">
        <v>662</v>
      </c>
      <c r="D49" s="41"/>
      <c r="E49" s="41"/>
      <c r="F49" s="41"/>
      <c r="G49" s="41"/>
      <c r="H49" s="41"/>
      <c r="I49" s="41"/>
      <c r="J49" s="43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23"/>
      <c r="X49" s="23"/>
      <c r="Y49" s="25"/>
      <c r="Z49" s="25"/>
      <c r="AA49" s="25"/>
      <c r="AB49" s="25"/>
      <c r="AC49" s="25"/>
      <c r="AD49" s="25"/>
      <c r="AE49" s="25"/>
      <c r="AF49" s="25"/>
    </row>
    <row r="50">
      <c r="A50" s="41" t="s">
        <v>682</v>
      </c>
      <c r="B50" s="41" t="str">
        <f>VLOOKUP(A50, 'Unavailable Pitchers'!K:L, 2, FALSE)</f>
        <v>#N/A</v>
      </c>
      <c r="C50" s="41" t="s">
        <v>662</v>
      </c>
      <c r="D50" s="41"/>
      <c r="E50" s="41"/>
      <c r="F50" s="41"/>
      <c r="G50" s="41"/>
      <c r="H50" s="41"/>
      <c r="I50" s="41"/>
      <c r="J50" s="43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23"/>
      <c r="X50" s="23"/>
      <c r="Y50" s="25"/>
      <c r="Z50" s="25"/>
      <c r="AA50" s="25"/>
      <c r="AB50" s="25"/>
      <c r="AC50" s="25"/>
      <c r="AD50" s="25"/>
      <c r="AE50" s="25"/>
      <c r="AF50" s="25"/>
    </row>
    <row r="51">
      <c r="A51" s="41" t="s">
        <v>600</v>
      </c>
      <c r="B51" s="41" t="str">
        <f>VLOOKUP(A51, 'Unavailable Pitchers'!K:L, 2, FALSE)</f>
        <v>#N/A</v>
      </c>
      <c r="C51" s="41" t="s">
        <v>662</v>
      </c>
      <c r="D51" s="41"/>
      <c r="E51" s="41"/>
      <c r="F51" s="41"/>
      <c r="G51" s="41"/>
      <c r="H51" s="41"/>
      <c r="I51" s="41"/>
      <c r="J51" s="43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23"/>
      <c r="X51" s="23"/>
      <c r="Y51" s="25"/>
      <c r="Z51" s="25"/>
      <c r="AA51" s="25"/>
      <c r="AB51" s="25"/>
      <c r="AC51" s="25"/>
      <c r="AD51" s="25"/>
      <c r="AE51" s="25"/>
      <c r="AF51" s="25"/>
    </row>
    <row r="52">
      <c r="A52" s="41" t="s">
        <v>683</v>
      </c>
      <c r="B52" s="41" t="str">
        <f>VLOOKUP(A52, 'Unavailable Pitchers'!K:L, 2, FALSE)</f>
        <v>#N/A</v>
      </c>
      <c r="C52" s="41" t="s">
        <v>662</v>
      </c>
      <c r="D52" s="41"/>
      <c r="E52" s="41"/>
      <c r="F52" s="41"/>
      <c r="G52" s="41"/>
      <c r="H52" s="41"/>
      <c r="I52" s="41"/>
      <c r="J52" s="43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23"/>
      <c r="X52" s="23"/>
      <c r="Y52" s="25"/>
      <c r="Z52" s="25"/>
      <c r="AA52" s="25"/>
      <c r="AB52" s="25"/>
      <c r="AC52" s="25"/>
      <c r="AD52" s="25"/>
      <c r="AE52" s="25"/>
      <c r="AF52" s="25"/>
    </row>
    <row r="53">
      <c r="A53" s="41" t="s">
        <v>684</v>
      </c>
      <c r="B53" s="41" t="str">
        <f>VLOOKUP(A53, 'Unavailable Pitchers'!K:L, 2, FALSE)</f>
        <v>#N/A</v>
      </c>
      <c r="C53" s="41" t="s">
        <v>662</v>
      </c>
      <c r="D53" s="41"/>
      <c r="E53" s="41"/>
      <c r="F53" s="41"/>
      <c r="G53" s="41"/>
      <c r="H53" s="41"/>
      <c r="I53" s="41"/>
      <c r="J53" s="43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23"/>
      <c r="X53" s="23"/>
      <c r="Y53" s="25"/>
      <c r="Z53" s="25"/>
      <c r="AA53" s="25"/>
      <c r="AB53" s="25"/>
      <c r="AC53" s="25"/>
      <c r="AD53" s="25"/>
      <c r="AE53" s="25"/>
      <c r="AF53" s="25"/>
    </row>
    <row r="54">
      <c r="A54" s="41" t="s">
        <v>685</v>
      </c>
      <c r="B54" s="41" t="str">
        <f>VLOOKUP(A54, 'Unavailable Pitchers'!K:L, 2, FALSE)</f>
        <v>#N/A</v>
      </c>
      <c r="C54" s="41" t="s">
        <v>662</v>
      </c>
      <c r="D54" s="41"/>
      <c r="E54" s="41"/>
      <c r="F54" s="41"/>
      <c r="G54" s="41"/>
      <c r="H54" s="41"/>
      <c r="I54" s="41"/>
      <c r="J54" s="43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23"/>
      <c r="X54" s="23"/>
      <c r="Y54" s="25"/>
      <c r="Z54" s="25"/>
      <c r="AA54" s="25"/>
      <c r="AB54" s="25"/>
      <c r="AC54" s="25"/>
      <c r="AD54" s="25"/>
      <c r="AE54" s="25"/>
      <c r="AF54" s="25"/>
    </row>
    <row r="55">
      <c r="A55" s="41" t="s">
        <v>686</v>
      </c>
      <c r="B55" s="41" t="str">
        <f>VLOOKUP(A55, 'Unavailable Pitchers'!K:L, 2, FALSE)</f>
        <v>#N/A</v>
      </c>
      <c r="C55" s="41" t="s">
        <v>662</v>
      </c>
      <c r="D55" s="41"/>
      <c r="E55" s="41"/>
      <c r="F55" s="41"/>
      <c r="G55" s="41"/>
      <c r="H55" s="41"/>
      <c r="I55" s="41"/>
      <c r="J55" s="43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23"/>
      <c r="X55" s="23"/>
      <c r="Y55" s="25"/>
      <c r="Z55" s="25"/>
      <c r="AA55" s="25"/>
      <c r="AB55" s="25"/>
      <c r="AC55" s="25"/>
      <c r="AD55" s="25"/>
      <c r="AE55" s="25"/>
      <c r="AF55" s="25"/>
    </row>
    <row r="56">
      <c r="A56" s="41" t="s">
        <v>614</v>
      </c>
      <c r="B56" s="41" t="str">
        <f>VLOOKUP(A56, 'Unavailable Pitchers'!K:L, 2, FALSE)</f>
        <v>#N/A</v>
      </c>
      <c r="C56" s="41" t="s">
        <v>662</v>
      </c>
      <c r="D56" s="41"/>
      <c r="E56" s="41"/>
      <c r="F56" s="41"/>
      <c r="G56" s="41"/>
      <c r="H56" s="41"/>
      <c r="I56" s="41"/>
      <c r="J56" s="43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23"/>
      <c r="X56" s="23"/>
      <c r="Y56" s="25"/>
      <c r="Z56" s="25"/>
      <c r="AA56" s="25"/>
      <c r="AB56" s="25"/>
      <c r="AC56" s="25"/>
      <c r="AD56" s="25"/>
      <c r="AE56" s="25"/>
      <c r="AF56" s="25"/>
    </row>
    <row r="57">
      <c r="A57" s="41" t="s">
        <v>687</v>
      </c>
      <c r="B57" s="41" t="str">
        <f>VLOOKUP(A57, 'Unavailable Pitchers'!K:L, 2, FALSE)</f>
        <v>#N/A</v>
      </c>
      <c r="C57" s="41" t="s">
        <v>662</v>
      </c>
      <c r="D57" s="41"/>
      <c r="E57" s="41"/>
      <c r="F57" s="41"/>
      <c r="G57" s="41"/>
      <c r="H57" s="41"/>
      <c r="I57" s="41"/>
      <c r="J57" s="43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23"/>
      <c r="X57" s="23"/>
      <c r="Y57" s="25"/>
      <c r="Z57" s="25"/>
      <c r="AA57" s="25"/>
      <c r="AB57" s="25"/>
      <c r="AC57" s="25"/>
      <c r="AD57" s="25"/>
      <c r="AE57" s="25"/>
      <c r="AF57" s="25"/>
    </row>
    <row r="58">
      <c r="A58" s="41" t="s">
        <v>688</v>
      </c>
      <c r="B58" s="41" t="str">
        <f>VLOOKUP(A58, 'Unavailable Pitchers'!K:L, 2, FALSE)</f>
        <v>#N/A</v>
      </c>
      <c r="C58" s="41" t="s">
        <v>662</v>
      </c>
      <c r="D58" s="41"/>
      <c r="E58" s="41"/>
      <c r="F58" s="41"/>
      <c r="G58" s="41"/>
      <c r="H58" s="41"/>
      <c r="I58" s="41"/>
      <c r="J58" s="43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23"/>
      <c r="X58" s="23"/>
      <c r="Y58" s="25"/>
      <c r="Z58" s="25"/>
      <c r="AA58" s="25"/>
      <c r="AB58" s="25"/>
      <c r="AC58" s="25"/>
      <c r="AD58" s="25"/>
      <c r="AE58" s="25"/>
      <c r="AF58" s="25"/>
    </row>
    <row r="59">
      <c r="A59" s="41" t="s">
        <v>689</v>
      </c>
      <c r="B59" s="41" t="str">
        <f>VLOOKUP(A59, 'Unavailable Pitchers'!K:L, 2, FALSE)</f>
        <v>#N/A</v>
      </c>
      <c r="C59" s="41" t="s">
        <v>662</v>
      </c>
      <c r="D59" s="41"/>
      <c r="E59" s="41"/>
      <c r="F59" s="41"/>
      <c r="G59" s="41"/>
      <c r="H59" s="41"/>
      <c r="I59" s="41"/>
      <c r="J59" s="43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23"/>
      <c r="X59" s="23"/>
      <c r="Y59" s="25"/>
      <c r="Z59" s="25"/>
      <c r="AA59" s="25"/>
      <c r="AB59" s="25"/>
      <c r="AC59" s="25"/>
      <c r="AD59" s="25"/>
      <c r="AE59" s="25"/>
      <c r="AF59" s="25"/>
    </row>
    <row r="60">
      <c r="A60" s="41" t="s">
        <v>690</v>
      </c>
      <c r="B60" s="41" t="str">
        <f>VLOOKUP(A60, 'Unavailable Pitchers'!K:L, 2, FALSE)</f>
        <v>#N/A</v>
      </c>
      <c r="C60" s="41" t="s">
        <v>662</v>
      </c>
      <c r="D60" s="41"/>
      <c r="E60" s="41"/>
      <c r="F60" s="41"/>
      <c r="G60" s="41"/>
      <c r="H60" s="41"/>
      <c r="I60" s="41"/>
      <c r="J60" s="43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23"/>
      <c r="X60" s="23"/>
      <c r="Y60" s="25"/>
      <c r="Z60" s="25"/>
      <c r="AA60" s="25"/>
      <c r="AB60" s="25"/>
      <c r="AC60" s="25"/>
      <c r="AD60" s="25"/>
      <c r="AE60" s="25"/>
      <c r="AF60" s="25"/>
    </row>
    <row r="61">
      <c r="A61" s="41" t="s">
        <v>691</v>
      </c>
      <c r="B61" s="41" t="str">
        <f>VLOOKUP(A61, 'Unavailable Pitchers'!K:L, 2, FALSE)</f>
        <v>#N/A</v>
      </c>
      <c r="C61" s="41" t="s">
        <v>662</v>
      </c>
      <c r="D61" s="41"/>
      <c r="E61" s="41"/>
      <c r="F61" s="41"/>
      <c r="G61" s="41"/>
      <c r="H61" s="41"/>
      <c r="I61" s="41"/>
      <c r="J61" s="43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23"/>
      <c r="X61" s="23"/>
      <c r="Y61" s="25"/>
      <c r="Z61" s="25"/>
      <c r="AA61" s="25"/>
      <c r="AB61" s="25"/>
      <c r="AC61" s="25"/>
      <c r="AD61" s="25"/>
      <c r="AE61" s="25"/>
      <c r="AF61" s="25"/>
    </row>
    <row r="62">
      <c r="A62" s="41" t="s">
        <v>692</v>
      </c>
      <c r="B62" s="41" t="str">
        <f>VLOOKUP(A62, 'Unavailable Pitchers'!K:L, 2, FALSE)</f>
        <v>#N/A</v>
      </c>
      <c r="C62" s="41" t="s">
        <v>662</v>
      </c>
      <c r="D62" s="41"/>
      <c r="E62" s="41"/>
      <c r="F62" s="41"/>
      <c r="G62" s="41"/>
      <c r="H62" s="41"/>
      <c r="I62" s="41"/>
      <c r="J62" s="43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23"/>
      <c r="X62" s="23"/>
      <c r="Y62" s="25"/>
      <c r="Z62" s="25"/>
      <c r="AA62" s="25"/>
      <c r="AB62" s="25"/>
      <c r="AC62" s="25"/>
      <c r="AD62" s="25"/>
      <c r="AE62" s="25"/>
      <c r="AF62" s="25"/>
    </row>
    <row r="63">
      <c r="A63" s="41" t="s">
        <v>693</v>
      </c>
      <c r="B63" s="41" t="str">
        <f>VLOOKUP(A63, 'Unavailable Pitchers'!K:L, 2, FALSE)</f>
        <v>#N/A</v>
      </c>
      <c r="C63" s="41" t="s">
        <v>662</v>
      </c>
      <c r="D63" s="41"/>
      <c r="E63" s="41"/>
      <c r="F63" s="41"/>
      <c r="G63" s="41"/>
      <c r="H63" s="41"/>
      <c r="I63" s="41"/>
      <c r="J63" s="43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23"/>
      <c r="X63" s="23"/>
      <c r="Y63" s="25"/>
      <c r="Z63" s="25"/>
      <c r="AA63" s="25"/>
      <c r="AB63" s="25"/>
      <c r="AC63" s="25"/>
      <c r="AD63" s="25"/>
      <c r="AE63" s="25"/>
      <c r="AF63" s="25"/>
    </row>
    <row r="64">
      <c r="A64" s="41" t="s">
        <v>694</v>
      </c>
      <c r="B64" s="41" t="str">
        <f>VLOOKUP(A64, 'Unavailable Pitchers'!K:L, 2, FALSE)</f>
        <v>#N/A</v>
      </c>
      <c r="C64" s="41" t="s">
        <v>662</v>
      </c>
      <c r="D64" s="41"/>
      <c r="E64" s="41"/>
      <c r="F64" s="41"/>
      <c r="G64" s="41"/>
      <c r="H64" s="41"/>
      <c r="I64" s="41"/>
      <c r="J64" s="43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23"/>
      <c r="X64" s="23"/>
      <c r="Y64" s="25"/>
      <c r="Z64" s="25"/>
      <c r="AA64" s="25"/>
      <c r="AB64" s="25"/>
      <c r="AC64" s="25"/>
      <c r="AD64" s="25"/>
      <c r="AE64" s="25"/>
      <c r="AF64" s="25"/>
    </row>
    <row r="65">
      <c r="A65" s="41" t="s">
        <v>695</v>
      </c>
      <c r="B65" s="41" t="str">
        <f>VLOOKUP(A65, 'Unavailable Pitchers'!K:L, 2, FALSE)</f>
        <v>#N/A</v>
      </c>
      <c r="C65" s="41" t="s">
        <v>662</v>
      </c>
      <c r="D65" s="41"/>
      <c r="E65" s="41"/>
      <c r="F65" s="41"/>
      <c r="G65" s="41"/>
      <c r="H65" s="41"/>
      <c r="I65" s="41"/>
      <c r="J65" s="43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23"/>
      <c r="X65" s="23"/>
      <c r="Y65" s="25"/>
      <c r="Z65" s="25"/>
      <c r="AA65" s="25"/>
      <c r="AB65" s="25"/>
      <c r="AC65" s="25"/>
      <c r="AD65" s="25"/>
      <c r="AE65" s="25"/>
      <c r="AF65" s="25"/>
    </row>
    <row r="66">
      <c r="A66" s="41" t="s">
        <v>696</v>
      </c>
      <c r="B66" s="41" t="str">
        <f>VLOOKUP(A66, 'Unavailable Pitchers'!K:L, 2, FALSE)</f>
        <v>#N/A</v>
      </c>
      <c r="C66" s="41" t="s">
        <v>662</v>
      </c>
      <c r="D66" s="41"/>
      <c r="E66" s="41"/>
      <c r="F66" s="41"/>
      <c r="G66" s="41"/>
      <c r="H66" s="41"/>
      <c r="I66" s="41"/>
      <c r="J66" s="43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23"/>
      <c r="X66" s="23"/>
      <c r="Y66" s="25"/>
      <c r="Z66" s="25"/>
      <c r="AA66" s="25"/>
      <c r="AB66" s="25"/>
      <c r="AC66" s="25"/>
      <c r="AD66" s="25"/>
      <c r="AE66" s="25"/>
      <c r="AF66" s="25"/>
    </row>
    <row r="67">
      <c r="A67" s="41" t="s">
        <v>697</v>
      </c>
      <c r="B67" s="41" t="str">
        <f>VLOOKUP(A67, 'Unavailable Pitchers'!K:L, 2, FALSE)</f>
        <v>#N/A</v>
      </c>
      <c r="C67" s="41" t="s">
        <v>662</v>
      </c>
      <c r="D67" s="41"/>
      <c r="E67" s="41"/>
      <c r="F67" s="41"/>
      <c r="G67" s="41"/>
      <c r="H67" s="41"/>
      <c r="I67" s="41"/>
      <c r="J67" s="43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23"/>
      <c r="X67" s="23"/>
      <c r="Y67" s="25"/>
      <c r="Z67" s="25"/>
      <c r="AA67" s="25"/>
      <c r="AB67" s="25"/>
      <c r="AC67" s="25"/>
      <c r="AD67" s="25"/>
      <c r="AE67" s="25"/>
      <c r="AF67" s="25"/>
    </row>
    <row r="68">
      <c r="A68" s="41" t="s">
        <v>698</v>
      </c>
      <c r="B68" s="41" t="str">
        <f>VLOOKUP(A68, 'Unavailable Pitchers'!K:L, 2, FALSE)</f>
        <v>#N/A</v>
      </c>
      <c r="C68" s="41" t="s">
        <v>662</v>
      </c>
      <c r="D68" s="41"/>
      <c r="E68" s="41"/>
      <c r="F68" s="41"/>
      <c r="G68" s="41"/>
      <c r="H68" s="41"/>
      <c r="I68" s="41"/>
      <c r="J68" s="43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23"/>
      <c r="X68" s="23"/>
      <c r="Y68" s="25"/>
      <c r="Z68" s="25"/>
      <c r="AA68" s="25"/>
      <c r="AB68" s="25"/>
      <c r="AC68" s="25"/>
      <c r="AD68" s="25"/>
      <c r="AE68" s="25"/>
      <c r="AF68" s="25"/>
    </row>
    <row r="69">
      <c r="A69" s="41" t="s">
        <v>501</v>
      </c>
      <c r="B69" s="41" t="str">
        <f>VLOOKUP(A69, 'Unavailable Pitchers'!K:L, 2, FALSE)</f>
        <v>#N/A</v>
      </c>
      <c r="C69" s="41" t="s">
        <v>662</v>
      </c>
      <c r="D69" s="41"/>
      <c r="E69" s="41"/>
      <c r="F69" s="41"/>
      <c r="G69" s="41"/>
      <c r="H69" s="41"/>
      <c r="I69" s="41"/>
      <c r="J69" s="43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23"/>
      <c r="X69" s="23"/>
      <c r="Y69" s="25"/>
      <c r="Z69" s="25"/>
      <c r="AA69" s="25"/>
      <c r="AB69" s="25"/>
      <c r="AC69" s="25"/>
      <c r="AD69" s="25"/>
      <c r="AE69" s="25"/>
      <c r="AF69" s="25"/>
    </row>
    <row r="70">
      <c r="A70" s="41" t="s">
        <v>699</v>
      </c>
      <c r="B70" s="41" t="str">
        <f>VLOOKUP(A70, 'Unavailable Pitchers'!K:L, 2, FALSE)</f>
        <v>#N/A</v>
      </c>
      <c r="C70" s="41" t="s">
        <v>662</v>
      </c>
      <c r="D70" s="41"/>
      <c r="E70" s="41"/>
      <c r="F70" s="41"/>
      <c r="G70" s="41"/>
      <c r="H70" s="41"/>
      <c r="I70" s="41"/>
      <c r="J70" s="43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23"/>
      <c r="X70" s="23"/>
      <c r="Y70" s="25"/>
      <c r="Z70" s="25"/>
      <c r="AA70" s="25"/>
      <c r="AB70" s="25"/>
      <c r="AC70" s="25"/>
      <c r="AD70" s="25"/>
      <c r="AE70" s="25"/>
      <c r="AF70" s="25"/>
    </row>
    <row r="71">
      <c r="A71" s="41" t="s">
        <v>631</v>
      </c>
      <c r="B71" s="41" t="str">
        <f>VLOOKUP(A71, 'Unavailable Pitchers'!K:L, 2, FALSE)</f>
        <v>#N/A</v>
      </c>
      <c r="C71" s="41" t="s">
        <v>662</v>
      </c>
      <c r="D71" s="41"/>
      <c r="E71" s="41"/>
      <c r="F71" s="41"/>
      <c r="G71" s="41"/>
      <c r="H71" s="41"/>
      <c r="I71" s="41"/>
      <c r="J71" s="43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23"/>
      <c r="X71" s="23"/>
      <c r="Y71" s="25"/>
      <c r="Z71" s="25"/>
      <c r="AA71" s="25"/>
      <c r="AB71" s="25"/>
      <c r="AC71" s="25"/>
      <c r="AD71" s="25"/>
      <c r="AE71" s="25"/>
      <c r="AF71" s="25"/>
    </row>
    <row r="72">
      <c r="A72" s="41" t="s">
        <v>700</v>
      </c>
      <c r="B72" s="41" t="str">
        <f>VLOOKUP(A72, 'Unavailable Pitchers'!K:L, 2, FALSE)</f>
        <v>#N/A</v>
      </c>
      <c r="C72" s="41" t="s">
        <v>662</v>
      </c>
      <c r="D72" s="41"/>
      <c r="E72" s="41"/>
      <c r="F72" s="41"/>
      <c r="G72" s="41"/>
      <c r="H72" s="41"/>
      <c r="I72" s="41"/>
      <c r="J72" s="43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23"/>
      <c r="X72" s="23"/>
      <c r="Y72" s="25"/>
      <c r="Z72" s="25"/>
      <c r="AA72" s="25"/>
      <c r="AB72" s="25"/>
      <c r="AC72" s="25"/>
      <c r="AD72" s="25"/>
      <c r="AE72" s="25"/>
      <c r="AF72" s="25"/>
    </row>
    <row r="73">
      <c r="A73" s="41" t="s">
        <v>548</v>
      </c>
      <c r="B73" s="41" t="str">
        <f>VLOOKUP(A73, 'Unavailable Pitchers'!K:L, 2, FALSE)</f>
        <v>#N/A</v>
      </c>
      <c r="C73" s="41" t="s">
        <v>662</v>
      </c>
      <c r="D73" s="41"/>
      <c r="E73" s="41"/>
      <c r="F73" s="41"/>
      <c r="G73" s="41"/>
      <c r="H73" s="41"/>
      <c r="I73" s="41"/>
      <c r="J73" s="43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23"/>
      <c r="X73" s="23"/>
      <c r="Y73" s="25"/>
      <c r="Z73" s="25"/>
      <c r="AA73" s="25"/>
      <c r="AB73" s="25"/>
      <c r="AC73" s="25"/>
      <c r="AD73" s="25"/>
      <c r="AE73" s="25"/>
      <c r="AF73" s="25"/>
    </row>
    <row r="74">
      <c r="A74" s="41" t="s">
        <v>701</v>
      </c>
      <c r="B74" s="41" t="str">
        <f>VLOOKUP(A74, 'Unavailable Pitchers'!K:L, 2, FALSE)</f>
        <v>#N/A</v>
      </c>
      <c r="C74" s="41" t="s">
        <v>662</v>
      </c>
      <c r="D74" s="41"/>
      <c r="E74" s="41"/>
      <c r="F74" s="41"/>
      <c r="G74" s="41"/>
      <c r="H74" s="41"/>
      <c r="I74" s="41"/>
      <c r="J74" s="43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23"/>
      <c r="X74" s="23"/>
      <c r="Y74" s="25"/>
      <c r="Z74" s="25"/>
      <c r="AA74" s="25"/>
      <c r="AB74" s="25"/>
      <c r="AC74" s="25"/>
      <c r="AD74" s="25"/>
      <c r="AE74" s="25"/>
      <c r="AF74" s="25"/>
    </row>
    <row r="75">
      <c r="A75" s="41" t="s">
        <v>702</v>
      </c>
      <c r="B75" s="41" t="str">
        <f>VLOOKUP(A75, 'Unavailable Pitchers'!K:L, 2, FALSE)</f>
        <v>#N/A</v>
      </c>
      <c r="C75" s="41" t="s">
        <v>662</v>
      </c>
      <c r="D75" s="41"/>
      <c r="E75" s="41"/>
      <c r="F75" s="41"/>
      <c r="G75" s="41"/>
      <c r="H75" s="41"/>
      <c r="I75" s="41"/>
      <c r="J75" s="43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23"/>
      <c r="X75" s="23"/>
      <c r="Y75" s="25"/>
      <c r="Z75" s="25"/>
      <c r="AA75" s="25"/>
      <c r="AB75" s="25"/>
      <c r="AC75" s="25"/>
      <c r="AD75" s="25"/>
      <c r="AE75" s="25"/>
      <c r="AF75" s="25"/>
    </row>
    <row r="76">
      <c r="A76" s="41" t="s">
        <v>627</v>
      </c>
      <c r="B76" s="41" t="str">
        <f>VLOOKUP(A76, 'Unavailable Pitchers'!K:L, 2, FALSE)</f>
        <v>#N/A</v>
      </c>
      <c r="C76" s="41" t="s">
        <v>662</v>
      </c>
      <c r="D76" s="41"/>
      <c r="E76" s="41"/>
      <c r="F76" s="41"/>
      <c r="G76" s="41"/>
      <c r="H76" s="41"/>
      <c r="I76" s="41"/>
      <c r="J76" s="43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23"/>
      <c r="X76" s="23"/>
      <c r="Y76" s="25"/>
      <c r="Z76" s="25"/>
      <c r="AA76" s="25"/>
      <c r="AB76" s="25"/>
      <c r="AC76" s="25"/>
      <c r="AD76" s="25"/>
      <c r="AE76" s="25"/>
      <c r="AF76" s="25"/>
    </row>
    <row r="77">
      <c r="A77" s="41" t="s">
        <v>703</v>
      </c>
      <c r="B77" s="41" t="str">
        <f>VLOOKUP(A77, 'Unavailable Pitchers'!K:L, 2, FALSE)</f>
        <v>#N/A</v>
      </c>
      <c r="C77" s="41" t="s">
        <v>662</v>
      </c>
      <c r="D77" s="41"/>
      <c r="E77" s="41"/>
      <c r="F77" s="41"/>
      <c r="G77" s="41"/>
      <c r="H77" s="41"/>
      <c r="I77" s="41"/>
      <c r="J77" s="43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23"/>
      <c r="X77" s="23"/>
      <c r="Y77" s="25"/>
      <c r="Z77" s="25"/>
      <c r="AA77" s="25"/>
      <c r="AB77" s="25"/>
      <c r="AC77" s="25"/>
      <c r="AD77" s="25"/>
      <c r="AE77" s="25"/>
      <c r="AF77" s="25"/>
    </row>
    <row r="78">
      <c r="A78" s="41" t="s">
        <v>704</v>
      </c>
      <c r="B78" s="41" t="str">
        <f>VLOOKUP(A78, 'Unavailable Pitchers'!K:L, 2, FALSE)</f>
        <v>#N/A</v>
      </c>
      <c r="C78" s="41" t="s">
        <v>662</v>
      </c>
      <c r="D78" s="41"/>
      <c r="E78" s="41"/>
      <c r="F78" s="41"/>
      <c r="G78" s="41"/>
      <c r="H78" s="41"/>
      <c r="I78" s="41"/>
      <c r="J78" s="43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23"/>
      <c r="X78" s="23"/>
      <c r="Y78" s="25"/>
      <c r="Z78" s="25"/>
      <c r="AA78" s="25"/>
      <c r="AB78" s="25"/>
      <c r="AC78" s="25"/>
      <c r="AD78" s="25"/>
      <c r="AE78" s="25"/>
      <c r="AF78" s="25"/>
    </row>
    <row r="79">
      <c r="A79" s="41" t="s">
        <v>705</v>
      </c>
      <c r="B79" s="41" t="str">
        <f>VLOOKUP(A79, 'Unavailable Pitchers'!K:L, 2, FALSE)</f>
        <v>#N/A</v>
      </c>
      <c r="C79" s="41" t="s">
        <v>662</v>
      </c>
      <c r="D79" s="41"/>
      <c r="E79" s="41"/>
      <c r="F79" s="41"/>
      <c r="G79" s="41"/>
      <c r="H79" s="41"/>
      <c r="I79" s="41"/>
      <c r="J79" s="43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23"/>
      <c r="X79" s="23"/>
      <c r="Y79" s="25"/>
      <c r="Z79" s="25"/>
      <c r="AA79" s="25"/>
      <c r="AB79" s="25"/>
      <c r="AC79" s="25"/>
      <c r="AD79" s="25"/>
      <c r="AE79" s="25"/>
      <c r="AF79" s="25"/>
    </row>
    <row r="80">
      <c r="A80" s="41" t="s">
        <v>706</v>
      </c>
      <c r="B80" s="41" t="str">
        <f>VLOOKUP(A80, 'Unavailable Pitchers'!K:L, 2, FALSE)</f>
        <v>#N/A</v>
      </c>
      <c r="C80" s="41" t="s">
        <v>662</v>
      </c>
      <c r="D80" s="41"/>
      <c r="E80" s="41"/>
      <c r="F80" s="41"/>
      <c r="G80" s="41"/>
      <c r="H80" s="41"/>
      <c r="I80" s="41"/>
      <c r="J80" s="43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23"/>
      <c r="X80" s="23"/>
      <c r="Y80" s="25"/>
      <c r="Z80" s="25"/>
      <c r="AA80" s="25"/>
      <c r="AB80" s="25"/>
      <c r="AC80" s="25"/>
      <c r="AD80" s="25"/>
      <c r="AE80" s="25"/>
      <c r="AF80" s="25"/>
    </row>
    <row r="81">
      <c r="A81" s="41" t="s">
        <v>707</v>
      </c>
      <c r="B81" s="41" t="str">
        <f>VLOOKUP(A81, 'Unavailable Pitchers'!K:L, 2, FALSE)</f>
        <v>#N/A</v>
      </c>
      <c r="C81" s="41" t="s">
        <v>662</v>
      </c>
      <c r="D81" s="41"/>
      <c r="E81" s="41"/>
      <c r="F81" s="41"/>
      <c r="G81" s="41"/>
      <c r="H81" s="41"/>
      <c r="I81" s="41"/>
      <c r="J81" s="43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23"/>
      <c r="X81" s="23"/>
      <c r="Y81" s="25"/>
      <c r="Z81" s="25"/>
      <c r="AA81" s="25"/>
      <c r="AB81" s="25"/>
      <c r="AC81" s="25"/>
      <c r="AD81" s="25"/>
      <c r="AE81" s="25"/>
      <c r="AF81" s="25"/>
    </row>
    <row r="82">
      <c r="A82" s="41" t="s">
        <v>708</v>
      </c>
      <c r="B82" s="41" t="str">
        <f>VLOOKUP(A82, 'Unavailable Pitchers'!K:L, 2, FALSE)</f>
        <v>#N/A</v>
      </c>
      <c r="C82" s="41" t="s">
        <v>662</v>
      </c>
      <c r="D82" s="41"/>
      <c r="E82" s="41"/>
      <c r="F82" s="41"/>
      <c r="G82" s="41"/>
      <c r="H82" s="41"/>
      <c r="I82" s="41"/>
      <c r="J82" s="43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23"/>
      <c r="X82" s="23"/>
      <c r="Y82" s="25"/>
      <c r="Z82" s="25"/>
      <c r="AA82" s="25"/>
      <c r="AB82" s="25"/>
      <c r="AC82" s="25"/>
      <c r="AD82" s="25"/>
      <c r="AE82" s="25"/>
      <c r="AF82" s="25"/>
    </row>
    <row r="83">
      <c r="A83" s="41" t="s">
        <v>709</v>
      </c>
      <c r="B83" s="41" t="str">
        <f>VLOOKUP(A83, 'Unavailable Pitchers'!K:L, 2, FALSE)</f>
        <v>#N/A</v>
      </c>
      <c r="C83" s="41" t="s">
        <v>662</v>
      </c>
      <c r="D83" s="41"/>
      <c r="E83" s="41"/>
      <c r="F83" s="41"/>
      <c r="G83" s="41"/>
      <c r="H83" s="41"/>
      <c r="I83" s="41"/>
      <c r="J83" s="43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23"/>
      <c r="X83" s="23"/>
      <c r="Y83" s="25"/>
      <c r="Z83" s="25"/>
      <c r="AA83" s="25"/>
      <c r="AB83" s="25"/>
      <c r="AC83" s="25"/>
      <c r="AD83" s="25"/>
      <c r="AE83" s="25"/>
      <c r="AF83" s="25"/>
    </row>
    <row r="84">
      <c r="A84" s="41" t="s">
        <v>468</v>
      </c>
      <c r="B84" s="41" t="str">
        <f>VLOOKUP(A84, 'Unavailable Pitchers'!K:L, 2, FALSE)</f>
        <v>#N/A</v>
      </c>
      <c r="C84" s="41" t="s">
        <v>662</v>
      </c>
      <c r="D84" s="41"/>
      <c r="E84" s="41"/>
      <c r="F84" s="41"/>
      <c r="G84" s="41"/>
      <c r="H84" s="41"/>
      <c r="I84" s="41"/>
      <c r="J84" s="43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23"/>
      <c r="X84" s="23"/>
      <c r="Y84" s="25"/>
      <c r="Z84" s="25"/>
      <c r="AA84" s="25"/>
      <c r="AB84" s="25"/>
      <c r="AC84" s="25"/>
      <c r="AD84" s="25"/>
      <c r="AE84" s="25"/>
      <c r="AF84" s="25"/>
    </row>
    <row r="85">
      <c r="A85" s="41" t="s">
        <v>710</v>
      </c>
      <c r="B85" s="41" t="str">
        <f>VLOOKUP(A85, 'Unavailable Pitchers'!K:L, 2, FALSE)</f>
        <v>#N/A</v>
      </c>
      <c r="C85" s="41" t="s">
        <v>662</v>
      </c>
      <c r="D85" s="41"/>
      <c r="E85" s="41"/>
      <c r="F85" s="41"/>
      <c r="G85" s="41"/>
      <c r="H85" s="41"/>
      <c r="I85" s="41"/>
      <c r="J85" s="43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23"/>
      <c r="X85" s="23"/>
      <c r="Y85" s="25"/>
      <c r="Z85" s="25"/>
      <c r="AA85" s="25"/>
      <c r="AB85" s="25"/>
      <c r="AC85" s="25"/>
      <c r="AD85" s="25"/>
      <c r="AE85" s="25"/>
      <c r="AF85" s="25"/>
    </row>
    <row r="86">
      <c r="A86" s="41" t="s">
        <v>711</v>
      </c>
      <c r="B86" s="41" t="str">
        <f>VLOOKUP(A86, 'Unavailable Pitchers'!K:L, 2, FALSE)</f>
        <v>#N/A</v>
      </c>
      <c r="C86" s="41" t="s">
        <v>662</v>
      </c>
      <c r="D86" s="41"/>
      <c r="E86" s="41"/>
      <c r="F86" s="41"/>
      <c r="G86" s="41"/>
      <c r="H86" s="41"/>
      <c r="I86" s="41"/>
      <c r="J86" s="43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23"/>
      <c r="X86" s="23"/>
      <c r="Y86" s="25"/>
      <c r="Z86" s="25"/>
      <c r="AA86" s="25"/>
      <c r="AB86" s="25"/>
      <c r="AC86" s="25"/>
      <c r="AD86" s="25"/>
      <c r="AE86" s="25"/>
      <c r="AF86" s="25"/>
    </row>
    <row r="87">
      <c r="A87" s="41" t="s">
        <v>712</v>
      </c>
      <c r="B87" s="41" t="str">
        <f>VLOOKUP(A87, 'Unavailable Pitchers'!K:L, 2, FALSE)</f>
        <v>#N/A</v>
      </c>
      <c r="C87" s="41" t="s">
        <v>662</v>
      </c>
      <c r="D87" s="41"/>
      <c r="E87" s="41"/>
      <c r="F87" s="41"/>
      <c r="G87" s="41"/>
      <c r="H87" s="41"/>
      <c r="I87" s="41"/>
      <c r="J87" s="43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23"/>
      <c r="X87" s="23"/>
      <c r="Y87" s="25"/>
      <c r="Z87" s="25"/>
      <c r="AA87" s="25"/>
      <c r="AB87" s="25"/>
      <c r="AC87" s="25"/>
      <c r="AD87" s="25"/>
      <c r="AE87" s="25"/>
      <c r="AF87" s="25"/>
    </row>
    <row r="88">
      <c r="A88" s="41" t="s">
        <v>713</v>
      </c>
      <c r="B88" s="41" t="str">
        <f>VLOOKUP(A88, 'Unavailable Pitchers'!K:L, 2, FALSE)</f>
        <v>#N/A</v>
      </c>
      <c r="C88" s="41" t="s">
        <v>662</v>
      </c>
      <c r="D88" s="41"/>
      <c r="E88" s="41"/>
      <c r="F88" s="41"/>
      <c r="G88" s="41"/>
      <c r="H88" s="41"/>
      <c r="I88" s="41"/>
      <c r="J88" s="43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23"/>
      <c r="X88" s="23"/>
      <c r="Y88" s="25"/>
      <c r="Z88" s="25"/>
      <c r="AA88" s="25"/>
      <c r="AB88" s="25"/>
      <c r="AC88" s="25"/>
      <c r="AD88" s="25"/>
      <c r="AE88" s="25"/>
      <c r="AF88" s="25"/>
    </row>
    <row r="89">
      <c r="A89" s="41" t="s">
        <v>714</v>
      </c>
      <c r="B89" s="41" t="str">
        <f>VLOOKUP(A89, 'Unavailable Pitchers'!K:L, 2, FALSE)</f>
        <v>#N/A</v>
      </c>
      <c r="C89" s="41" t="s">
        <v>662</v>
      </c>
      <c r="D89" s="41"/>
      <c r="E89" s="41"/>
      <c r="F89" s="41"/>
      <c r="G89" s="41"/>
      <c r="H89" s="41"/>
      <c r="I89" s="41"/>
      <c r="J89" s="43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23"/>
      <c r="X89" s="23"/>
      <c r="Y89" s="25"/>
      <c r="Z89" s="25"/>
      <c r="AA89" s="25"/>
      <c r="AB89" s="25"/>
      <c r="AC89" s="25"/>
      <c r="AD89" s="25"/>
      <c r="AE89" s="25"/>
      <c r="AF89" s="25"/>
    </row>
    <row r="90">
      <c r="A90" s="41" t="s">
        <v>715</v>
      </c>
      <c r="B90" s="41" t="str">
        <f>VLOOKUP(A90, 'Unavailable Pitchers'!K:L, 2, FALSE)</f>
        <v>#N/A</v>
      </c>
      <c r="C90" s="41" t="s">
        <v>662</v>
      </c>
      <c r="D90" s="41"/>
      <c r="E90" s="41"/>
      <c r="F90" s="41"/>
      <c r="G90" s="41"/>
      <c r="H90" s="41"/>
      <c r="I90" s="41"/>
      <c r="J90" s="43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23"/>
      <c r="X90" s="23"/>
      <c r="Y90" s="25"/>
      <c r="Z90" s="25"/>
      <c r="AA90" s="25"/>
      <c r="AB90" s="25"/>
      <c r="AC90" s="25"/>
      <c r="AD90" s="25"/>
      <c r="AE90" s="25"/>
      <c r="AF90" s="25"/>
    </row>
    <row r="91">
      <c r="A91" s="41" t="s">
        <v>596</v>
      </c>
      <c r="B91" s="41" t="str">
        <f>VLOOKUP(A91, 'Unavailable Pitchers'!K:L, 2, FALSE)</f>
        <v>#N/A</v>
      </c>
      <c r="C91" s="41" t="s">
        <v>662</v>
      </c>
      <c r="D91" s="41"/>
      <c r="E91" s="41"/>
      <c r="F91" s="41"/>
      <c r="G91" s="41"/>
      <c r="H91" s="41"/>
      <c r="I91" s="41"/>
      <c r="J91" s="43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23"/>
      <c r="X91" s="23"/>
      <c r="Y91" s="25"/>
      <c r="Z91" s="25"/>
      <c r="AA91" s="25"/>
      <c r="AB91" s="25"/>
      <c r="AC91" s="25"/>
      <c r="AD91" s="25"/>
      <c r="AE91" s="25"/>
      <c r="AF91" s="25"/>
    </row>
    <row r="92">
      <c r="A92" s="41" t="s">
        <v>716</v>
      </c>
      <c r="B92" s="41" t="str">
        <f>VLOOKUP(A92, 'Unavailable Pitchers'!K:L, 2, FALSE)</f>
        <v>#N/A</v>
      </c>
      <c r="C92" s="41" t="s">
        <v>662</v>
      </c>
      <c r="D92" s="41"/>
      <c r="E92" s="41"/>
      <c r="F92" s="41"/>
      <c r="G92" s="41"/>
      <c r="H92" s="41"/>
      <c r="I92" s="41"/>
      <c r="J92" s="43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23"/>
      <c r="X92" s="23"/>
      <c r="Y92" s="25"/>
      <c r="Z92" s="25"/>
      <c r="AA92" s="25"/>
      <c r="AB92" s="25"/>
      <c r="AC92" s="25"/>
      <c r="AD92" s="25"/>
      <c r="AE92" s="25"/>
      <c r="AF92" s="25"/>
    </row>
    <row r="93">
      <c r="A93" s="41" t="s">
        <v>717</v>
      </c>
      <c r="B93" s="41" t="str">
        <f>VLOOKUP(A93, 'Unavailable Pitchers'!K:L, 2, FALSE)</f>
        <v>#N/A</v>
      </c>
      <c r="C93" s="41" t="s">
        <v>662</v>
      </c>
      <c r="D93" s="41"/>
      <c r="E93" s="41"/>
      <c r="F93" s="41"/>
      <c r="G93" s="41"/>
      <c r="H93" s="41"/>
      <c r="I93" s="41"/>
      <c r="J93" s="43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23"/>
      <c r="X93" s="23"/>
      <c r="Y93" s="25"/>
      <c r="Z93" s="25"/>
      <c r="AA93" s="25"/>
      <c r="AB93" s="25"/>
      <c r="AC93" s="25"/>
      <c r="AD93" s="25"/>
      <c r="AE93" s="25"/>
      <c r="AF93" s="25"/>
    </row>
    <row r="94">
      <c r="A94" s="41" t="s">
        <v>718</v>
      </c>
      <c r="B94" s="41" t="str">
        <f>VLOOKUP(A94, 'Unavailable Pitchers'!K:L, 2, FALSE)</f>
        <v>#N/A</v>
      </c>
      <c r="C94" s="41" t="s">
        <v>662</v>
      </c>
      <c r="D94" s="41"/>
      <c r="E94" s="41"/>
      <c r="F94" s="41"/>
      <c r="G94" s="41"/>
      <c r="H94" s="41"/>
      <c r="I94" s="41"/>
      <c r="J94" s="43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23"/>
      <c r="X94" s="23"/>
      <c r="Y94" s="25"/>
      <c r="Z94" s="25"/>
      <c r="AA94" s="25"/>
      <c r="AB94" s="25"/>
      <c r="AC94" s="25"/>
      <c r="AD94" s="25"/>
      <c r="AE94" s="25"/>
      <c r="AF94" s="25"/>
    </row>
    <row r="95">
      <c r="A95" s="41" t="s">
        <v>489</v>
      </c>
      <c r="B95" s="41" t="str">
        <f>VLOOKUP(A95, 'Unavailable Pitchers'!K:L, 2, FALSE)</f>
        <v>#N/A</v>
      </c>
      <c r="C95" s="41" t="s">
        <v>662</v>
      </c>
      <c r="D95" s="41"/>
      <c r="E95" s="41"/>
      <c r="F95" s="41"/>
      <c r="G95" s="41"/>
      <c r="H95" s="41"/>
      <c r="I95" s="41"/>
      <c r="J95" s="43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23"/>
      <c r="X95" s="23"/>
      <c r="Y95" s="25"/>
      <c r="Z95" s="25"/>
      <c r="AA95" s="25"/>
      <c r="AB95" s="25"/>
      <c r="AC95" s="25"/>
      <c r="AD95" s="25"/>
      <c r="AE95" s="25"/>
      <c r="AF95" s="25"/>
    </row>
    <row r="96">
      <c r="A96" s="41" t="s">
        <v>585</v>
      </c>
      <c r="B96" s="41" t="str">
        <f>VLOOKUP(A96, 'Unavailable Pitchers'!K:L, 2, FALSE)</f>
        <v>#N/A</v>
      </c>
      <c r="C96" s="41" t="s">
        <v>662</v>
      </c>
      <c r="D96" s="41"/>
      <c r="E96" s="41"/>
      <c r="F96" s="41"/>
      <c r="G96" s="41"/>
      <c r="H96" s="41"/>
      <c r="I96" s="41"/>
      <c r="J96" s="43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23"/>
      <c r="X96" s="23"/>
      <c r="Y96" s="25"/>
      <c r="Z96" s="25"/>
      <c r="AA96" s="25"/>
      <c r="AB96" s="25"/>
      <c r="AC96" s="25"/>
      <c r="AD96" s="25"/>
      <c r="AE96" s="25"/>
      <c r="AF96" s="25"/>
    </row>
    <row r="97">
      <c r="A97" s="41" t="s">
        <v>719</v>
      </c>
      <c r="B97" s="41" t="str">
        <f>VLOOKUP(A97, 'Unavailable Pitchers'!K:L, 2, FALSE)</f>
        <v>#N/A</v>
      </c>
      <c r="C97" s="41" t="s">
        <v>662</v>
      </c>
      <c r="D97" s="41"/>
      <c r="E97" s="41"/>
      <c r="F97" s="41"/>
      <c r="G97" s="41"/>
      <c r="H97" s="41"/>
      <c r="I97" s="41"/>
      <c r="J97" s="43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23"/>
      <c r="X97" s="23"/>
      <c r="Y97" s="25"/>
      <c r="Z97" s="25"/>
      <c r="AA97" s="25"/>
      <c r="AB97" s="25"/>
      <c r="AC97" s="25"/>
      <c r="AD97" s="25"/>
      <c r="AE97" s="25"/>
      <c r="AF97" s="25"/>
    </row>
    <row r="98">
      <c r="A98" s="41" t="s">
        <v>565</v>
      </c>
      <c r="B98" s="41" t="str">
        <f>VLOOKUP(A98, 'Unavailable Pitchers'!K:L, 2, FALSE)</f>
        <v>#N/A</v>
      </c>
      <c r="C98" s="41" t="s">
        <v>662</v>
      </c>
      <c r="D98" s="41"/>
      <c r="E98" s="41"/>
      <c r="F98" s="41"/>
      <c r="G98" s="41"/>
      <c r="H98" s="41"/>
      <c r="I98" s="41"/>
      <c r="J98" s="43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23"/>
      <c r="X98" s="23"/>
      <c r="Y98" s="25"/>
      <c r="Z98" s="25"/>
      <c r="AA98" s="25"/>
      <c r="AB98" s="25"/>
      <c r="AC98" s="25"/>
      <c r="AD98" s="25"/>
      <c r="AE98" s="25"/>
      <c r="AF98" s="25"/>
    </row>
    <row r="99">
      <c r="A99" s="41" t="s">
        <v>720</v>
      </c>
      <c r="B99" s="41" t="str">
        <f>VLOOKUP(A99, 'Unavailable Pitchers'!K:L, 2, FALSE)</f>
        <v>#N/A</v>
      </c>
      <c r="C99" s="41" t="s">
        <v>662</v>
      </c>
      <c r="D99" s="41"/>
      <c r="E99" s="41"/>
      <c r="F99" s="41"/>
      <c r="G99" s="41"/>
      <c r="H99" s="41"/>
      <c r="I99" s="41"/>
      <c r="J99" s="43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23"/>
      <c r="X99" s="23"/>
      <c r="Y99" s="25"/>
      <c r="Z99" s="25"/>
      <c r="AA99" s="25"/>
      <c r="AB99" s="25"/>
      <c r="AC99" s="25"/>
      <c r="AD99" s="25"/>
      <c r="AE99" s="25"/>
      <c r="AF99" s="25"/>
    </row>
    <row r="100">
      <c r="A100" s="41" t="s">
        <v>721</v>
      </c>
      <c r="B100" s="41" t="str">
        <f>VLOOKUP(A100, 'Unavailable Pitchers'!K:L, 2, FALSE)</f>
        <v>#N/A</v>
      </c>
      <c r="C100" s="41" t="s">
        <v>662</v>
      </c>
      <c r="D100" s="41"/>
      <c r="E100" s="41"/>
      <c r="F100" s="41"/>
      <c r="G100" s="41"/>
      <c r="H100" s="41"/>
      <c r="I100" s="41"/>
      <c r="J100" s="43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23"/>
      <c r="X100" s="23"/>
      <c r="Y100" s="25"/>
      <c r="Z100" s="25"/>
      <c r="AA100" s="25"/>
      <c r="AB100" s="25"/>
      <c r="AC100" s="25"/>
      <c r="AD100" s="25"/>
      <c r="AE100" s="25"/>
      <c r="AF100" s="25"/>
    </row>
    <row r="101">
      <c r="A101" s="41" t="s">
        <v>722</v>
      </c>
      <c r="B101" s="41" t="str">
        <f>VLOOKUP(A101, 'Unavailable Pitchers'!K:L, 2, FALSE)</f>
        <v>#N/A</v>
      </c>
      <c r="C101" s="41" t="s">
        <v>662</v>
      </c>
      <c r="D101" s="41"/>
      <c r="E101" s="41"/>
      <c r="F101" s="41"/>
      <c r="G101" s="41"/>
      <c r="H101" s="41"/>
      <c r="I101" s="41"/>
      <c r="J101" s="43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23"/>
      <c r="X101" s="23"/>
      <c r="Y101" s="25"/>
      <c r="Z101" s="25"/>
      <c r="AA101" s="25"/>
      <c r="AB101" s="25"/>
      <c r="AC101" s="25"/>
      <c r="AD101" s="25"/>
      <c r="AE101" s="25"/>
      <c r="AF101" s="25"/>
    </row>
    <row r="102">
      <c r="A102" s="41" t="s">
        <v>723</v>
      </c>
      <c r="B102" s="41" t="str">
        <f>VLOOKUP(A102, 'Unavailable Pitchers'!K:L, 2, FALSE)</f>
        <v>#N/A</v>
      </c>
      <c r="C102" s="41" t="s">
        <v>662</v>
      </c>
      <c r="D102" s="41"/>
      <c r="E102" s="41"/>
      <c r="F102" s="41"/>
      <c r="G102" s="41"/>
      <c r="H102" s="41"/>
      <c r="I102" s="41"/>
      <c r="J102" s="43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23"/>
      <c r="X102" s="23"/>
      <c r="Y102" s="25"/>
      <c r="Z102" s="25"/>
      <c r="AA102" s="25"/>
      <c r="AB102" s="25"/>
      <c r="AC102" s="25"/>
      <c r="AD102" s="25"/>
      <c r="AE102" s="25"/>
      <c r="AF102" s="25"/>
    </row>
    <row r="103">
      <c r="A103" s="41" t="s">
        <v>724</v>
      </c>
      <c r="B103" s="41" t="str">
        <f>VLOOKUP(A103, 'Unavailable Pitchers'!K:L, 2, FALSE)</f>
        <v>#N/A</v>
      </c>
      <c r="C103" s="41" t="s">
        <v>662</v>
      </c>
      <c r="D103" s="41"/>
      <c r="E103" s="41"/>
      <c r="F103" s="41"/>
      <c r="G103" s="41"/>
      <c r="H103" s="41"/>
      <c r="I103" s="41"/>
      <c r="J103" s="43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23"/>
      <c r="X103" s="23"/>
      <c r="Y103" s="25"/>
      <c r="Z103" s="25"/>
      <c r="AA103" s="25"/>
      <c r="AB103" s="25"/>
      <c r="AC103" s="25"/>
      <c r="AD103" s="25"/>
      <c r="AE103" s="25"/>
      <c r="AF103" s="25"/>
    </row>
    <row r="104">
      <c r="A104" s="41" t="s">
        <v>725</v>
      </c>
      <c r="B104" s="41" t="str">
        <f>VLOOKUP(A104, 'Unavailable Pitchers'!K:L, 2, FALSE)</f>
        <v>#N/A</v>
      </c>
      <c r="C104" s="41" t="s">
        <v>662</v>
      </c>
      <c r="D104" s="41"/>
      <c r="E104" s="41"/>
      <c r="F104" s="41"/>
      <c r="G104" s="41"/>
      <c r="H104" s="41"/>
      <c r="I104" s="41"/>
      <c r="J104" s="43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23"/>
      <c r="X104" s="23"/>
      <c r="Y104" s="25"/>
      <c r="Z104" s="25"/>
      <c r="AA104" s="25"/>
      <c r="AB104" s="25"/>
      <c r="AC104" s="25"/>
      <c r="AD104" s="25"/>
      <c r="AE104" s="25"/>
      <c r="AF104" s="25"/>
    </row>
    <row r="105">
      <c r="A105" s="41" t="s">
        <v>726</v>
      </c>
      <c r="B105" s="41" t="str">
        <f>VLOOKUP(A105, 'Unavailable Pitchers'!K:L, 2, FALSE)</f>
        <v>#N/A</v>
      </c>
      <c r="C105" s="41" t="s">
        <v>662</v>
      </c>
      <c r="D105" s="41"/>
      <c r="E105" s="41"/>
      <c r="F105" s="41"/>
      <c r="G105" s="41"/>
      <c r="H105" s="41"/>
      <c r="I105" s="41"/>
      <c r="J105" s="43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23"/>
      <c r="X105" s="23"/>
      <c r="Y105" s="25"/>
      <c r="Z105" s="25"/>
      <c r="AA105" s="25"/>
      <c r="AB105" s="25"/>
      <c r="AC105" s="25"/>
      <c r="AD105" s="25"/>
      <c r="AE105" s="25"/>
      <c r="AF105" s="25"/>
    </row>
    <row r="106">
      <c r="A106" s="41" t="s">
        <v>727</v>
      </c>
      <c r="B106" s="41" t="str">
        <f>VLOOKUP(A106, 'Unavailable Pitchers'!K:L, 2, FALSE)</f>
        <v>#N/A</v>
      </c>
      <c r="C106" s="41" t="s">
        <v>662</v>
      </c>
      <c r="D106" s="41"/>
      <c r="E106" s="41"/>
      <c r="F106" s="41"/>
      <c r="G106" s="41"/>
      <c r="H106" s="41"/>
      <c r="I106" s="41"/>
      <c r="J106" s="43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23"/>
      <c r="X106" s="23"/>
      <c r="Y106" s="25"/>
      <c r="Z106" s="25"/>
      <c r="AA106" s="25"/>
      <c r="AB106" s="25"/>
      <c r="AC106" s="25"/>
      <c r="AD106" s="25"/>
      <c r="AE106" s="25"/>
      <c r="AF106" s="25"/>
    </row>
    <row r="107">
      <c r="A107" s="41" t="s">
        <v>728</v>
      </c>
      <c r="B107" s="41" t="str">
        <f>VLOOKUP(A107, 'Unavailable Pitchers'!K:L, 2, FALSE)</f>
        <v>#N/A</v>
      </c>
      <c r="C107" s="41" t="s">
        <v>662</v>
      </c>
      <c r="D107" s="41"/>
      <c r="E107" s="41"/>
      <c r="F107" s="41"/>
      <c r="G107" s="41"/>
      <c r="H107" s="41"/>
      <c r="I107" s="41"/>
      <c r="J107" s="43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23"/>
      <c r="X107" s="23"/>
      <c r="Y107" s="25"/>
      <c r="Z107" s="25"/>
      <c r="AA107" s="25"/>
      <c r="AB107" s="25"/>
      <c r="AC107" s="25"/>
      <c r="AD107" s="25"/>
      <c r="AE107" s="25"/>
      <c r="AF107" s="25"/>
    </row>
    <row r="108">
      <c r="A108" s="41" t="s">
        <v>587</v>
      </c>
      <c r="B108" s="41" t="str">
        <f>VLOOKUP(A108, 'Unavailable Pitchers'!K:L, 2, FALSE)</f>
        <v>#N/A</v>
      </c>
      <c r="C108" s="41" t="s">
        <v>662</v>
      </c>
      <c r="D108" s="41"/>
      <c r="E108" s="41"/>
      <c r="F108" s="41"/>
      <c r="G108" s="41"/>
      <c r="H108" s="41"/>
      <c r="I108" s="41"/>
      <c r="J108" s="43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23"/>
      <c r="X108" s="23"/>
      <c r="Y108" s="25"/>
      <c r="Z108" s="25"/>
      <c r="AA108" s="25"/>
      <c r="AB108" s="25"/>
      <c r="AC108" s="25"/>
      <c r="AD108" s="25"/>
      <c r="AE108" s="25"/>
      <c r="AF108" s="25"/>
    </row>
    <row r="109">
      <c r="A109" s="41" t="s">
        <v>729</v>
      </c>
      <c r="B109" s="41" t="str">
        <f>VLOOKUP(A109, 'Unavailable Pitchers'!K:L, 2, FALSE)</f>
        <v>#N/A</v>
      </c>
      <c r="C109" s="41" t="s">
        <v>662</v>
      </c>
      <c r="D109" s="41"/>
      <c r="E109" s="41"/>
      <c r="F109" s="41"/>
      <c r="G109" s="41"/>
      <c r="H109" s="41"/>
      <c r="I109" s="41"/>
      <c r="J109" s="43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23"/>
      <c r="X109" s="23"/>
      <c r="Y109" s="25"/>
      <c r="Z109" s="25"/>
      <c r="AA109" s="25"/>
      <c r="AB109" s="25"/>
      <c r="AC109" s="25"/>
      <c r="AD109" s="25"/>
      <c r="AE109" s="25"/>
      <c r="AF109" s="25"/>
    </row>
    <row r="110">
      <c r="A110" s="41" t="s">
        <v>557</v>
      </c>
      <c r="B110" s="41" t="str">
        <f>VLOOKUP(A110, 'Unavailable Pitchers'!K:L, 2, FALSE)</f>
        <v>#N/A</v>
      </c>
      <c r="C110" s="41" t="s">
        <v>662</v>
      </c>
      <c r="D110" s="41"/>
      <c r="E110" s="41"/>
      <c r="F110" s="41"/>
      <c r="G110" s="41"/>
      <c r="H110" s="41"/>
      <c r="I110" s="41"/>
      <c r="J110" s="43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23"/>
      <c r="X110" s="23"/>
      <c r="Y110" s="25"/>
      <c r="Z110" s="25"/>
      <c r="AA110" s="25"/>
      <c r="AB110" s="25"/>
      <c r="AC110" s="25"/>
      <c r="AD110" s="25"/>
      <c r="AE110" s="25"/>
      <c r="AF110" s="25"/>
    </row>
    <row r="111">
      <c r="A111" s="41" t="s">
        <v>730</v>
      </c>
      <c r="B111" s="41" t="str">
        <f>VLOOKUP(A111, 'Unavailable Pitchers'!K:L, 2, FALSE)</f>
        <v>#N/A</v>
      </c>
      <c r="C111" s="41" t="s">
        <v>662</v>
      </c>
      <c r="D111" s="41"/>
      <c r="E111" s="41"/>
      <c r="F111" s="41"/>
      <c r="G111" s="41"/>
      <c r="H111" s="41"/>
      <c r="I111" s="41"/>
      <c r="J111" s="43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23"/>
      <c r="X111" s="23"/>
      <c r="Y111" s="25"/>
      <c r="Z111" s="25"/>
      <c r="AA111" s="25"/>
      <c r="AB111" s="25"/>
      <c r="AC111" s="25"/>
      <c r="AD111" s="25"/>
      <c r="AE111" s="25"/>
      <c r="AF111" s="25"/>
    </row>
    <row r="112">
      <c r="A112" s="41" t="s">
        <v>731</v>
      </c>
      <c r="B112" s="41" t="str">
        <f>VLOOKUP(A112, 'Unavailable Pitchers'!K:L, 2, FALSE)</f>
        <v>#N/A</v>
      </c>
      <c r="C112" s="41" t="s">
        <v>662</v>
      </c>
      <c r="D112" s="41"/>
      <c r="E112" s="41"/>
      <c r="F112" s="41"/>
      <c r="G112" s="41"/>
      <c r="H112" s="41"/>
      <c r="I112" s="41"/>
      <c r="J112" s="43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23"/>
      <c r="X112" s="23"/>
      <c r="Y112" s="25"/>
      <c r="Z112" s="25"/>
      <c r="AA112" s="25"/>
      <c r="AB112" s="25"/>
      <c r="AC112" s="25"/>
      <c r="AD112" s="25"/>
      <c r="AE112" s="25"/>
      <c r="AF112" s="25"/>
    </row>
    <row r="113">
      <c r="A113" s="41" t="s">
        <v>732</v>
      </c>
      <c r="B113" s="41" t="str">
        <f>VLOOKUP(A113, 'Unavailable Pitchers'!K:L, 2, FALSE)</f>
        <v>#N/A</v>
      </c>
      <c r="C113" s="41" t="s">
        <v>662</v>
      </c>
      <c r="D113" s="41"/>
      <c r="E113" s="41"/>
      <c r="F113" s="41"/>
      <c r="G113" s="41"/>
      <c r="H113" s="41"/>
      <c r="I113" s="41"/>
      <c r="J113" s="43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23"/>
      <c r="X113" s="23"/>
      <c r="Y113" s="25"/>
      <c r="Z113" s="25"/>
      <c r="AA113" s="25"/>
      <c r="AB113" s="25"/>
      <c r="AC113" s="25"/>
      <c r="AD113" s="25"/>
      <c r="AE113" s="25"/>
      <c r="AF113" s="25"/>
    </row>
    <row r="114">
      <c r="A114" s="41" t="s">
        <v>733</v>
      </c>
      <c r="B114" s="41" t="str">
        <f>VLOOKUP(A114, 'Unavailable Pitchers'!K:L, 2, FALSE)</f>
        <v>#N/A</v>
      </c>
      <c r="C114" s="41" t="s">
        <v>662</v>
      </c>
      <c r="D114" s="41"/>
      <c r="E114" s="41"/>
      <c r="F114" s="41"/>
      <c r="G114" s="41"/>
      <c r="H114" s="41"/>
      <c r="I114" s="41"/>
      <c r="J114" s="43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23"/>
      <c r="X114" s="23"/>
      <c r="Y114" s="25"/>
      <c r="Z114" s="25"/>
      <c r="AA114" s="25"/>
      <c r="AB114" s="25"/>
      <c r="AC114" s="25"/>
      <c r="AD114" s="25"/>
      <c r="AE114" s="25"/>
      <c r="AF114" s="25"/>
    </row>
    <row r="115">
      <c r="A115" s="41" t="s">
        <v>734</v>
      </c>
      <c r="B115" s="41" t="str">
        <f>VLOOKUP(A115, 'Unavailable Pitchers'!K:L, 2, FALSE)</f>
        <v>#N/A</v>
      </c>
      <c r="C115" s="41" t="s">
        <v>662</v>
      </c>
      <c r="D115" s="41"/>
      <c r="E115" s="41"/>
      <c r="F115" s="41"/>
      <c r="G115" s="41"/>
      <c r="H115" s="41"/>
      <c r="I115" s="41"/>
      <c r="J115" s="43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23"/>
      <c r="X115" s="23"/>
      <c r="Y115" s="25"/>
      <c r="Z115" s="25"/>
      <c r="AA115" s="25"/>
      <c r="AB115" s="25"/>
      <c r="AC115" s="25"/>
      <c r="AD115" s="25"/>
      <c r="AE115" s="25"/>
      <c r="AF115" s="25"/>
    </row>
    <row r="116">
      <c r="A116" s="41" t="s">
        <v>735</v>
      </c>
      <c r="B116" s="41" t="str">
        <f>VLOOKUP(A116, 'Unavailable Pitchers'!K:L, 2, FALSE)</f>
        <v>#N/A</v>
      </c>
      <c r="C116" s="41" t="s">
        <v>662</v>
      </c>
      <c r="D116" s="41"/>
      <c r="E116" s="41"/>
      <c r="F116" s="41"/>
      <c r="G116" s="41"/>
      <c r="H116" s="41"/>
      <c r="I116" s="41"/>
      <c r="J116" s="43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23"/>
      <c r="X116" s="23"/>
      <c r="Y116" s="25"/>
      <c r="Z116" s="25"/>
      <c r="AA116" s="25"/>
      <c r="AB116" s="25"/>
      <c r="AC116" s="25"/>
      <c r="AD116" s="25"/>
      <c r="AE116" s="25"/>
      <c r="AF116" s="25"/>
    </row>
    <row r="117">
      <c r="A117" s="41" t="s">
        <v>736</v>
      </c>
      <c r="B117" s="41" t="str">
        <f>VLOOKUP(A117, 'Unavailable Pitchers'!K:L, 2, FALSE)</f>
        <v>#N/A</v>
      </c>
      <c r="C117" s="41" t="s">
        <v>662</v>
      </c>
      <c r="D117" s="41"/>
      <c r="E117" s="41"/>
      <c r="F117" s="41"/>
      <c r="G117" s="41"/>
      <c r="H117" s="41"/>
      <c r="I117" s="41"/>
      <c r="J117" s="43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23"/>
      <c r="X117" s="23"/>
      <c r="Y117" s="25"/>
      <c r="Z117" s="25"/>
      <c r="AA117" s="25"/>
      <c r="AB117" s="25"/>
      <c r="AC117" s="25"/>
      <c r="AD117" s="25"/>
      <c r="AE117" s="25"/>
      <c r="AF117" s="25"/>
    </row>
    <row r="118">
      <c r="A118" s="41" t="s">
        <v>737</v>
      </c>
      <c r="B118" s="41" t="str">
        <f>VLOOKUP(A118, 'Unavailable Pitchers'!K:L, 2, FALSE)</f>
        <v>#N/A</v>
      </c>
      <c r="C118" s="41" t="s">
        <v>662</v>
      </c>
      <c r="D118" s="41"/>
      <c r="E118" s="41"/>
      <c r="F118" s="41"/>
      <c r="G118" s="41"/>
      <c r="H118" s="41"/>
      <c r="I118" s="41"/>
      <c r="J118" s="43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23"/>
      <c r="X118" s="23"/>
      <c r="Y118" s="25"/>
      <c r="Z118" s="25"/>
      <c r="AA118" s="25"/>
      <c r="AB118" s="25"/>
      <c r="AC118" s="25"/>
      <c r="AD118" s="25"/>
      <c r="AE118" s="25"/>
      <c r="AF118" s="25"/>
    </row>
    <row r="119">
      <c r="A119" s="41" t="s">
        <v>738</v>
      </c>
      <c r="B119" s="41" t="str">
        <f>VLOOKUP(A119, 'Unavailable Pitchers'!K:L, 2, FALSE)</f>
        <v>#N/A</v>
      </c>
      <c r="C119" s="41" t="s">
        <v>662</v>
      </c>
      <c r="D119" s="41"/>
      <c r="E119" s="41"/>
      <c r="F119" s="41"/>
      <c r="G119" s="41"/>
      <c r="H119" s="41"/>
      <c r="I119" s="41"/>
      <c r="J119" s="43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23"/>
      <c r="X119" s="23"/>
      <c r="Y119" s="25"/>
      <c r="Z119" s="25"/>
      <c r="AA119" s="25"/>
      <c r="AB119" s="25"/>
      <c r="AC119" s="25"/>
      <c r="AD119" s="25"/>
      <c r="AE119" s="25"/>
      <c r="AF119" s="25"/>
    </row>
    <row r="120">
      <c r="A120" s="41" t="s">
        <v>639</v>
      </c>
      <c r="B120" s="41" t="str">
        <f>VLOOKUP(A120, 'Unavailable Pitchers'!K:L, 2, FALSE)</f>
        <v>#N/A</v>
      </c>
      <c r="C120" s="41" t="s">
        <v>662</v>
      </c>
      <c r="D120" s="41"/>
      <c r="E120" s="41"/>
      <c r="F120" s="41"/>
      <c r="G120" s="41"/>
      <c r="H120" s="41"/>
      <c r="I120" s="41"/>
      <c r="J120" s="43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23"/>
      <c r="X120" s="23"/>
      <c r="Y120" s="25"/>
      <c r="Z120" s="25"/>
      <c r="AA120" s="25"/>
      <c r="AB120" s="25"/>
      <c r="AC120" s="25"/>
      <c r="AD120" s="25"/>
      <c r="AE120" s="25"/>
      <c r="AF120" s="25"/>
    </row>
    <row r="121">
      <c r="A121" s="41" t="s">
        <v>739</v>
      </c>
      <c r="B121" s="41" t="str">
        <f>VLOOKUP(A121, 'Unavailable Pitchers'!K:L, 2, FALSE)</f>
        <v>#N/A</v>
      </c>
      <c r="C121" s="41" t="s">
        <v>662</v>
      </c>
      <c r="D121" s="41"/>
      <c r="E121" s="41"/>
      <c r="F121" s="41"/>
      <c r="G121" s="41"/>
      <c r="H121" s="41"/>
      <c r="I121" s="41"/>
      <c r="J121" s="43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23"/>
      <c r="X121" s="23"/>
      <c r="Y121" s="25"/>
      <c r="Z121" s="25"/>
      <c r="AA121" s="25"/>
      <c r="AB121" s="25"/>
      <c r="AC121" s="25"/>
      <c r="AD121" s="25"/>
      <c r="AE121" s="25"/>
      <c r="AF121" s="25"/>
    </row>
    <row r="122">
      <c r="A122" s="41" t="s">
        <v>461</v>
      </c>
      <c r="B122" s="41" t="str">
        <f>VLOOKUP(A122, 'Unavailable Pitchers'!K:L, 2, FALSE)</f>
        <v>#N/A</v>
      </c>
      <c r="C122" s="41" t="s">
        <v>662</v>
      </c>
      <c r="D122" s="41"/>
      <c r="E122" s="41"/>
      <c r="F122" s="41"/>
      <c r="G122" s="41"/>
      <c r="H122" s="41"/>
      <c r="I122" s="41"/>
      <c r="J122" s="43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23"/>
      <c r="X122" s="23"/>
      <c r="Y122" s="25"/>
      <c r="Z122" s="25"/>
      <c r="AA122" s="25"/>
      <c r="AB122" s="25"/>
      <c r="AC122" s="25"/>
      <c r="AD122" s="25"/>
      <c r="AE122" s="25"/>
      <c r="AF122" s="25"/>
    </row>
    <row r="123">
      <c r="A123" s="41" t="s">
        <v>740</v>
      </c>
      <c r="B123" s="41" t="str">
        <f>VLOOKUP(A123, 'Unavailable Pitchers'!K:L, 2, FALSE)</f>
        <v>#N/A</v>
      </c>
      <c r="C123" s="41" t="s">
        <v>662</v>
      </c>
      <c r="D123" s="41"/>
      <c r="E123" s="41"/>
      <c r="F123" s="41"/>
      <c r="G123" s="41"/>
      <c r="H123" s="41"/>
      <c r="I123" s="41"/>
      <c r="J123" s="43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23"/>
      <c r="X123" s="23"/>
      <c r="Y123" s="25"/>
      <c r="Z123" s="25"/>
      <c r="AA123" s="25"/>
      <c r="AB123" s="25"/>
      <c r="AC123" s="25"/>
      <c r="AD123" s="25"/>
      <c r="AE123" s="25"/>
      <c r="AF123" s="25"/>
    </row>
    <row r="124">
      <c r="A124" s="41" t="s">
        <v>741</v>
      </c>
      <c r="B124" s="41" t="str">
        <f>VLOOKUP(A124, 'Unavailable Pitchers'!K:L, 2, FALSE)</f>
        <v>#N/A</v>
      </c>
      <c r="C124" s="41" t="s">
        <v>662</v>
      </c>
      <c r="D124" s="41"/>
      <c r="E124" s="41"/>
      <c r="F124" s="41"/>
      <c r="G124" s="41"/>
      <c r="H124" s="41"/>
      <c r="I124" s="41"/>
      <c r="J124" s="43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23"/>
      <c r="X124" s="23"/>
      <c r="Y124" s="25"/>
      <c r="Z124" s="25"/>
      <c r="AA124" s="25"/>
      <c r="AB124" s="25"/>
      <c r="AC124" s="25"/>
      <c r="AD124" s="25"/>
      <c r="AE124" s="25"/>
      <c r="AF124" s="25"/>
    </row>
    <row r="125">
      <c r="A125" s="41" t="s">
        <v>742</v>
      </c>
      <c r="B125" s="41" t="str">
        <f>VLOOKUP(A125, 'Unavailable Pitchers'!K:L, 2, FALSE)</f>
        <v>#N/A</v>
      </c>
      <c r="C125" s="41" t="s">
        <v>662</v>
      </c>
      <c r="D125" s="41"/>
      <c r="E125" s="41"/>
      <c r="F125" s="41"/>
      <c r="G125" s="41"/>
      <c r="H125" s="41"/>
      <c r="I125" s="41"/>
      <c r="J125" s="43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23"/>
      <c r="X125" s="23"/>
      <c r="Y125" s="25"/>
      <c r="Z125" s="25"/>
      <c r="AA125" s="25"/>
      <c r="AB125" s="25"/>
      <c r="AC125" s="25"/>
      <c r="AD125" s="25"/>
      <c r="AE125" s="25"/>
      <c r="AF125" s="25"/>
    </row>
    <row r="126">
      <c r="A126" s="41" t="s">
        <v>743</v>
      </c>
      <c r="B126" s="41" t="str">
        <f>VLOOKUP(A126, 'Unavailable Pitchers'!K:L, 2, FALSE)</f>
        <v>#N/A</v>
      </c>
      <c r="C126" s="41" t="s">
        <v>662</v>
      </c>
      <c r="D126" s="41"/>
      <c r="E126" s="41"/>
      <c r="F126" s="41"/>
      <c r="G126" s="41"/>
      <c r="H126" s="41"/>
      <c r="I126" s="41"/>
      <c r="J126" s="43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23"/>
      <c r="X126" s="23"/>
      <c r="Y126" s="25"/>
      <c r="Z126" s="25"/>
      <c r="AA126" s="25"/>
      <c r="AB126" s="25"/>
      <c r="AC126" s="25"/>
      <c r="AD126" s="25"/>
      <c r="AE126" s="25"/>
      <c r="AF126" s="25"/>
    </row>
    <row r="127">
      <c r="A127" s="41" t="s">
        <v>744</v>
      </c>
      <c r="B127" s="41" t="str">
        <f>VLOOKUP(A127, 'Unavailable Pitchers'!K:L, 2, FALSE)</f>
        <v>#N/A</v>
      </c>
      <c r="C127" s="41" t="s">
        <v>662</v>
      </c>
      <c r="D127" s="41"/>
      <c r="E127" s="41"/>
      <c r="F127" s="41"/>
      <c r="G127" s="41"/>
      <c r="H127" s="41"/>
      <c r="I127" s="41"/>
      <c r="J127" s="43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23"/>
      <c r="X127" s="23"/>
      <c r="Y127" s="25"/>
      <c r="Z127" s="25"/>
      <c r="AA127" s="25"/>
      <c r="AB127" s="25"/>
      <c r="AC127" s="25"/>
      <c r="AD127" s="25"/>
      <c r="AE127" s="25"/>
      <c r="AF127" s="25"/>
    </row>
    <row r="128">
      <c r="A128" s="41" t="s">
        <v>745</v>
      </c>
      <c r="B128" s="41" t="str">
        <f>VLOOKUP(A128, 'Unavailable Pitchers'!K:L, 2, FALSE)</f>
        <v>#N/A</v>
      </c>
      <c r="C128" s="41" t="s">
        <v>662</v>
      </c>
      <c r="D128" s="41"/>
      <c r="E128" s="41"/>
      <c r="F128" s="41"/>
      <c r="G128" s="41"/>
      <c r="H128" s="41"/>
      <c r="I128" s="41"/>
      <c r="J128" s="43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23"/>
      <c r="X128" s="23"/>
      <c r="Y128" s="25"/>
      <c r="Z128" s="25"/>
      <c r="AA128" s="25"/>
      <c r="AB128" s="25"/>
      <c r="AC128" s="25"/>
      <c r="AD128" s="25"/>
      <c r="AE128" s="25"/>
      <c r="AF128" s="25"/>
    </row>
    <row r="129">
      <c r="A129" s="41" t="s">
        <v>746</v>
      </c>
      <c r="B129" s="41" t="str">
        <f>VLOOKUP(A129, 'Unavailable Pitchers'!K:L, 2, FALSE)</f>
        <v>#N/A</v>
      </c>
      <c r="C129" s="41" t="s">
        <v>662</v>
      </c>
      <c r="D129" s="41"/>
      <c r="E129" s="41"/>
      <c r="F129" s="41"/>
      <c r="G129" s="41"/>
      <c r="H129" s="41"/>
      <c r="I129" s="41"/>
      <c r="J129" s="43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23"/>
      <c r="X129" s="23"/>
      <c r="Y129" s="25"/>
      <c r="Z129" s="25"/>
      <c r="AA129" s="25"/>
      <c r="AB129" s="25"/>
      <c r="AC129" s="25"/>
      <c r="AD129" s="25"/>
      <c r="AE129" s="25"/>
      <c r="AF129" s="25"/>
    </row>
    <row r="130">
      <c r="A130" s="41" t="s">
        <v>747</v>
      </c>
      <c r="B130" s="41" t="str">
        <f>VLOOKUP(A130, 'Unavailable Pitchers'!K:L, 2, FALSE)</f>
        <v>#N/A</v>
      </c>
      <c r="C130" s="41" t="s">
        <v>662</v>
      </c>
      <c r="D130" s="41"/>
      <c r="E130" s="41"/>
      <c r="F130" s="41"/>
      <c r="G130" s="41"/>
      <c r="H130" s="41"/>
      <c r="I130" s="41"/>
      <c r="J130" s="43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23"/>
      <c r="X130" s="23"/>
      <c r="Y130" s="25"/>
      <c r="Z130" s="25"/>
      <c r="AA130" s="25"/>
      <c r="AB130" s="25"/>
      <c r="AC130" s="25"/>
      <c r="AD130" s="25"/>
      <c r="AE130" s="25"/>
      <c r="AF130" s="25"/>
    </row>
    <row r="131">
      <c r="A131" s="41" t="s">
        <v>748</v>
      </c>
      <c r="B131" s="41" t="str">
        <f>VLOOKUP(A131, 'Unavailable Pitchers'!K:L, 2, FALSE)</f>
        <v>#N/A</v>
      </c>
      <c r="C131" s="41" t="s">
        <v>662</v>
      </c>
      <c r="D131" s="41"/>
      <c r="E131" s="41"/>
      <c r="F131" s="41"/>
      <c r="G131" s="41"/>
      <c r="H131" s="41"/>
      <c r="I131" s="41"/>
      <c r="J131" s="43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23"/>
      <c r="X131" s="23"/>
      <c r="Y131" s="25"/>
      <c r="Z131" s="25"/>
      <c r="AA131" s="25"/>
      <c r="AB131" s="25"/>
      <c r="AC131" s="25"/>
      <c r="AD131" s="25"/>
      <c r="AE131" s="25"/>
      <c r="AF131" s="25"/>
    </row>
    <row r="132">
      <c r="A132" s="41" t="s">
        <v>543</v>
      </c>
      <c r="B132" s="41" t="str">
        <f>VLOOKUP(A132, 'Unavailable Pitchers'!K:L, 2, FALSE)</f>
        <v>#N/A</v>
      </c>
      <c r="C132" s="41" t="s">
        <v>662</v>
      </c>
      <c r="D132" s="41"/>
      <c r="E132" s="41"/>
      <c r="F132" s="41"/>
      <c r="G132" s="41"/>
      <c r="H132" s="41"/>
      <c r="I132" s="41"/>
      <c r="J132" s="43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23"/>
      <c r="X132" s="23"/>
      <c r="Y132" s="25"/>
      <c r="Z132" s="25"/>
      <c r="AA132" s="25"/>
      <c r="AB132" s="25"/>
      <c r="AC132" s="25"/>
      <c r="AD132" s="25"/>
      <c r="AE132" s="25"/>
      <c r="AF132" s="25"/>
    </row>
    <row r="133">
      <c r="A133" s="41" t="s">
        <v>749</v>
      </c>
      <c r="B133" s="41" t="str">
        <f>VLOOKUP(A133, 'Unavailable Pitchers'!K:L, 2, FALSE)</f>
        <v>#N/A</v>
      </c>
      <c r="C133" s="41" t="s">
        <v>662</v>
      </c>
      <c r="D133" s="41"/>
      <c r="E133" s="41"/>
      <c r="F133" s="41"/>
      <c r="G133" s="41"/>
      <c r="H133" s="41"/>
      <c r="I133" s="41"/>
      <c r="J133" s="43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23"/>
      <c r="X133" s="23"/>
      <c r="Y133" s="25"/>
      <c r="Z133" s="25"/>
      <c r="AA133" s="25"/>
      <c r="AB133" s="25"/>
      <c r="AC133" s="25"/>
      <c r="AD133" s="25"/>
      <c r="AE133" s="25"/>
      <c r="AF133" s="25"/>
    </row>
    <row r="134">
      <c r="A134" s="41" t="s">
        <v>750</v>
      </c>
      <c r="B134" s="41" t="str">
        <f>VLOOKUP(A134, 'Unavailable Pitchers'!K:L, 2, FALSE)</f>
        <v>#N/A</v>
      </c>
      <c r="C134" s="41" t="s">
        <v>662</v>
      </c>
      <c r="D134" s="41"/>
      <c r="E134" s="41"/>
      <c r="F134" s="41"/>
      <c r="G134" s="41"/>
      <c r="H134" s="41"/>
      <c r="I134" s="41"/>
      <c r="J134" s="43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23"/>
      <c r="X134" s="23"/>
      <c r="Y134" s="25"/>
      <c r="Z134" s="25"/>
      <c r="AA134" s="25"/>
      <c r="AB134" s="25"/>
      <c r="AC134" s="25"/>
      <c r="AD134" s="25"/>
      <c r="AE134" s="25"/>
      <c r="AF134" s="25"/>
    </row>
    <row r="135">
      <c r="A135" s="41" t="s">
        <v>751</v>
      </c>
      <c r="B135" s="41" t="str">
        <f>VLOOKUP(A135, 'Unavailable Pitchers'!K:L, 2, FALSE)</f>
        <v>#N/A</v>
      </c>
      <c r="C135" s="41" t="s">
        <v>662</v>
      </c>
      <c r="D135" s="41"/>
      <c r="E135" s="41"/>
      <c r="F135" s="41"/>
      <c r="G135" s="41"/>
      <c r="H135" s="41"/>
      <c r="I135" s="41"/>
      <c r="J135" s="43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23"/>
      <c r="X135" s="23"/>
      <c r="Y135" s="25"/>
      <c r="Z135" s="25"/>
      <c r="AA135" s="25"/>
      <c r="AB135" s="25"/>
      <c r="AC135" s="25"/>
      <c r="AD135" s="25"/>
      <c r="AE135" s="25"/>
      <c r="AF135" s="25"/>
    </row>
    <row r="136">
      <c r="A136" s="41" t="s">
        <v>752</v>
      </c>
      <c r="B136" s="41" t="str">
        <f>VLOOKUP(A136, 'Unavailable Pitchers'!K:L, 2, FALSE)</f>
        <v>#N/A</v>
      </c>
      <c r="C136" s="41" t="s">
        <v>662</v>
      </c>
      <c r="D136" s="41"/>
      <c r="E136" s="41"/>
      <c r="F136" s="41"/>
      <c r="G136" s="41"/>
      <c r="H136" s="41"/>
      <c r="I136" s="41"/>
      <c r="J136" s="43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23"/>
      <c r="X136" s="23"/>
      <c r="Y136" s="25"/>
      <c r="Z136" s="25"/>
      <c r="AA136" s="25"/>
      <c r="AB136" s="25"/>
      <c r="AC136" s="25"/>
      <c r="AD136" s="25"/>
      <c r="AE136" s="25"/>
      <c r="AF136" s="25"/>
    </row>
    <row r="137">
      <c r="A137" s="41" t="s">
        <v>753</v>
      </c>
      <c r="B137" s="41" t="str">
        <f>VLOOKUP(A137, 'Unavailable Pitchers'!K:L, 2, FALSE)</f>
        <v>#N/A</v>
      </c>
      <c r="C137" s="41" t="s">
        <v>662</v>
      </c>
      <c r="D137" s="41"/>
      <c r="E137" s="41"/>
      <c r="F137" s="41"/>
      <c r="G137" s="41"/>
      <c r="H137" s="41"/>
      <c r="I137" s="41"/>
      <c r="J137" s="43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23"/>
      <c r="X137" s="23"/>
      <c r="Y137" s="25"/>
      <c r="Z137" s="25"/>
      <c r="AA137" s="25"/>
      <c r="AB137" s="25"/>
      <c r="AC137" s="25"/>
      <c r="AD137" s="25"/>
      <c r="AE137" s="25"/>
      <c r="AF137" s="25"/>
    </row>
    <row r="138">
      <c r="A138" s="41" t="s">
        <v>754</v>
      </c>
      <c r="B138" s="41" t="str">
        <f>VLOOKUP(A138, 'Unavailable Pitchers'!K:L, 2, FALSE)</f>
        <v>#N/A</v>
      </c>
      <c r="C138" s="41" t="s">
        <v>662</v>
      </c>
      <c r="D138" s="41"/>
      <c r="E138" s="41"/>
      <c r="F138" s="41"/>
      <c r="G138" s="41"/>
      <c r="H138" s="41"/>
      <c r="I138" s="41"/>
      <c r="J138" s="43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23"/>
      <c r="X138" s="23"/>
      <c r="Y138" s="25"/>
      <c r="Z138" s="25"/>
      <c r="AA138" s="25"/>
      <c r="AB138" s="25"/>
      <c r="AC138" s="25"/>
      <c r="AD138" s="25"/>
      <c r="AE138" s="25"/>
      <c r="AF138" s="25"/>
    </row>
    <row r="139">
      <c r="A139" s="41" t="s">
        <v>755</v>
      </c>
      <c r="B139" s="41" t="str">
        <f>VLOOKUP(A139, 'Unavailable Pitchers'!K:L, 2, FALSE)</f>
        <v>#N/A</v>
      </c>
      <c r="C139" s="41" t="s">
        <v>662</v>
      </c>
      <c r="D139" s="41"/>
      <c r="E139" s="41"/>
      <c r="F139" s="41"/>
      <c r="G139" s="41"/>
      <c r="H139" s="41"/>
      <c r="I139" s="41"/>
      <c r="J139" s="43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23"/>
      <c r="X139" s="23"/>
      <c r="Y139" s="25"/>
      <c r="Z139" s="25"/>
      <c r="AA139" s="25"/>
      <c r="AB139" s="25"/>
      <c r="AC139" s="25"/>
      <c r="AD139" s="25"/>
      <c r="AE139" s="25"/>
      <c r="AF139" s="25"/>
    </row>
    <row r="140">
      <c r="A140" s="41" t="s">
        <v>756</v>
      </c>
      <c r="B140" s="41" t="str">
        <f>VLOOKUP(A140, 'Unavailable Pitchers'!K:L, 2, FALSE)</f>
        <v>#N/A</v>
      </c>
      <c r="C140" s="41" t="s">
        <v>662</v>
      </c>
      <c r="D140" s="41"/>
      <c r="E140" s="41"/>
      <c r="F140" s="41"/>
      <c r="G140" s="41"/>
      <c r="H140" s="41"/>
      <c r="I140" s="41"/>
      <c r="J140" s="43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23"/>
      <c r="X140" s="23"/>
      <c r="Y140" s="25"/>
      <c r="Z140" s="25"/>
      <c r="AA140" s="25"/>
      <c r="AB140" s="25"/>
      <c r="AC140" s="25"/>
      <c r="AD140" s="25"/>
      <c r="AE140" s="25"/>
      <c r="AF140" s="25"/>
    </row>
    <row r="141">
      <c r="A141" s="41" t="s">
        <v>757</v>
      </c>
      <c r="B141" s="41" t="str">
        <f>VLOOKUP(A141, 'Unavailable Pitchers'!K:L, 2, FALSE)</f>
        <v>#N/A</v>
      </c>
      <c r="C141" s="41" t="s">
        <v>662</v>
      </c>
      <c r="D141" s="41"/>
      <c r="E141" s="41"/>
      <c r="F141" s="41"/>
      <c r="G141" s="41"/>
      <c r="H141" s="41"/>
      <c r="I141" s="41"/>
      <c r="J141" s="43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23"/>
      <c r="X141" s="23"/>
      <c r="Y141" s="25"/>
      <c r="Z141" s="25"/>
      <c r="AA141" s="25"/>
      <c r="AB141" s="25"/>
      <c r="AC141" s="25"/>
      <c r="AD141" s="25"/>
      <c r="AE141" s="25"/>
      <c r="AF141" s="25"/>
    </row>
    <row r="142">
      <c r="A142" s="41" t="s">
        <v>494</v>
      </c>
      <c r="B142" s="41" t="str">
        <f>VLOOKUP(A142, 'Unavailable Pitchers'!K:L, 2, FALSE)</f>
        <v>#N/A</v>
      </c>
      <c r="C142" s="41" t="s">
        <v>662</v>
      </c>
      <c r="D142" s="41"/>
      <c r="E142" s="41"/>
      <c r="F142" s="41"/>
      <c r="G142" s="41"/>
      <c r="H142" s="41"/>
      <c r="I142" s="41"/>
      <c r="J142" s="43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23"/>
      <c r="X142" s="23"/>
      <c r="Y142" s="25"/>
      <c r="Z142" s="25"/>
      <c r="AA142" s="25"/>
      <c r="AB142" s="25"/>
      <c r="AC142" s="25"/>
      <c r="AD142" s="25"/>
      <c r="AE142" s="25"/>
      <c r="AF142" s="25"/>
    </row>
    <row r="143">
      <c r="A143" s="41" t="s">
        <v>758</v>
      </c>
      <c r="B143" s="41" t="str">
        <f>VLOOKUP(A143, 'Unavailable Pitchers'!K:L, 2, FALSE)</f>
        <v>#N/A</v>
      </c>
      <c r="C143" s="41" t="s">
        <v>662</v>
      </c>
      <c r="D143" s="41"/>
      <c r="E143" s="41"/>
      <c r="F143" s="41"/>
      <c r="G143" s="41"/>
      <c r="H143" s="41"/>
      <c r="I143" s="41"/>
      <c r="J143" s="43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23"/>
      <c r="X143" s="23"/>
      <c r="Y143" s="25"/>
      <c r="Z143" s="25"/>
      <c r="AA143" s="25"/>
      <c r="AB143" s="25"/>
      <c r="AC143" s="25"/>
      <c r="AD143" s="25"/>
      <c r="AE143" s="25"/>
      <c r="AF143" s="25"/>
    </row>
    <row r="144">
      <c r="A144" s="41" t="s">
        <v>563</v>
      </c>
      <c r="B144" s="41" t="str">
        <f>VLOOKUP(A144, 'Unavailable Pitchers'!K:L, 2, FALSE)</f>
        <v>#N/A</v>
      </c>
      <c r="C144" s="41" t="s">
        <v>662</v>
      </c>
      <c r="D144" s="41"/>
      <c r="E144" s="41"/>
      <c r="F144" s="41"/>
      <c r="G144" s="41"/>
      <c r="H144" s="41"/>
      <c r="I144" s="41"/>
      <c r="J144" s="43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23"/>
      <c r="X144" s="23"/>
      <c r="Y144" s="25"/>
      <c r="Z144" s="25"/>
      <c r="AA144" s="25"/>
      <c r="AB144" s="25"/>
      <c r="AC144" s="25"/>
      <c r="AD144" s="25"/>
      <c r="AE144" s="25"/>
      <c r="AF144" s="25"/>
    </row>
    <row r="145">
      <c r="A145" s="41" t="s">
        <v>759</v>
      </c>
      <c r="B145" s="41" t="str">
        <f>VLOOKUP(A145, 'Unavailable Pitchers'!K:L, 2, FALSE)</f>
        <v>#N/A</v>
      </c>
      <c r="C145" s="41" t="s">
        <v>662</v>
      </c>
      <c r="D145" s="41"/>
      <c r="E145" s="41"/>
      <c r="F145" s="41"/>
      <c r="G145" s="41"/>
      <c r="H145" s="41"/>
      <c r="I145" s="41"/>
      <c r="J145" s="43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23"/>
      <c r="X145" s="23"/>
      <c r="Y145" s="25"/>
      <c r="Z145" s="25"/>
      <c r="AA145" s="25"/>
      <c r="AB145" s="25"/>
      <c r="AC145" s="25"/>
      <c r="AD145" s="25"/>
      <c r="AE145" s="25"/>
      <c r="AF145" s="25"/>
    </row>
    <row r="146">
      <c r="A146" s="41" t="s">
        <v>760</v>
      </c>
      <c r="B146" s="41" t="str">
        <f>VLOOKUP(A146, 'Unavailable Pitchers'!K:L, 2, FALSE)</f>
        <v>#N/A</v>
      </c>
      <c r="C146" s="41" t="s">
        <v>662</v>
      </c>
      <c r="D146" s="41"/>
      <c r="E146" s="41"/>
      <c r="F146" s="41"/>
      <c r="G146" s="41"/>
      <c r="H146" s="41"/>
      <c r="I146" s="41"/>
      <c r="J146" s="43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23"/>
      <c r="X146" s="23"/>
      <c r="Y146" s="25"/>
      <c r="Z146" s="25"/>
      <c r="AA146" s="25"/>
      <c r="AB146" s="25"/>
      <c r="AC146" s="25"/>
      <c r="AD146" s="25"/>
      <c r="AE146" s="25"/>
      <c r="AF146" s="25"/>
    </row>
    <row r="147">
      <c r="A147" s="41" t="s">
        <v>761</v>
      </c>
      <c r="B147" s="41" t="str">
        <f>VLOOKUP(A147, 'Unavailable Pitchers'!K:L, 2, FALSE)</f>
        <v>#N/A</v>
      </c>
      <c r="C147" s="41" t="s">
        <v>662</v>
      </c>
      <c r="D147" s="41"/>
      <c r="E147" s="41"/>
      <c r="F147" s="41"/>
      <c r="G147" s="41"/>
      <c r="H147" s="41"/>
      <c r="I147" s="41"/>
      <c r="J147" s="43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23"/>
      <c r="X147" s="23"/>
      <c r="Y147" s="25"/>
      <c r="Z147" s="25"/>
      <c r="AA147" s="25"/>
      <c r="AB147" s="25"/>
      <c r="AC147" s="25"/>
      <c r="AD147" s="25"/>
      <c r="AE147" s="25"/>
      <c r="AF147" s="25"/>
    </row>
    <row r="148">
      <c r="A148" s="41" t="s">
        <v>467</v>
      </c>
      <c r="B148" s="41" t="str">
        <f>VLOOKUP(A148, 'Unavailable Pitchers'!K:L, 2, FALSE)</f>
        <v>#N/A</v>
      </c>
      <c r="C148" s="41" t="s">
        <v>662</v>
      </c>
      <c r="D148" s="41"/>
      <c r="E148" s="41"/>
      <c r="F148" s="41"/>
      <c r="G148" s="41"/>
      <c r="H148" s="41"/>
      <c r="I148" s="41"/>
      <c r="J148" s="43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23"/>
      <c r="X148" s="23"/>
      <c r="Y148" s="25"/>
      <c r="Z148" s="25"/>
      <c r="AA148" s="25"/>
      <c r="AB148" s="25"/>
      <c r="AC148" s="25"/>
      <c r="AD148" s="25"/>
      <c r="AE148" s="25"/>
      <c r="AF148" s="25"/>
    </row>
    <row r="149">
      <c r="A149" s="41" t="s">
        <v>762</v>
      </c>
      <c r="B149" s="41" t="str">
        <f>VLOOKUP(A149, 'Unavailable Pitchers'!K:L, 2, FALSE)</f>
        <v>#N/A</v>
      </c>
      <c r="C149" s="41" t="s">
        <v>662</v>
      </c>
      <c r="D149" s="41"/>
      <c r="E149" s="41"/>
      <c r="F149" s="41"/>
      <c r="G149" s="41"/>
      <c r="H149" s="41"/>
      <c r="I149" s="41"/>
      <c r="J149" s="43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23"/>
      <c r="X149" s="23"/>
      <c r="Y149" s="25"/>
      <c r="Z149" s="25"/>
      <c r="AA149" s="25"/>
      <c r="AB149" s="25"/>
      <c r="AC149" s="25"/>
      <c r="AD149" s="25"/>
      <c r="AE149" s="25"/>
      <c r="AF149" s="25"/>
    </row>
    <row r="150">
      <c r="A150" s="41" t="s">
        <v>763</v>
      </c>
      <c r="B150" s="41" t="str">
        <f>VLOOKUP(A150, 'Unavailable Pitchers'!K:L, 2, FALSE)</f>
        <v>#N/A</v>
      </c>
      <c r="C150" s="41" t="s">
        <v>662</v>
      </c>
      <c r="D150" s="41"/>
      <c r="E150" s="41"/>
      <c r="F150" s="41"/>
      <c r="G150" s="41"/>
      <c r="H150" s="41"/>
      <c r="I150" s="41"/>
      <c r="J150" s="43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23"/>
      <c r="X150" s="23"/>
      <c r="Y150" s="25"/>
      <c r="Z150" s="25"/>
      <c r="AA150" s="25"/>
      <c r="AB150" s="25"/>
      <c r="AC150" s="25"/>
      <c r="AD150" s="25"/>
      <c r="AE150" s="25"/>
      <c r="AF150" s="25"/>
    </row>
    <row r="151">
      <c r="A151" s="41" t="s">
        <v>764</v>
      </c>
      <c r="B151" s="41" t="str">
        <f>VLOOKUP(A151, 'Unavailable Pitchers'!K:L, 2, FALSE)</f>
        <v>#N/A</v>
      </c>
      <c r="C151" s="41" t="s">
        <v>662</v>
      </c>
      <c r="D151" s="41"/>
      <c r="E151" s="41"/>
      <c r="F151" s="41"/>
      <c r="G151" s="41"/>
      <c r="H151" s="41"/>
      <c r="I151" s="41"/>
      <c r="J151" s="43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23"/>
      <c r="X151" s="23"/>
      <c r="Y151" s="25"/>
      <c r="Z151" s="25"/>
      <c r="AA151" s="25"/>
      <c r="AB151" s="25"/>
      <c r="AC151" s="25"/>
      <c r="AD151" s="25"/>
      <c r="AE151" s="25"/>
      <c r="AF151" s="25"/>
    </row>
    <row r="152">
      <c r="A152" s="41" t="s">
        <v>765</v>
      </c>
      <c r="B152" s="41" t="str">
        <f>VLOOKUP(A152, 'Unavailable Pitchers'!K:L, 2, FALSE)</f>
        <v>#N/A</v>
      </c>
      <c r="C152" s="41" t="s">
        <v>662</v>
      </c>
      <c r="D152" s="41"/>
      <c r="E152" s="41"/>
      <c r="F152" s="41"/>
      <c r="G152" s="41"/>
      <c r="H152" s="41"/>
      <c r="I152" s="41"/>
      <c r="J152" s="43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23"/>
      <c r="X152" s="23"/>
      <c r="Y152" s="25"/>
      <c r="Z152" s="25"/>
      <c r="AA152" s="25"/>
      <c r="AB152" s="25"/>
      <c r="AC152" s="25"/>
      <c r="AD152" s="25"/>
      <c r="AE152" s="25"/>
      <c r="AF152" s="25"/>
    </row>
    <row r="153">
      <c r="A153" s="41" t="s">
        <v>766</v>
      </c>
      <c r="B153" s="41" t="str">
        <f>VLOOKUP(A153, 'Unavailable Pitchers'!K:L, 2, FALSE)</f>
        <v>#N/A</v>
      </c>
      <c r="C153" s="41" t="s">
        <v>662</v>
      </c>
      <c r="D153" s="41"/>
      <c r="E153" s="41"/>
      <c r="F153" s="41"/>
      <c r="G153" s="41"/>
      <c r="H153" s="41"/>
      <c r="I153" s="41"/>
      <c r="J153" s="43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23"/>
      <c r="X153" s="23"/>
      <c r="Y153" s="25"/>
      <c r="Z153" s="25"/>
      <c r="AA153" s="25"/>
      <c r="AB153" s="25"/>
      <c r="AC153" s="25"/>
      <c r="AD153" s="25"/>
      <c r="AE153" s="25"/>
      <c r="AF153" s="25"/>
    </row>
    <row r="154">
      <c r="A154" s="41" t="s">
        <v>538</v>
      </c>
      <c r="B154" s="41" t="str">
        <f>VLOOKUP(A154, 'Unavailable Pitchers'!K:L, 2, FALSE)</f>
        <v>#N/A</v>
      </c>
      <c r="C154" s="41" t="s">
        <v>662</v>
      </c>
      <c r="D154" s="41"/>
      <c r="E154" s="41"/>
      <c r="F154" s="41"/>
      <c r="G154" s="41"/>
      <c r="H154" s="41"/>
      <c r="I154" s="41"/>
      <c r="J154" s="43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23"/>
      <c r="X154" s="23"/>
      <c r="Y154" s="25"/>
      <c r="Z154" s="25"/>
      <c r="AA154" s="25"/>
      <c r="AB154" s="25"/>
      <c r="AC154" s="25"/>
      <c r="AD154" s="25"/>
      <c r="AE154" s="25"/>
      <c r="AF154" s="25"/>
    </row>
    <row r="155">
      <c r="A155" s="41" t="s">
        <v>767</v>
      </c>
      <c r="B155" s="41" t="str">
        <f>VLOOKUP(A155, 'Unavailable Pitchers'!K:L, 2, FALSE)</f>
        <v>#N/A</v>
      </c>
      <c r="C155" s="41" t="s">
        <v>662</v>
      </c>
      <c r="D155" s="41"/>
      <c r="E155" s="41"/>
      <c r="F155" s="41"/>
      <c r="G155" s="41"/>
      <c r="H155" s="41"/>
      <c r="I155" s="41"/>
      <c r="J155" s="43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23"/>
      <c r="X155" s="23"/>
      <c r="Y155" s="25"/>
      <c r="Z155" s="25"/>
      <c r="AA155" s="25"/>
      <c r="AB155" s="25"/>
      <c r="AC155" s="25"/>
      <c r="AD155" s="25"/>
      <c r="AE155" s="25"/>
      <c r="AF155" s="25"/>
    </row>
    <row r="156">
      <c r="A156" s="41" t="s">
        <v>768</v>
      </c>
      <c r="B156" s="41" t="str">
        <f>VLOOKUP(A156, 'Unavailable Pitchers'!K:L, 2, FALSE)</f>
        <v>#N/A</v>
      </c>
      <c r="C156" s="41" t="s">
        <v>662</v>
      </c>
      <c r="D156" s="41"/>
      <c r="E156" s="41"/>
      <c r="F156" s="41"/>
      <c r="G156" s="41"/>
      <c r="H156" s="41"/>
      <c r="I156" s="41"/>
      <c r="J156" s="43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23"/>
      <c r="X156" s="23"/>
      <c r="Y156" s="25"/>
      <c r="Z156" s="25"/>
      <c r="AA156" s="25"/>
      <c r="AB156" s="25"/>
      <c r="AC156" s="25"/>
      <c r="AD156" s="25"/>
      <c r="AE156" s="25"/>
      <c r="AF156" s="25"/>
    </row>
    <row r="157">
      <c r="A157" s="41" t="s">
        <v>769</v>
      </c>
      <c r="B157" s="41" t="str">
        <f>VLOOKUP(A157, 'Unavailable Pitchers'!K:L, 2, FALSE)</f>
        <v>#N/A</v>
      </c>
      <c r="C157" s="41" t="s">
        <v>662</v>
      </c>
      <c r="D157" s="41"/>
      <c r="E157" s="41"/>
      <c r="F157" s="41"/>
      <c r="G157" s="41"/>
      <c r="H157" s="41"/>
      <c r="I157" s="41"/>
      <c r="J157" s="43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23"/>
      <c r="X157" s="23"/>
      <c r="Y157" s="25"/>
      <c r="Z157" s="25"/>
      <c r="AA157" s="25"/>
      <c r="AB157" s="25"/>
      <c r="AC157" s="25"/>
      <c r="AD157" s="25"/>
      <c r="AE157" s="25"/>
      <c r="AF157" s="25"/>
    </row>
    <row r="158">
      <c r="A158" s="41" t="s">
        <v>770</v>
      </c>
      <c r="B158" s="41" t="str">
        <f>VLOOKUP(A158, 'Unavailable Pitchers'!K:L, 2, FALSE)</f>
        <v>#N/A</v>
      </c>
      <c r="C158" s="41" t="s">
        <v>662</v>
      </c>
      <c r="D158" s="41"/>
      <c r="E158" s="41"/>
      <c r="F158" s="41"/>
      <c r="G158" s="41"/>
      <c r="H158" s="41"/>
      <c r="I158" s="41"/>
      <c r="J158" s="43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23"/>
      <c r="X158" s="23"/>
      <c r="Y158" s="25"/>
      <c r="Z158" s="25"/>
      <c r="AA158" s="25"/>
      <c r="AB158" s="25"/>
      <c r="AC158" s="25"/>
      <c r="AD158" s="25"/>
      <c r="AE158" s="25"/>
      <c r="AF158" s="25"/>
    </row>
    <row r="159">
      <c r="A159" s="41" t="s">
        <v>464</v>
      </c>
      <c r="B159" s="41" t="str">
        <f>VLOOKUP(A159, 'Unavailable Pitchers'!K:L, 2, FALSE)</f>
        <v>Unavailable</v>
      </c>
      <c r="C159" s="41" t="s">
        <v>662</v>
      </c>
      <c r="D159" s="41"/>
      <c r="E159" s="41"/>
      <c r="F159" s="41"/>
      <c r="G159" s="41"/>
      <c r="H159" s="41"/>
      <c r="I159" s="41"/>
      <c r="J159" s="43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23"/>
      <c r="X159" s="23"/>
      <c r="Y159" s="25"/>
      <c r="Z159" s="25"/>
      <c r="AA159" s="25"/>
      <c r="AB159" s="25"/>
      <c r="AC159" s="25"/>
      <c r="AD159" s="25"/>
      <c r="AE159" s="25"/>
      <c r="AF159" s="25"/>
    </row>
    <row r="160">
      <c r="A160" s="41" t="s">
        <v>771</v>
      </c>
      <c r="B160" s="41" t="str">
        <f>VLOOKUP(A160, 'Unavailable Pitchers'!K:L, 2, FALSE)</f>
        <v>#N/A</v>
      </c>
      <c r="C160" s="41" t="s">
        <v>662</v>
      </c>
      <c r="D160" s="41"/>
      <c r="E160" s="41"/>
      <c r="F160" s="41"/>
      <c r="G160" s="41"/>
      <c r="H160" s="41"/>
      <c r="I160" s="41"/>
      <c r="J160" s="43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23"/>
      <c r="X160" s="23"/>
      <c r="Y160" s="25"/>
      <c r="Z160" s="25"/>
      <c r="AA160" s="25"/>
      <c r="AB160" s="25"/>
      <c r="AC160" s="25"/>
      <c r="AD160" s="25"/>
      <c r="AE160" s="25"/>
      <c r="AF160" s="25"/>
    </row>
    <row r="161">
      <c r="A161" s="41" t="s">
        <v>772</v>
      </c>
      <c r="B161" s="41" t="str">
        <f>VLOOKUP(A161, 'Unavailable Pitchers'!K:L, 2, FALSE)</f>
        <v>#N/A</v>
      </c>
      <c r="C161" s="41" t="s">
        <v>662</v>
      </c>
      <c r="D161" s="41"/>
      <c r="E161" s="41"/>
      <c r="F161" s="41"/>
      <c r="G161" s="41"/>
      <c r="H161" s="41"/>
      <c r="I161" s="41"/>
      <c r="J161" s="43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23"/>
      <c r="X161" s="23"/>
      <c r="Y161" s="25"/>
      <c r="Z161" s="25"/>
      <c r="AA161" s="25"/>
      <c r="AB161" s="25"/>
      <c r="AC161" s="25"/>
      <c r="AD161" s="25"/>
      <c r="AE161" s="25"/>
      <c r="AF161" s="25"/>
    </row>
    <row r="162">
      <c r="A162" s="41" t="s">
        <v>773</v>
      </c>
      <c r="B162" s="41" t="str">
        <f>VLOOKUP(A162, 'Unavailable Pitchers'!K:L, 2, FALSE)</f>
        <v>#N/A</v>
      </c>
      <c r="C162" s="41" t="s">
        <v>662</v>
      </c>
      <c r="D162" s="41"/>
      <c r="E162" s="41"/>
      <c r="F162" s="41"/>
      <c r="G162" s="41"/>
      <c r="H162" s="41"/>
      <c r="I162" s="41"/>
      <c r="J162" s="43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23"/>
      <c r="X162" s="23"/>
      <c r="Y162" s="25"/>
      <c r="Z162" s="25"/>
      <c r="AA162" s="25"/>
      <c r="AB162" s="25"/>
      <c r="AC162" s="25"/>
      <c r="AD162" s="25"/>
      <c r="AE162" s="25"/>
      <c r="AF162" s="25"/>
    </row>
    <row r="163">
      <c r="A163" s="41" t="s">
        <v>774</v>
      </c>
      <c r="B163" s="41" t="str">
        <f>VLOOKUP(A163, 'Unavailable Pitchers'!K:L, 2, FALSE)</f>
        <v>#N/A</v>
      </c>
      <c r="C163" s="41" t="s">
        <v>662</v>
      </c>
      <c r="D163" s="41"/>
      <c r="E163" s="41"/>
      <c r="F163" s="41"/>
      <c r="G163" s="41"/>
      <c r="H163" s="41"/>
      <c r="I163" s="41"/>
      <c r="J163" s="43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23"/>
      <c r="X163" s="23"/>
      <c r="Y163" s="25"/>
      <c r="Z163" s="25"/>
      <c r="AA163" s="25"/>
      <c r="AB163" s="25"/>
      <c r="AC163" s="25"/>
      <c r="AD163" s="25"/>
      <c r="AE163" s="25"/>
      <c r="AF163" s="25"/>
    </row>
    <row r="164">
      <c r="A164" s="41" t="s">
        <v>775</v>
      </c>
      <c r="B164" s="41" t="str">
        <f>VLOOKUP(A164, 'Unavailable Pitchers'!K:L, 2, FALSE)</f>
        <v>#N/A</v>
      </c>
      <c r="C164" s="41" t="s">
        <v>662</v>
      </c>
      <c r="D164" s="41"/>
      <c r="E164" s="41"/>
      <c r="F164" s="41"/>
      <c r="G164" s="41"/>
      <c r="H164" s="41"/>
      <c r="I164" s="41"/>
      <c r="J164" s="43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23"/>
      <c r="X164" s="23"/>
      <c r="Y164" s="25"/>
      <c r="Z164" s="25"/>
      <c r="AA164" s="25"/>
      <c r="AB164" s="25"/>
      <c r="AC164" s="25"/>
      <c r="AD164" s="25"/>
      <c r="AE164" s="25"/>
      <c r="AF164" s="25"/>
    </row>
    <row r="165">
      <c r="A165" s="41" t="s">
        <v>776</v>
      </c>
      <c r="B165" s="41" t="str">
        <f>VLOOKUP(A165, 'Unavailable Pitchers'!K:L, 2, FALSE)</f>
        <v>#N/A</v>
      </c>
      <c r="C165" s="41" t="s">
        <v>662</v>
      </c>
      <c r="D165" s="41"/>
      <c r="E165" s="41"/>
      <c r="F165" s="41"/>
      <c r="G165" s="41"/>
      <c r="H165" s="41"/>
      <c r="I165" s="41"/>
      <c r="J165" s="43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23"/>
      <c r="X165" s="23"/>
      <c r="Y165" s="25"/>
      <c r="Z165" s="25"/>
      <c r="AA165" s="25"/>
      <c r="AB165" s="25"/>
      <c r="AC165" s="25"/>
      <c r="AD165" s="25"/>
      <c r="AE165" s="25"/>
      <c r="AF165" s="25"/>
    </row>
    <row r="166">
      <c r="A166" s="41" t="s">
        <v>777</v>
      </c>
      <c r="B166" s="41" t="str">
        <f>VLOOKUP(A166, 'Unavailable Pitchers'!K:L, 2, FALSE)</f>
        <v>#N/A</v>
      </c>
      <c r="C166" s="41" t="s">
        <v>662</v>
      </c>
      <c r="D166" s="41"/>
      <c r="E166" s="41"/>
      <c r="F166" s="41"/>
      <c r="G166" s="41"/>
      <c r="H166" s="41"/>
      <c r="I166" s="41"/>
      <c r="J166" s="43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23"/>
      <c r="X166" s="23"/>
      <c r="Y166" s="25"/>
      <c r="Z166" s="25"/>
      <c r="AA166" s="25"/>
      <c r="AB166" s="25"/>
      <c r="AC166" s="25"/>
      <c r="AD166" s="25"/>
      <c r="AE166" s="25"/>
      <c r="AF166" s="25"/>
    </row>
    <row r="167">
      <c r="A167" s="41" t="s">
        <v>778</v>
      </c>
      <c r="B167" s="41" t="str">
        <f>VLOOKUP(A167, 'Unavailable Pitchers'!K:L, 2, FALSE)</f>
        <v>#N/A</v>
      </c>
      <c r="C167" s="41" t="s">
        <v>662</v>
      </c>
      <c r="D167" s="41"/>
      <c r="E167" s="41"/>
      <c r="F167" s="41"/>
      <c r="G167" s="41"/>
      <c r="H167" s="41"/>
      <c r="I167" s="41"/>
      <c r="J167" s="43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23"/>
      <c r="X167" s="23"/>
      <c r="Y167" s="25"/>
      <c r="Z167" s="25"/>
      <c r="AA167" s="25"/>
      <c r="AB167" s="25"/>
      <c r="AC167" s="25"/>
      <c r="AD167" s="25"/>
      <c r="AE167" s="25"/>
      <c r="AF167" s="25"/>
    </row>
    <row r="168">
      <c r="A168" s="41" t="s">
        <v>779</v>
      </c>
      <c r="B168" s="41" t="str">
        <f>VLOOKUP(A168, 'Unavailable Pitchers'!K:L, 2, FALSE)</f>
        <v>#N/A</v>
      </c>
      <c r="C168" s="41" t="s">
        <v>662</v>
      </c>
      <c r="D168" s="41"/>
      <c r="E168" s="41"/>
      <c r="F168" s="41"/>
      <c r="G168" s="41"/>
      <c r="H168" s="41"/>
      <c r="I168" s="41"/>
      <c r="J168" s="43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23"/>
      <c r="X168" s="23"/>
      <c r="Y168" s="25"/>
      <c r="Z168" s="25"/>
      <c r="AA168" s="25"/>
      <c r="AB168" s="25"/>
      <c r="AC168" s="25"/>
      <c r="AD168" s="25"/>
      <c r="AE168" s="25"/>
      <c r="AF168" s="25"/>
    </row>
    <row r="169">
      <c r="A169" s="41" t="s">
        <v>780</v>
      </c>
      <c r="B169" s="41" t="str">
        <f>VLOOKUP(A169, 'Unavailable Pitchers'!K:L, 2, FALSE)</f>
        <v>#N/A</v>
      </c>
      <c r="C169" s="41" t="s">
        <v>662</v>
      </c>
      <c r="D169" s="41"/>
      <c r="E169" s="41"/>
      <c r="F169" s="41"/>
      <c r="G169" s="41"/>
      <c r="H169" s="41"/>
      <c r="I169" s="41"/>
      <c r="J169" s="43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23"/>
      <c r="X169" s="23"/>
      <c r="Y169" s="25"/>
      <c r="Z169" s="25"/>
      <c r="AA169" s="25"/>
      <c r="AB169" s="25"/>
      <c r="AC169" s="25"/>
      <c r="AD169" s="25"/>
      <c r="AE169" s="25"/>
      <c r="AF169" s="25"/>
    </row>
    <row r="170">
      <c r="A170" s="41" t="s">
        <v>781</v>
      </c>
      <c r="B170" s="41" t="str">
        <f>VLOOKUP(A170, 'Unavailable Pitchers'!K:L, 2, FALSE)</f>
        <v>#N/A</v>
      </c>
      <c r="C170" s="41" t="s">
        <v>662</v>
      </c>
      <c r="D170" s="41"/>
      <c r="E170" s="41"/>
      <c r="F170" s="41"/>
      <c r="G170" s="41"/>
      <c r="H170" s="41"/>
      <c r="I170" s="41"/>
      <c r="J170" s="43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23"/>
      <c r="X170" s="23"/>
      <c r="Y170" s="25"/>
      <c r="Z170" s="25"/>
      <c r="AA170" s="25"/>
      <c r="AB170" s="25"/>
      <c r="AC170" s="25"/>
      <c r="AD170" s="25"/>
      <c r="AE170" s="25"/>
      <c r="AF170" s="25"/>
    </row>
    <row r="171">
      <c r="A171" s="41" t="s">
        <v>782</v>
      </c>
      <c r="B171" s="41" t="str">
        <f>VLOOKUP(A171, 'Unavailable Pitchers'!K:L, 2, FALSE)</f>
        <v>#N/A</v>
      </c>
      <c r="C171" s="41" t="s">
        <v>662</v>
      </c>
      <c r="D171" s="41"/>
      <c r="E171" s="41"/>
      <c r="F171" s="41"/>
      <c r="G171" s="41"/>
      <c r="H171" s="41"/>
      <c r="I171" s="41"/>
      <c r="J171" s="43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23"/>
      <c r="X171" s="23"/>
      <c r="Y171" s="25"/>
      <c r="Z171" s="25"/>
      <c r="AA171" s="25"/>
      <c r="AB171" s="25"/>
      <c r="AC171" s="25"/>
      <c r="AD171" s="25"/>
      <c r="AE171" s="25"/>
      <c r="AF171" s="25"/>
    </row>
    <row r="172">
      <c r="A172" s="41" t="s">
        <v>783</v>
      </c>
      <c r="B172" s="41" t="str">
        <f>VLOOKUP(A172, 'Unavailable Pitchers'!K:L, 2, FALSE)</f>
        <v>#N/A</v>
      </c>
      <c r="C172" s="41" t="s">
        <v>662</v>
      </c>
      <c r="D172" s="41"/>
      <c r="E172" s="41"/>
      <c r="F172" s="41"/>
      <c r="G172" s="41"/>
      <c r="H172" s="41"/>
      <c r="I172" s="41"/>
      <c r="J172" s="43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23"/>
      <c r="X172" s="23"/>
      <c r="Y172" s="25"/>
      <c r="Z172" s="25"/>
      <c r="AA172" s="25"/>
      <c r="AB172" s="25"/>
      <c r="AC172" s="25"/>
      <c r="AD172" s="25"/>
      <c r="AE172" s="25"/>
      <c r="AF172" s="25"/>
    </row>
    <row r="173">
      <c r="A173" s="41" t="s">
        <v>474</v>
      </c>
      <c r="B173" s="41" t="str">
        <f>VLOOKUP(A173, 'Unavailable Pitchers'!K:L, 2, FALSE)</f>
        <v>#N/A</v>
      </c>
      <c r="C173" s="41" t="s">
        <v>662</v>
      </c>
      <c r="D173" s="41"/>
      <c r="E173" s="41"/>
      <c r="F173" s="41"/>
      <c r="G173" s="41"/>
      <c r="H173" s="41"/>
      <c r="I173" s="41"/>
      <c r="J173" s="43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23"/>
      <c r="X173" s="23"/>
      <c r="Y173" s="25"/>
      <c r="Z173" s="25"/>
      <c r="AA173" s="25"/>
      <c r="AB173" s="25"/>
      <c r="AC173" s="25"/>
      <c r="AD173" s="25"/>
      <c r="AE173" s="25"/>
      <c r="AF173" s="25"/>
    </row>
    <row r="174">
      <c r="A174" s="41" t="s">
        <v>784</v>
      </c>
      <c r="B174" s="41" t="str">
        <f>VLOOKUP(A174, 'Unavailable Pitchers'!K:L, 2, FALSE)</f>
        <v>#N/A</v>
      </c>
      <c r="C174" s="41" t="s">
        <v>662</v>
      </c>
      <c r="D174" s="41"/>
      <c r="E174" s="41"/>
      <c r="F174" s="41"/>
      <c r="G174" s="41"/>
      <c r="H174" s="41"/>
      <c r="I174" s="41"/>
      <c r="J174" s="43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23"/>
      <c r="X174" s="23"/>
      <c r="Y174" s="25"/>
      <c r="Z174" s="25"/>
      <c r="AA174" s="25"/>
      <c r="AB174" s="25"/>
      <c r="AC174" s="25"/>
      <c r="AD174" s="25"/>
      <c r="AE174" s="25"/>
      <c r="AF174" s="25"/>
    </row>
    <row r="175">
      <c r="A175" s="41" t="s">
        <v>785</v>
      </c>
      <c r="B175" s="41" t="str">
        <f>VLOOKUP(A175, 'Unavailable Pitchers'!K:L, 2, FALSE)</f>
        <v>#N/A</v>
      </c>
      <c r="C175" s="41" t="s">
        <v>662</v>
      </c>
      <c r="D175" s="41"/>
      <c r="E175" s="41"/>
      <c r="F175" s="41"/>
      <c r="G175" s="41"/>
      <c r="H175" s="41"/>
      <c r="I175" s="41"/>
      <c r="J175" s="43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23"/>
      <c r="X175" s="23"/>
      <c r="Y175" s="25"/>
      <c r="Z175" s="25"/>
      <c r="AA175" s="25"/>
      <c r="AB175" s="25"/>
      <c r="AC175" s="25"/>
      <c r="AD175" s="25"/>
      <c r="AE175" s="25"/>
      <c r="AF175" s="25"/>
    </row>
    <row r="176">
      <c r="A176" s="41" t="s">
        <v>786</v>
      </c>
      <c r="B176" s="41" t="str">
        <f>VLOOKUP(A176, 'Unavailable Pitchers'!K:L, 2, FALSE)</f>
        <v>#N/A</v>
      </c>
      <c r="C176" s="41" t="s">
        <v>662</v>
      </c>
      <c r="D176" s="41"/>
      <c r="E176" s="41"/>
      <c r="F176" s="41"/>
      <c r="G176" s="41"/>
      <c r="H176" s="41"/>
      <c r="I176" s="41"/>
      <c r="J176" s="43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23"/>
      <c r="X176" s="23"/>
      <c r="Y176" s="25"/>
      <c r="Z176" s="25"/>
      <c r="AA176" s="25"/>
      <c r="AB176" s="25"/>
      <c r="AC176" s="25"/>
      <c r="AD176" s="25"/>
      <c r="AE176" s="25"/>
      <c r="AF176" s="25"/>
    </row>
    <row r="177">
      <c r="A177" s="41" t="s">
        <v>787</v>
      </c>
      <c r="B177" s="41" t="str">
        <f>VLOOKUP(A177, 'Unavailable Pitchers'!K:L, 2, FALSE)</f>
        <v>#N/A</v>
      </c>
      <c r="C177" s="41" t="s">
        <v>662</v>
      </c>
      <c r="D177" s="41"/>
      <c r="E177" s="41"/>
      <c r="F177" s="41"/>
      <c r="G177" s="41"/>
      <c r="H177" s="41"/>
      <c r="I177" s="41"/>
      <c r="J177" s="43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23"/>
      <c r="X177" s="23"/>
      <c r="Y177" s="25"/>
      <c r="Z177" s="25"/>
      <c r="AA177" s="25"/>
      <c r="AB177" s="25"/>
      <c r="AC177" s="25"/>
      <c r="AD177" s="25"/>
      <c r="AE177" s="25"/>
      <c r="AF177" s="25"/>
    </row>
    <row r="178">
      <c r="A178" s="41" t="s">
        <v>788</v>
      </c>
      <c r="B178" s="41" t="str">
        <f>VLOOKUP(A178, 'Unavailable Pitchers'!K:L, 2, FALSE)</f>
        <v>#N/A</v>
      </c>
      <c r="C178" s="41" t="s">
        <v>662</v>
      </c>
      <c r="D178" s="41"/>
      <c r="E178" s="41"/>
      <c r="F178" s="41"/>
      <c r="G178" s="41"/>
      <c r="H178" s="41"/>
      <c r="I178" s="41"/>
      <c r="J178" s="43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23"/>
      <c r="X178" s="23"/>
      <c r="Y178" s="25"/>
      <c r="Z178" s="25"/>
      <c r="AA178" s="25"/>
      <c r="AB178" s="25"/>
      <c r="AC178" s="25"/>
      <c r="AD178" s="25"/>
      <c r="AE178" s="25"/>
      <c r="AF178" s="25"/>
    </row>
    <row r="179">
      <c r="A179" s="41" t="s">
        <v>574</v>
      </c>
      <c r="B179" s="41" t="str">
        <f>VLOOKUP(A179, 'Unavailable Pitchers'!K:L, 2, FALSE)</f>
        <v>#N/A</v>
      </c>
      <c r="C179" s="41" t="s">
        <v>662</v>
      </c>
      <c r="D179" s="41"/>
      <c r="E179" s="41"/>
      <c r="F179" s="41"/>
      <c r="G179" s="41"/>
      <c r="H179" s="41"/>
      <c r="I179" s="41"/>
      <c r="J179" s="43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23"/>
      <c r="X179" s="23"/>
      <c r="Y179" s="25"/>
      <c r="Z179" s="25"/>
      <c r="AA179" s="25"/>
      <c r="AB179" s="25"/>
      <c r="AC179" s="25"/>
      <c r="AD179" s="25"/>
      <c r="AE179" s="25"/>
      <c r="AF179" s="25"/>
    </row>
    <row r="180">
      <c r="A180" s="41" t="s">
        <v>789</v>
      </c>
      <c r="B180" s="41" t="str">
        <f>VLOOKUP(A180, 'Unavailable Pitchers'!K:L, 2, FALSE)</f>
        <v>#N/A</v>
      </c>
      <c r="C180" s="41" t="s">
        <v>662</v>
      </c>
      <c r="D180" s="41"/>
      <c r="E180" s="41"/>
      <c r="F180" s="41"/>
      <c r="G180" s="41"/>
      <c r="H180" s="41"/>
      <c r="I180" s="41"/>
      <c r="J180" s="43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23"/>
      <c r="X180" s="23"/>
      <c r="Y180" s="25"/>
      <c r="Z180" s="25"/>
      <c r="AA180" s="25"/>
      <c r="AB180" s="25"/>
      <c r="AC180" s="25"/>
      <c r="AD180" s="25"/>
      <c r="AE180" s="25"/>
      <c r="AF180" s="25"/>
    </row>
    <row r="181">
      <c r="A181" s="41" t="s">
        <v>790</v>
      </c>
      <c r="B181" s="41" t="str">
        <f>VLOOKUP(A181, 'Unavailable Pitchers'!K:L, 2, FALSE)</f>
        <v>#N/A</v>
      </c>
      <c r="C181" s="41" t="s">
        <v>662</v>
      </c>
      <c r="D181" s="41"/>
      <c r="E181" s="41"/>
      <c r="F181" s="41"/>
      <c r="G181" s="41"/>
      <c r="H181" s="41"/>
      <c r="I181" s="41"/>
      <c r="J181" s="43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23"/>
      <c r="X181" s="23"/>
      <c r="Y181" s="25"/>
      <c r="Z181" s="25"/>
      <c r="AA181" s="25"/>
      <c r="AB181" s="25"/>
      <c r="AC181" s="25"/>
      <c r="AD181" s="25"/>
      <c r="AE181" s="25"/>
      <c r="AF181" s="25"/>
    </row>
    <row r="182">
      <c r="A182" s="41" t="s">
        <v>791</v>
      </c>
      <c r="B182" s="41" t="str">
        <f>VLOOKUP(A182, 'Unavailable Pitchers'!K:L, 2, FALSE)</f>
        <v>#N/A</v>
      </c>
      <c r="C182" s="41" t="s">
        <v>662</v>
      </c>
      <c r="D182" s="41"/>
      <c r="E182" s="41"/>
      <c r="F182" s="41"/>
      <c r="G182" s="41"/>
      <c r="H182" s="41"/>
      <c r="I182" s="41"/>
      <c r="J182" s="43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23"/>
      <c r="X182" s="23"/>
      <c r="Y182" s="25"/>
      <c r="Z182" s="25"/>
      <c r="AA182" s="25"/>
      <c r="AB182" s="25"/>
      <c r="AC182" s="25"/>
      <c r="AD182" s="25"/>
      <c r="AE182" s="25"/>
      <c r="AF182" s="25"/>
    </row>
    <row r="183">
      <c r="A183" s="41" t="s">
        <v>792</v>
      </c>
      <c r="B183" s="41" t="str">
        <f>VLOOKUP(A183, 'Unavailable Pitchers'!K:L, 2, FALSE)</f>
        <v>#N/A</v>
      </c>
      <c r="C183" s="41" t="s">
        <v>662</v>
      </c>
      <c r="D183" s="41"/>
      <c r="E183" s="41"/>
      <c r="F183" s="41"/>
      <c r="G183" s="41"/>
      <c r="H183" s="41"/>
      <c r="I183" s="41"/>
      <c r="J183" s="43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23"/>
      <c r="X183" s="23"/>
      <c r="Y183" s="25"/>
      <c r="Z183" s="25"/>
      <c r="AA183" s="25"/>
      <c r="AB183" s="25"/>
      <c r="AC183" s="25"/>
      <c r="AD183" s="25"/>
      <c r="AE183" s="25"/>
      <c r="AF183" s="25"/>
    </row>
    <row r="184">
      <c r="A184" s="41" t="s">
        <v>793</v>
      </c>
      <c r="B184" s="41" t="str">
        <f>VLOOKUP(A184, 'Unavailable Pitchers'!K:L, 2, FALSE)</f>
        <v>#N/A</v>
      </c>
      <c r="C184" s="41" t="s">
        <v>662</v>
      </c>
      <c r="D184" s="41"/>
      <c r="E184" s="41"/>
      <c r="F184" s="41"/>
      <c r="G184" s="41"/>
      <c r="H184" s="41"/>
      <c r="I184" s="41"/>
      <c r="J184" s="43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23"/>
      <c r="X184" s="23"/>
      <c r="Y184" s="25"/>
      <c r="Z184" s="25"/>
      <c r="AA184" s="25"/>
      <c r="AB184" s="25"/>
      <c r="AC184" s="25"/>
      <c r="AD184" s="25"/>
      <c r="AE184" s="25"/>
      <c r="AF184" s="25"/>
    </row>
    <row r="185">
      <c r="A185" s="41" t="s">
        <v>794</v>
      </c>
      <c r="B185" s="41" t="str">
        <f>VLOOKUP(A185, 'Unavailable Pitchers'!K:L, 2, FALSE)</f>
        <v>#N/A</v>
      </c>
      <c r="C185" s="41" t="s">
        <v>662</v>
      </c>
      <c r="D185" s="41"/>
      <c r="E185" s="41"/>
      <c r="F185" s="41"/>
      <c r="G185" s="41"/>
      <c r="H185" s="41"/>
      <c r="I185" s="41"/>
      <c r="J185" s="43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23"/>
      <c r="X185" s="23"/>
      <c r="Y185" s="25"/>
      <c r="Z185" s="25"/>
      <c r="AA185" s="25"/>
      <c r="AB185" s="25"/>
      <c r="AC185" s="25"/>
      <c r="AD185" s="25"/>
      <c r="AE185" s="25"/>
      <c r="AF185" s="25"/>
    </row>
    <row r="186">
      <c r="A186" s="41" t="s">
        <v>795</v>
      </c>
      <c r="B186" s="41" t="str">
        <f>VLOOKUP(A186, 'Unavailable Pitchers'!K:L, 2, FALSE)</f>
        <v>#N/A</v>
      </c>
      <c r="C186" s="41" t="s">
        <v>662</v>
      </c>
      <c r="D186" s="41"/>
      <c r="E186" s="41"/>
      <c r="F186" s="41"/>
      <c r="G186" s="41"/>
      <c r="H186" s="41"/>
      <c r="I186" s="41"/>
      <c r="J186" s="43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23"/>
      <c r="X186" s="23"/>
      <c r="Y186" s="25"/>
      <c r="Z186" s="25"/>
      <c r="AA186" s="25"/>
      <c r="AB186" s="25"/>
      <c r="AC186" s="25"/>
      <c r="AD186" s="25"/>
      <c r="AE186" s="25"/>
      <c r="AF186" s="25"/>
    </row>
    <row r="187">
      <c r="A187" s="41" t="s">
        <v>796</v>
      </c>
      <c r="B187" s="41" t="str">
        <f>VLOOKUP(A187, 'Unavailable Pitchers'!K:L, 2, FALSE)</f>
        <v>#N/A</v>
      </c>
      <c r="C187" s="41" t="s">
        <v>662</v>
      </c>
      <c r="D187" s="41"/>
      <c r="E187" s="41"/>
      <c r="F187" s="41"/>
      <c r="G187" s="41"/>
      <c r="H187" s="41"/>
      <c r="I187" s="41"/>
      <c r="J187" s="43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23"/>
      <c r="X187" s="23"/>
      <c r="Y187" s="25"/>
      <c r="Z187" s="25"/>
      <c r="AA187" s="25"/>
      <c r="AB187" s="25"/>
      <c r="AC187" s="25"/>
      <c r="AD187" s="25"/>
      <c r="AE187" s="25"/>
      <c r="AF187" s="25"/>
    </row>
    <row r="188">
      <c r="A188" s="41" t="s">
        <v>797</v>
      </c>
      <c r="B188" s="41" t="str">
        <f>VLOOKUP(A188, 'Unavailable Pitchers'!K:L, 2, FALSE)</f>
        <v>#N/A</v>
      </c>
      <c r="C188" s="41" t="s">
        <v>662</v>
      </c>
      <c r="D188" s="41"/>
      <c r="E188" s="41"/>
      <c r="F188" s="41"/>
      <c r="G188" s="41"/>
      <c r="H188" s="41"/>
      <c r="I188" s="41"/>
      <c r="J188" s="43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23"/>
      <c r="X188" s="23"/>
      <c r="Y188" s="25"/>
      <c r="Z188" s="25"/>
      <c r="AA188" s="25"/>
      <c r="AB188" s="25"/>
      <c r="AC188" s="25"/>
      <c r="AD188" s="25"/>
      <c r="AE188" s="25"/>
      <c r="AF188" s="25"/>
    </row>
    <row r="189">
      <c r="A189" s="41" t="s">
        <v>798</v>
      </c>
      <c r="B189" s="41" t="str">
        <f>VLOOKUP(A189, 'Unavailable Pitchers'!K:L, 2, FALSE)</f>
        <v>#N/A</v>
      </c>
      <c r="C189" s="41" t="s">
        <v>662</v>
      </c>
      <c r="D189" s="41"/>
      <c r="E189" s="41"/>
      <c r="F189" s="41"/>
      <c r="G189" s="41"/>
      <c r="H189" s="41"/>
      <c r="I189" s="41"/>
      <c r="J189" s="43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23"/>
      <c r="X189" s="23"/>
      <c r="Y189" s="25"/>
      <c r="Z189" s="25"/>
      <c r="AA189" s="25"/>
      <c r="AB189" s="25"/>
      <c r="AC189" s="25"/>
      <c r="AD189" s="25"/>
      <c r="AE189" s="25"/>
      <c r="AF189" s="25"/>
    </row>
    <row r="190">
      <c r="A190" s="41" t="s">
        <v>799</v>
      </c>
      <c r="B190" s="41" t="str">
        <f>VLOOKUP(A190, 'Unavailable Pitchers'!K:L, 2, FALSE)</f>
        <v>#N/A</v>
      </c>
      <c r="C190" s="41" t="s">
        <v>662</v>
      </c>
      <c r="D190" s="41"/>
      <c r="E190" s="41"/>
      <c r="F190" s="41"/>
      <c r="G190" s="41"/>
      <c r="H190" s="41"/>
      <c r="I190" s="41"/>
      <c r="J190" s="43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23"/>
      <c r="X190" s="23"/>
      <c r="Y190" s="25"/>
      <c r="Z190" s="25"/>
      <c r="AA190" s="25"/>
      <c r="AB190" s="25"/>
      <c r="AC190" s="25"/>
      <c r="AD190" s="25"/>
      <c r="AE190" s="25"/>
      <c r="AF190" s="25"/>
    </row>
    <row r="191">
      <c r="A191" s="41" t="s">
        <v>800</v>
      </c>
      <c r="B191" s="41" t="str">
        <f>VLOOKUP(A191, 'Unavailable Pitchers'!K:L, 2, FALSE)</f>
        <v>#N/A</v>
      </c>
      <c r="C191" s="41" t="s">
        <v>662</v>
      </c>
      <c r="D191" s="41"/>
      <c r="E191" s="41"/>
      <c r="F191" s="41"/>
      <c r="G191" s="41"/>
      <c r="H191" s="41"/>
      <c r="I191" s="41"/>
      <c r="J191" s="43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23"/>
      <c r="X191" s="23"/>
      <c r="Y191" s="25"/>
      <c r="Z191" s="25"/>
      <c r="AA191" s="25"/>
      <c r="AB191" s="25"/>
      <c r="AC191" s="25"/>
      <c r="AD191" s="25"/>
      <c r="AE191" s="25"/>
      <c r="AF191" s="25"/>
    </row>
    <row r="192">
      <c r="A192" s="41" t="s">
        <v>801</v>
      </c>
      <c r="B192" s="41" t="str">
        <f>VLOOKUP(A192, 'Unavailable Pitchers'!K:L, 2, FALSE)</f>
        <v>#N/A</v>
      </c>
      <c r="C192" s="41" t="s">
        <v>662</v>
      </c>
      <c r="D192" s="41"/>
      <c r="E192" s="41"/>
      <c r="F192" s="41"/>
      <c r="G192" s="41"/>
      <c r="H192" s="41"/>
      <c r="I192" s="41"/>
      <c r="J192" s="43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23"/>
      <c r="X192" s="23"/>
      <c r="Y192" s="25"/>
      <c r="Z192" s="25"/>
      <c r="AA192" s="25"/>
      <c r="AB192" s="25"/>
      <c r="AC192" s="25"/>
      <c r="AD192" s="25"/>
      <c r="AE192" s="25"/>
      <c r="AF192" s="25"/>
    </row>
    <row r="193">
      <c r="A193" s="41" t="s">
        <v>802</v>
      </c>
      <c r="B193" s="41" t="str">
        <f>VLOOKUP(A193, 'Unavailable Pitchers'!K:L, 2, FALSE)</f>
        <v>#N/A</v>
      </c>
      <c r="C193" s="41" t="s">
        <v>662</v>
      </c>
      <c r="D193" s="41"/>
      <c r="E193" s="41"/>
      <c r="F193" s="41"/>
      <c r="G193" s="41"/>
      <c r="H193" s="41"/>
      <c r="I193" s="41"/>
      <c r="J193" s="43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23"/>
      <c r="X193" s="23"/>
      <c r="Y193" s="25"/>
      <c r="Z193" s="25"/>
      <c r="AA193" s="25"/>
      <c r="AB193" s="25"/>
      <c r="AC193" s="25"/>
      <c r="AD193" s="25"/>
      <c r="AE193" s="25"/>
      <c r="AF193" s="25"/>
    </row>
    <row r="194">
      <c r="A194" s="41" t="s">
        <v>462</v>
      </c>
      <c r="B194" s="41" t="str">
        <f>VLOOKUP(A194, 'Unavailable Pitchers'!K:L, 2, FALSE)</f>
        <v>#N/A</v>
      </c>
      <c r="C194" s="41" t="s">
        <v>662</v>
      </c>
      <c r="D194" s="41"/>
      <c r="E194" s="41"/>
      <c r="F194" s="41"/>
      <c r="G194" s="41"/>
      <c r="H194" s="41"/>
      <c r="I194" s="41"/>
      <c r="J194" s="43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23"/>
      <c r="X194" s="23"/>
      <c r="Y194" s="25"/>
      <c r="Z194" s="25"/>
      <c r="AA194" s="25"/>
      <c r="AB194" s="25"/>
      <c r="AC194" s="25"/>
      <c r="AD194" s="25"/>
      <c r="AE194" s="25"/>
      <c r="AF194" s="25"/>
    </row>
    <row r="195">
      <c r="A195" s="41" t="s">
        <v>803</v>
      </c>
      <c r="B195" s="41" t="str">
        <f>VLOOKUP(A195, 'Unavailable Pitchers'!K:L, 2, FALSE)</f>
        <v>#N/A</v>
      </c>
      <c r="C195" s="41" t="s">
        <v>662</v>
      </c>
      <c r="D195" s="41"/>
      <c r="E195" s="41"/>
      <c r="F195" s="41"/>
      <c r="G195" s="41"/>
      <c r="H195" s="41"/>
      <c r="I195" s="41"/>
      <c r="J195" s="43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23"/>
      <c r="X195" s="23"/>
      <c r="Y195" s="25"/>
      <c r="Z195" s="25"/>
      <c r="AA195" s="25"/>
      <c r="AB195" s="25"/>
      <c r="AC195" s="25"/>
      <c r="AD195" s="25"/>
      <c r="AE195" s="25"/>
      <c r="AF195" s="25"/>
    </row>
    <row r="196">
      <c r="A196" s="41" t="s">
        <v>804</v>
      </c>
      <c r="B196" s="41" t="str">
        <f>VLOOKUP(A196, 'Unavailable Pitchers'!K:L, 2, FALSE)</f>
        <v>#N/A</v>
      </c>
      <c r="C196" s="41" t="s">
        <v>662</v>
      </c>
      <c r="D196" s="41"/>
      <c r="E196" s="41"/>
      <c r="F196" s="41"/>
      <c r="G196" s="41"/>
      <c r="H196" s="41"/>
      <c r="I196" s="41"/>
      <c r="J196" s="43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23"/>
      <c r="X196" s="23"/>
      <c r="Y196" s="25"/>
      <c r="Z196" s="25"/>
      <c r="AA196" s="25"/>
      <c r="AB196" s="25"/>
      <c r="AC196" s="25"/>
      <c r="AD196" s="25"/>
      <c r="AE196" s="25"/>
      <c r="AF196" s="25"/>
    </row>
    <row r="197">
      <c r="A197" s="41" t="s">
        <v>805</v>
      </c>
      <c r="B197" s="41" t="str">
        <f>VLOOKUP(A197, 'Unavailable Pitchers'!K:L, 2, FALSE)</f>
        <v>#N/A</v>
      </c>
      <c r="C197" s="41" t="s">
        <v>662</v>
      </c>
      <c r="D197" s="41"/>
      <c r="E197" s="41"/>
      <c r="F197" s="41"/>
      <c r="G197" s="41"/>
      <c r="H197" s="41"/>
      <c r="I197" s="41"/>
      <c r="J197" s="43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23"/>
      <c r="X197" s="23"/>
      <c r="Y197" s="25"/>
      <c r="Z197" s="25"/>
      <c r="AA197" s="25"/>
      <c r="AB197" s="25"/>
      <c r="AC197" s="25"/>
      <c r="AD197" s="25"/>
      <c r="AE197" s="25"/>
      <c r="AF197" s="25"/>
    </row>
    <row r="198">
      <c r="A198" s="41" t="s">
        <v>806</v>
      </c>
      <c r="B198" s="41" t="str">
        <f>VLOOKUP(A198, 'Unavailable Pitchers'!K:L, 2, FALSE)</f>
        <v>#N/A</v>
      </c>
      <c r="C198" s="41" t="s">
        <v>662</v>
      </c>
      <c r="D198" s="41"/>
      <c r="E198" s="41"/>
      <c r="F198" s="41"/>
      <c r="G198" s="41"/>
      <c r="H198" s="41"/>
      <c r="I198" s="41"/>
      <c r="J198" s="43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23"/>
      <c r="X198" s="23"/>
      <c r="Y198" s="25"/>
      <c r="Z198" s="25"/>
      <c r="AA198" s="25"/>
      <c r="AB198" s="25"/>
      <c r="AC198" s="25"/>
      <c r="AD198" s="25"/>
      <c r="AE198" s="25"/>
      <c r="AF198" s="25"/>
    </row>
    <row r="199">
      <c r="A199" s="41" t="s">
        <v>807</v>
      </c>
      <c r="B199" s="41" t="str">
        <f>VLOOKUP(A199, 'Unavailable Pitchers'!K:L, 2, FALSE)</f>
        <v>#N/A</v>
      </c>
      <c r="C199" s="41" t="s">
        <v>662</v>
      </c>
      <c r="D199" s="41"/>
      <c r="E199" s="41"/>
      <c r="F199" s="41"/>
      <c r="G199" s="41"/>
      <c r="H199" s="41"/>
      <c r="I199" s="41"/>
      <c r="J199" s="43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23"/>
      <c r="X199" s="23"/>
      <c r="Y199" s="25"/>
      <c r="Z199" s="25"/>
      <c r="AA199" s="25"/>
      <c r="AB199" s="25"/>
      <c r="AC199" s="25"/>
      <c r="AD199" s="25"/>
      <c r="AE199" s="25"/>
      <c r="AF199" s="25"/>
    </row>
    <row r="200">
      <c r="A200" s="41" t="s">
        <v>808</v>
      </c>
      <c r="B200" s="41" t="str">
        <f>VLOOKUP(A200, 'Unavailable Pitchers'!K:L, 2, FALSE)</f>
        <v>#N/A</v>
      </c>
      <c r="C200" s="41" t="s">
        <v>662</v>
      </c>
      <c r="D200" s="41"/>
      <c r="E200" s="41"/>
      <c r="F200" s="41"/>
      <c r="G200" s="41"/>
      <c r="H200" s="41"/>
      <c r="I200" s="41"/>
      <c r="J200" s="43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23"/>
      <c r="X200" s="23"/>
      <c r="Y200" s="25"/>
      <c r="Z200" s="25"/>
      <c r="AA200" s="25"/>
      <c r="AB200" s="25"/>
      <c r="AC200" s="25"/>
      <c r="AD200" s="25"/>
      <c r="AE200" s="25"/>
      <c r="AF200" s="25"/>
    </row>
    <row r="201">
      <c r="A201" s="41" t="s">
        <v>504</v>
      </c>
      <c r="B201" s="41" t="str">
        <f>VLOOKUP(A201, 'Unavailable Pitchers'!K:L, 2, FALSE)</f>
        <v>#N/A</v>
      </c>
      <c r="C201" s="41" t="s">
        <v>662</v>
      </c>
      <c r="D201" s="41"/>
      <c r="E201" s="41"/>
      <c r="F201" s="41"/>
      <c r="G201" s="41"/>
      <c r="H201" s="41"/>
      <c r="I201" s="41"/>
      <c r="J201" s="43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23"/>
      <c r="X201" s="23"/>
      <c r="Y201" s="25"/>
      <c r="Z201" s="25"/>
      <c r="AA201" s="25"/>
      <c r="AB201" s="25"/>
      <c r="AC201" s="25"/>
      <c r="AD201" s="25"/>
      <c r="AE201" s="25"/>
      <c r="AF201" s="25"/>
    </row>
    <row r="202">
      <c r="A202" s="41" t="s">
        <v>809</v>
      </c>
      <c r="B202" s="41" t="str">
        <f>VLOOKUP(A202, 'Unavailable Pitchers'!K:L, 2, FALSE)</f>
        <v>#N/A</v>
      </c>
      <c r="C202" s="41" t="s">
        <v>662</v>
      </c>
      <c r="D202" s="41"/>
      <c r="E202" s="41"/>
      <c r="F202" s="41"/>
      <c r="G202" s="41"/>
      <c r="H202" s="41"/>
      <c r="I202" s="41"/>
      <c r="J202" s="43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23"/>
      <c r="X202" s="23"/>
      <c r="Y202" s="25"/>
      <c r="Z202" s="25"/>
      <c r="AA202" s="25"/>
      <c r="AB202" s="25"/>
      <c r="AC202" s="25"/>
      <c r="AD202" s="25"/>
      <c r="AE202" s="25"/>
      <c r="AF202" s="25"/>
    </row>
    <row r="203">
      <c r="A203" s="41" t="s">
        <v>810</v>
      </c>
      <c r="B203" s="41" t="str">
        <f>VLOOKUP(A203, 'Unavailable Pitchers'!K:L, 2, FALSE)</f>
        <v>#N/A</v>
      </c>
      <c r="C203" s="41" t="s">
        <v>662</v>
      </c>
      <c r="D203" s="41"/>
      <c r="E203" s="41"/>
      <c r="F203" s="41"/>
      <c r="G203" s="41"/>
      <c r="H203" s="41"/>
      <c r="I203" s="41"/>
      <c r="J203" s="43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23"/>
      <c r="X203" s="23"/>
      <c r="Y203" s="25"/>
      <c r="Z203" s="25"/>
      <c r="AA203" s="25"/>
      <c r="AB203" s="25"/>
      <c r="AC203" s="25"/>
      <c r="AD203" s="25"/>
      <c r="AE203" s="25"/>
      <c r="AF203" s="25"/>
    </row>
    <row r="204">
      <c r="A204" s="41" t="s">
        <v>811</v>
      </c>
      <c r="B204" s="41" t="str">
        <f>VLOOKUP(A204, 'Unavailable Pitchers'!K:L, 2, FALSE)</f>
        <v>#N/A</v>
      </c>
      <c r="C204" s="41" t="s">
        <v>662</v>
      </c>
      <c r="D204" s="41"/>
      <c r="E204" s="41"/>
      <c r="F204" s="41"/>
      <c r="G204" s="41"/>
      <c r="H204" s="41"/>
      <c r="I204" s="41"/>
      <c r="J204" s="43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23"/>
      <c r="X204" s="23"/>
      <c r="Y204" s="25"/>
      <c r="Z204" s="25"/>
      <c r="AA204" s="25"/>
      <c r="AB204" s="25"/>
      <c r="AC204" s="25"/>
      <c r="AD204" s="25"/>
      <c r="AE204" s="25"/>
      <c r="AF204" s="25"/>
    </row>
    <row r="205">
      <c r="A205" s="41" t="s">
        <v>490</v>
      </c>
      <c r="B205" s="41" t="str">
        <f>VLOOKUP(A205, 'Unavailable Pitchers'!K:L, 2, FALSE)</f>
        <v>#N/A</v>
      </c>
      <c r="C205" s="41" t="s">
        <v>662</v>
      </c>
      <c r="D205" s="41"/>
      <c r="E205" s="41"/>
      <c r="F205" s="41"/>
      <c r="G205" s="41"/>
      <c r="H205" s="41"/>
      <c r="I205" s="41"/>
      <c r="J205" s="43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23"/>
      <c r="X205" s="23"/>
      <c r="Y205" s="25"/>
      <c r="Z205" s="25"/>
      <c r="AA205" s="25"/>
      <c r="AB205" s="25"/>
      <c r="AC205" s="25"/>
      <c r="AD205" s="25"/>
      <c r="AE205" s="25"/>
      <c r="AF205" s="25"/>
    </row>
    <row r="206">
      <c r="A206" s="41" t="s">
        <v>812</v>
      </c>
      <c r="B206" s="41" t="str">
        <f>VLOOKUP(A206, 'Unavailable Pitchers'!K:L, 2, FALSE)</f>
        <v>#N/A</v>
      </c>
      <c r="C206" s="41" t="s">
        <v>662</v>
      </c>
      <c r="D206" s="41"/>
      <c r="E206" s="41"/>
      <c r="F206" s="41"/>
      <c r="G206" s="41"/>
      <c r="H206" s="41"/>
      <c r="I206" s="41"/>
      <c r="J206" s="43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23"/>
      <c r="X206" s="23"/>
      <c r="Y206" s="25"/>
      <c r="Z206" s="25"/>
      <c r="AA206" s="25"/>
      <c r="AB206" s="25"/>
      <c r="AC206" s="25"/>
      <c r="AD206" s="25"/>
      <c r="AE206" s="25"/>
      <c r="AF206" s="25"/>
    </row>
    <row r="207">
      <c r="A207" s="41" t="s">
        <v>813</v>
      </c>
      <c r="B207" s="41" t="str">
        <f>VLOOKUP(A207, 'Unavailable Pitchers'!K:L, 2, FALSE)</f>
        <v>#N/A</v>
      </c>
      <c r="C207" s="41" t="s">
        <v>662</v>
      </c>
      <c r="D207" s="41"/>
      <c r="E207" s="41"/>
      <c r="F207" s="41"/>
      <c r="G207" s="41"/>
      <c r="H207" s="41"/>
      <c r="I207" s="41"/>
      <c r="J207" s="43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23"/>
      <c r="X207" s="23"/>
      <c r="Y207" s="25"/>
      <c r="Z207" s="25"/>
      <c r="AA207" s="25"/>
      <c r="AB207" s="25"/>
      <c r="AC207" s="25"/>
      <c r="AD207" s="25"/>
      <c r="AE207" s="25"/>
      <c r="AF207" s="25"/>
    </row>
    <row r="208">
      <c r="A208" s="41" t="s">
        <v>814</v>
      </c>
      <c r="B208" s="41" t="str">
        <f>VLOOKUP(A208, 'Unavailable Pitchers'!K:L, 2, FALSE)</f>
        <v>#N/A</v>
      </c>
      <c r="C208" s="41" t="s">
        <v>662</v>
      </c>
      <c r="D208" s="41"/>
      <c r="E208" s="41"/>
      <c r="F208" s="41"/>
      <c r="G208" s="41"/>
      <c r="H208" s="41"/>
      <c r="I208" s="41"/>
      <c r="J208" s="43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23"/>
      <c r="X208" s="23"/>
      <c r="Y208" s="25"/>
      <c r="Z208" s="25"/>
      <c r="AA208" s="25"/>
      <c r="AB208" s="25"/>
      <c r="AC208" s="25"/>
      <c r="AD208" s="25"/>
      <c r="AE208" s="25"/>
      <c r="AF208" s="25"/>
    </row>
    <row r="209">
      <c r="A209" s="41" t="s">
        <v>815</v>
      </c>
      <c r="B209" s="41" t="str">
        <f>VLOOKUP(A209, 'Unavailable Pitchers'!K:L, 2, FALSE)</f>
        <v>#N/A</v>
      </c>
      <c r="C209" s="41" t="s">
        <v>662</v>
      </c>
      <c r="D209" s="41"/>
      <c r="E209" s="41"/>
      <c r="F209" s="41"/>
      <c r="G209" s="41"/>
      <c r="H209" s="41"/>
      <c r="I209" s="41"/>
      <c r="J209" s="43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23"/>
      <c r="X209" s="23"/>
      <c r="Y209" s="25"/>
      <c r="Z209" s="25"/>
      <c r="AA209" s="25"/>
      <c r="AB209" s="25"/>
      <c r="AC209" s="25"/>
      <c r="AD209" s="25"/>
      <c r="AE209" s="25"/>
      <c r="AF209" s="25"/>
    </row>
    <row r="210">
      <c r="A210" s="41" t="s">
        <v>816</v>
      </c>
      <c r="B210" s="41" t="str">
        <f>VLOOKUP(A210, 'Unavailable Pitchers'!K:L, 2, FALSE)</f>
        <v>#N/A</v>
      </c>
      <c r="C210" s="41" t="s">
        <v>662</v>
      </c>
      <c r="D210" s="41"/>
      <c r="E210" s="41"/>
      <c r="F210" s="41"/>
      <c r="G210" s="41"/>
      <c r="H210" s="41"/>
      <c r="I210" s="41"/>
      <c r="J210" s="43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23"/>
      <c r="X210" s="23"/>
      <c r="Y210" s="25"/>
      <c r="Z210" s="25"/>
      <c r="AA210" s="25"/>
      <c r="AB210" s="25"/>
      <c r="AC210" s="25"/>
      <c r="AD210" s="25"/>
      <c r="AE210" s="25"/>
      <c r="AF210" s="25"/>
    </row>
    <row r="211">
      <c r="A211" s="41" t="s">
        <v>817</v>
      </c>
      <c r="B211" s="41" t="str">
        <f>VLOOKUP(A211, 'Unavailable Pitchers'!K:L, 2, FALSE)</f>
        <v>#N/A</v>
      </c>
      <c r="C211" s="41" t="s">
        <v>662</v>
      </c>
      <c r="D211" s="41"/>
      <c r="E211" s="41"/>
      <c r="F211" s="41"/>
      <c r="G211" s="41"/>
      <c r="H211" s="41"/>
      <c r="I211" s="41"/>
      <c r="J211" s="43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23"/>
      <c r="X211" s="23"/>
      <c r="Y211" s="25"/>
      <c r="Z211" s="25"/>
      <c r="AA211" s="25"/>
      <c r="AB211" s="25"/>
      <c r="AC211" s="25"/>
      <c r="AD211" s="25"/>
      <c r="AE211" s="25"/>
      <c r="AF211" s="25"/>
    </row>
    <row r="212">
      <c r="A212" s="41" t="s">
        <v>818</v>
      </c>
      <c r="B212" s="41" t="str">
        <f>VLOOKUP(A212, 'Unavailable Pitchers'!K:L, 2, FALSE)</f>
        <v>#N/A</v>
      </c>
      <c r="C212" s="41" t="s">
        <v>662</v>
      </c>
      <c r="D212" s="41"/>
      <c r="E212" s="41"/>
      <c r="F212" s="41"/>
      <c r="G212" s="41"/>
      <c r="H212" s="41"/>
      <c r="I212" s="41"/>
      <c r="J212" s="43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23"/>
      <c r="X212" s="23"/>
      <c r="Y212" s="25"/>
      <c r="Z212" s="25"/>
      <c r="AA212" s="25"/>
      <c r="AB212" s="25"/>
      <c r="AC212" s="25"/>
      <c r="AD212" s="25"/>
      <c r="AE212" s="25"/>
      <c r="AF212" s="25"/>
    </row>
    <row r="213">
      <c r="A213" s="41" t="s">
        <v>819</v>
      </c>
      <c r="B213" s="41" t="str">
        <f>VLOOKUP(A213, 'Unavailable Pitchers'!K:L, 2, FALSE)</f>
        <v>#N/A</v>
      </c>
      <c r="C213" s="41" t="s">
        <v>662</v>
      </c>
      <c r="D213" s="41"/>
      <c r="E213" s="41"/>
      <c r="F213" s="41"/>
      <c r="G213" s="41"/>
      <c r="H213" s="41"/>
      <c r="I213" s="41"/>
      <c r="J213" s="43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23"/>
      <c r="X213" s="23"/>
      <c r="Y213" s="25"/>
      <c r="Z213" s="25"/>
      <c r="AA213" s="25"/>
      <c r="AB213" s="25"/>
      <c r="AC213" s="25"/>
      <c r="AD213" s="25"/>
      <c r="AE213" s="25"/>
      <c r="AF213" s="25"/>
    </row>
    <row r="214">
      <c r="A214" s="41" t="s">
        <v>820</v>
      </c>
      <c r="B214" s="41" t="str">
        <f>VLOOKUP(A214, 'Unavailable Pitchers'!K:L, 2, FALSE)</f>
        <v>#N/A</v>
      </c>
      <c r="C214" s="41" t="s">
        <v>662</v>
      </c>
      <c r="D214" s="41"/>
      <c r="E214" s="41"/>
      <c r="F214" s="41"/>
      <c r="G214" s="41"/>
      <c r="H214" s="41"/>
      <c r="I214" s="41"/>
      <c r="J214" s="43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23"/>
      <c r="X214" s="23"/>
      <c r="Y214" s="25"/>
      <c r="Z214" s="25"/>
      <c r="AA214" s="25"/>
      <c r="AB214" s="25"/>
      <c r="AC214" s="25"/>
      <c r="AD214" s="25"/>
      <c r="AE214" s="25"/>
      <c r="AF214" s="25"/>
    </row>
    <row r="215">
      <c r="A215" s="41" t="s">
        <v>821</v>
      </c>
      <c r="B215" s="41" t="str">
        <f>VLOOKUP(A215, 'Unavailable Pitchers'!K:L, 2, FALSE)</f>
        <v>#N/A</v>
      </c>
      <c r="C215" s="41" t="s">
        <v>662</v>
      </c>
      <c r="D215" s="41"/>
      <c r="E215" s="41"/>
      <c r="F215" s="41"/>
      <c r="G215" s="41"/>
      <c r="H215" s="41"/>
      <c r="I215" s="41"/>
      <c r="J215" s="43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23"/>
      <c r="X215" s="23"/>
      <c r="Y215" s="25"/>
      <c r="Z215" s="25"/>
      <c r="AA215" s="25"/>
      <c r="AB215" s="25"/>
      <c r="AC215" s="25"/>
      <c r="AD215" s="25"/>
      <c r="AE215" s="25"/>
      <c r="AF215" s="25"/>
    </row>
    <row r="216">
      <c r="A216" s="41" t="s">
        <v>822</v>
      </c>
      <c r="B216" s="41" t="str">
        <f>VLOOKUP(A216, 'Unavailable Pitchers'!K:L, 2, FALSE)</f>
        <v>#N/A</v>
      </c>
      <c r="C216" s="41" t="s">
        <v>662</v>
      </c>
      <c r="D216" s="41"/>
      <c r="E216" s="41"/>
      <c r="F216" s="41"/>
      <c r="G216" s="41"/>
      <c r="H216" s="41"/>
      <c r="I216" s="41"/>
      <c r="J216" s="43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23"/>
      <c r="X216" s="23"/>
      <c r="Y216" s="25"/>
      <c r="Z216" s="25"/>
      <c r="AA216" s="25"/>
      <c r="AB216" s="25"/>
      <c r="AC216" s="25"/>
      <c r="AD216" s="25"/>
      <c r="AE216" s="25"/>
      <c r="AF216" s="25"/>
    </row>
    <row r="217">
      <c r="A217" s="41" t="s">
        <v>823</v>
      </c>
      <c r="B217" s="41" t="str">
        <f>VLOOKUP(A217, 'Unavailable Pitchers'!K:L, 2, FALSE)</f>
        <v>#N/A</v>
      </c>
      <c r="C217" s="41" t="s">
        <v>662</v>
      </c>
      <c r="D217" s="41"/>
      <c r="E217" s="41"/>
      <c r="F217" s="41"/>
      <c r="G217" s="41"/>
      <c r="H217" s="41"/>
      <c r="I217" s="41"/>
      <c r="J217" s="43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23"/>
      <c r="X217" s="23"/>
      <c r="Y217" s="25"/>
      <c r="Z217" s="25"/>
      <c r="AA217" s="25"/>
      <c r="AB217" s="25"/>
      <c r="AC217" s="25"/>
      <c r="AD217" s="25"/>
      <c r="AE217" s="25"/>
      <c r="AF217" s="25"/>
    </row>
    <row r="218">
      <c r="A218" s="41" t="s">
        <v>824</v>
      </c>
      <c r="B218" s="41" t="str">
        <f>VLOOKUP(A218, 'Unavailable Pitchers'!K:L, 2, FALSE)</f>
        <v>#N/A</v>
      </c>
      <c r="C218" s="41" t="s">
        <v>662</v>
      </c>
      <c r="D218" s="41"/>
      <c r="E218" s="41"/>
      <c r="F218" s="41"/>
      <c r="G218" s="41"/>
      <c r="H218" s="41"/>
      <c r="I218" s="41"/>
      <c r="J218" s="43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23"/>
      <c r="X218" s="23"/>
      <c r="Y218" s="25"/>
      <c r="Z218" s="25"/>
      <c r="AA218" s="25"/>
      <c r="AB218" s="25"/>
      <c r="AC218" s="25"/>
      <c r="AD218" s="25"/>
      <c r="AE218" s="25"/>
      <c r="AF218" s="25"/>
    </row>
    <row r="219">
      <c r="A219" s="41" t="s">
        <v>825</v>
      </c>
      <c r="B219" s="41" t="str">
        <f>VLOOKUP(A219, 'Unavailable Pitchers'!K:L, 2, FALSE)</f>
        <v>#N/A</v>
      </c>
      <c r="C219" s="41" t="s">
        <v>662</v>
      </c>
      <c r="D219" s="41"/>
      <c r="E219" s="41"/>
      <c r="F219" s="41"/>
      <c r="G219" s="41"/>
      <c r="H219" s="41"/>
      <c r="I219" s="41"/>
      <c r="J219" s="43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23"/>
      <c r="X219" s="23"/>
      <c r="Y219" s="25"/>
      <c r="Z219" s="25"/>
      <c r="AA219" s="25"/>
      <c r="AB219" s="25"/>
      <c r="AC219" s="25"/>
      <c r="AD219" s="25"/>
      <c r="AE219" s="25"/>
      <c r="AF219" s="25"/>
    </row>
    <row r="220">
      <c r="A220" s="41" t="s">
        <v>826</v>
      </c>
      <c r="B220" s="41" t="str">
        <f>VLOOKUP(A220, 'Unavailable Pitchers'!K:L, 2, FALSE)</f>
        <v>#N/A</v>
      </c>
      <c r="C220" s="41" t="s">
        <v>662</v>
      </c>
      <c r="D220" s="41"/>
      <c r="E220" s="41"/>
      <c r="F220" s="41"/>
      <c r="G220" s="41"/>
      <c r="H220" s="41"/>
      <c r="I220" s="41"/>
      <c r="J220" s="43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23"/>
      <c r="X220" s="23"/>
      <c r="Y220" s="25"/>
      <c r="Z220" s="25"/>
      <c r="AA220" s="25"/>
      <c r="AB220" s="25"/>
      <c r="AC220" s="25"/>
      <c r="AD220" s="25"/>
      <c r="AE220" s="25"/>
      <c r="AF220" s="25"/>
    </row>
    <row r="221">
      <c r="A221" s="41" t="s">
        <v>827</v>
      </c>
      <c r="B221" s="41" t="str">
        <f>VLOOKUP(A221, 'Unavailable Pitchers'!K:L, 2, FALSE)</f>
        <v>#N/A</v>
      </c>
      <c r="C221" s="41" t="s">
        <v>662</v>
      </c>
      <c r="D221" s="41"/>
      <c r="E221" s="41"/>
      <c r="F221" s="41"/>
      <c r="G221" s="41"/>
      <c r="H221" s="41"/>
      <c r="I221" s="41"/>
      <c r="J221" s="43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23"/>
      <c r="X221" s="23"/>
      <c r="Y221" s="25"/>
      <c r="Z221" s="25"/>
      <c r="AA221" s="25"/>
      <c r="AB221" s="25"/>
      <c r="AC221" s="25"/>
      <c r="AD221" s="25"/>
      <c r="AE221" s="25"/>
      <c r="AF221" s="25"/>
    </row>
    <row r="222">
      <c r="A222" s="41" t="s">
        <v>828</v>
      </c>
      <c r="B222" s="41" t="str">
        <f>VLOOKUP(A222, 'Unavailable Pitchers'!K:L, 2, FALSE)</f>
        <v>#N/A</v>
      </c>
      <c r="C222" s="41" t="s">
        <v>662</v>
      </c>
      <c r="D222" s="41"/>
      <c r="E222" s="41"/>
      <c r="F222" s="41"/>
      <c r="G222" s="41"/>
      <c r="H222" s="41"/>
      <c r="I222" s="41"/>
      <c r="J222" s="43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23"/>
      <c r="X222" s="23"/>
      <c r="Y222" s="25"/>
      <c r="Z222" s="25"/>
      <c r="AA222" s="25"/>
      <c r="AB222" s="25"/>
      <c r="AC222" s="25"/>
      <c r="AD222" s="25"/>
      <c r="AE222" s="25"/>
      <c r="AF222" s="25"/>
    </row>
    <row r="223">
      <c r="A223" s="41" t="s">
        <v>829</v>
      </c>
      <c r="B223" s="41" t="str">
        <f>VLOOKUP(A223, 'Unavailable Pitchers'!K:L, 2, FALSE)</f>
        <v>#N/A</v>
      </c>
      <c r="C223" s="41" t="s">
        <v>662</v>
      </c>
      <c r="D223" s="41"/>
      <c r="E223" s="41"/>
      <c r="F223" s="41"/>
      <c r="G223" s="41"/>
      <c r="H223" s="41"/>
      <c r="I223" s="41"/>
      <c r="J223" s="43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23"/>
      <c r="X223" s="23"/>
      <c r="Y223" s="25"/>
      <c r="Z223" s="25"/>
      <c r="AA223" s="25"/>
      <c r="AB223" s="25"/>
      <c r="AC223" s="25"/>
      <c r="AD223" s="25"/>
      <c r="AE223" s="25"/>
      <c r="AF223" s="25"/>
    </row>
    <row r="224">
      <c r="A224" s="41" t="s">
        <v>522</v>
      </c>
      <c r="B224" s="41" t="str">
        <f>VLOOKUP(A224, 'Unavailable Pitchers'!K:L, 2, FALSE)</f>
        <v>#N/A</v>
      </c>
      <c r="C224" s="41" t="s">
        <v>662</v>
      </c>
      <c r="D224" s="41"/>
      <c r="E224" s="41"/>
      <c r="F224" s="41"/>
      <c r="G224" s="41"/>
      <c r="H224" s="41"/>
      <c r="I224" s="41"/>
      <c r="J224" s="43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23"/>
      <c r="X224" s="23"/>
      <c r="Y224" s="25"/>
      <c r="Z224" s="25"/>
      <c r="AA224" s="25"/>
      <c r="AB224" s="25"/>
      <c r="AC224" s="25"/>
      <c r="AD224" s="25"/>
      <c r="AE224" s="25"/>
      <c r="AF224" s="25"/>
    </row>
    <row r="225">
      <c r="A225" s="41" t="s">
        <v>830</v>
      </c>
      <c r="B225" s="41" t="str">
        <f>VLOOKUP(A225, 'Unavailable Pitchers'!K:L, 2, FALSE)</f>
        <v>#N/A</v>
      </c>
      <c r="C225" s="41" t="s">
        <v>662</v>
      </c>
      <c r="D225" s="41"/>
      <c r="E225" s="41"/>
      <c r="F225" s="41"/>
      <c r="G225" s="41"/>
      <c r="H225" s="41"/>
      <c r="I225" s="41"/>
      <c r="J225" s="43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23"/>
      <c r="X225" s="23"/>
      <c r="Y225" s="25"/>
      <c r="Z225" s="25"/>
      <c r="AA225" s="25"/>
      <c r="AB225" s="25"/>
      <c r="AC225" s="25"/>
      <c r="AD225" s="25"/>
      <c r="AE225" s="25"/>
      <c r="AF225" s="25"/>
    </row>
    <row r="226">
      <c r="A226" s="41" t="s">
        <v>831</v>
      </c>
      <c r="B226" s="41" t="str">
        <f>VLOOKUP(A226, 'Unavailable Pitchers'!K:L, 2, FALSE)</f>
        <v>#N/A</v>
      </c>
      <c r="C226" s="41" t="s">
        <v>662</v>
      </c>
      <c r="D226" s="41"/>
      <c r="E226" s="41"/>
      <c r="F226" s="41"/>
      <c r="G226" s="41"/>
      <c r="H226" s="41"/>
      <c r="I226" s="41"/>
      <c r="J226" s="43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23"/>
      <c r="X226" s="23"/>
      <c r="Y226" s="25"/>
      <c r="Z226" s="25"/>
      <c r="AA226" s="25"/>
      <c r="AB226" s="25"/>
      <c r="AC226" s="25"/>
      <c r="AD226" s="25"/>
      <c r="AE226" s="25"/>
      <c r="AF226" s="25"/>
    </row>
    <row r="227">
      <c r="A227" s="41" t="s">
        <v>832</v>
      </c>
      <c r="B227" s="41" t="str">
        <f>VLOOKUP(A227, 'Unavailable Pitchers'!K:L, 2, FALSE)</f>
        <v>#N/A</v>
      </c>
      <c r="C227" s="41" t="s">
        <v>662</v>
      </c>
      <c r="D227" s="41"/>
      <c r="E227" s="41"/>
      <c r="F227" s="41"/>
      <c r="G227" s="41"/>
      <c r="H227" s="41"/>
      <c r="I227" s="41"/>
      <c r="J227" s="43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23"/>
      <c r="X227" s="23"/>
      <c r="Y227" s="25"/>
      <c r="Z227" s="25"/>
      <c r="AA227" s="25"/>
      <c r="AB227" s="25"/>
      <c r="AC227" s="25"/>
      <c r="AD227" s="25"/>
      <c r="AE227" s="25"/>
      <c r="AF227" s="25"/>
    </row>
    <row r="228">
      <c r="A228" s="41" t="s">
        <v>833</v>
      </c>
      <c r="B228" s="41" t="str">
        <f>VLOOKUP(A228, 'Unavailable Pitchers'!K:L, 2, FALSE)</f>
        <v>#N/A</v>
      </c>
      <c r="C228" s="41" t="s">
        <v>662</v>
      </c>
      <c r="D228" s="41"/>
      <c r="E228" s="41"/>
      <c r="F228" s="41"/>
      <c r="G228" s="41"/>
      <c r="H228" s="41"/>
      <c r="I228" s="41"/>
      <c r="J228" s="43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23"/>
      <c r="X228" s="23"/>
      <c r="Y228" s="25"/>
      <c r="Z228" s="25"/>
      <c r="AA228" s="25"/>
      <c r="AB228" s="25"/>
      <c r="AC228" s="25"/>
      <c r="AD228" s="25"/>
      <c r="AE228" s="25"/>
      <c r="AF228" s="25"/>
    </row>
    <row r="229">
      <c r="A229" s="41" t="s">
        <v>834</v>
      </c>
      <c r="B229" s="41" t="str">
        <f>VLOOKUP(A229, 'Unavailable Pitchers'!K:L, 2, FALSE)</f>
        <v>#N/A</v>
      </c>
      <c r="C229" s="41" t="s">
        <v>662</v>
      </c>
      <c r="D229" s="41"/>
      <c r="E229" s="41"/>
      <c r="F229" s="41"/>
      <c r="G229" s="41"/>
      <c r="H229" s="41"/>
      <c r="I229" s="41"/>
      <c r="J229" s="43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23"/>
      <c r="X229" s="23"/>
      <c r="Y229" s="25"/>
      <c r="Z229" s="25"/>
      <c r="AA229" s="25"/>
      <c r="AB229" s="25"/>
      <c r="AC229" s="25"/>
      <c r="AD229" s="25"/>
      <c r="AE229" s="25"/>
      <c r="AF229" s="25"/>
    </row>
    <row r="230">
      <c r="A230" s="41" t="s">
        <v>835</v>
      </c>
      <c r="B230" s="41" t="str">
        <f>VLOOKUP(A230, 'Unavailable Pitchers'!K:L, 2, FALSE)</f>
        <v>#N/A</v>
      </c>
      <c r="C230" s="41" t="s">
        <v>662</v>
      </c>
      <c r="D230" s="41"/>
      <c r="E230" s="41"/>
      <c r="F230" s="41"/>
      <c r="G230" s="41"/>
      <c r="H230" s="41"/>
      <c r="I230" s="41"/>
      <c r="J230" s="43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23"/>
      <c r="X230" s="23"/>
      <c r="Y230" s="25"/>
      <c r="Z230" s="25"/>
      <c r="AA230" s="25"/>
      <c r="AB230" s="25"/>
      <c r="AC230" s="25"/>
      <c r="AD230" s="25"/>
      <c r="AE230" s="25"/>
      <c r="AF230" s="25"/>
    </row>
    <row r="231">
      <c r="A231" s="41" t="s">
        <v>836</v>
      </c>
      <c r="B231" s="41" t="str">
        <f>VLOOKUP(A231, 'Unavailable Pitchers'!K:L, 2, FALSE)</f>
        <v>#N/A</v>
      </c>
      <c r="C231" s="41" t="s">
        <v>662</v>
      </c>
      <c r="D231" s="41"/>
      <c r="E231" s="41"/>
      <c r="F231" s="41"/>
      <c r="G231" s="41"/>
      <c r="H231" s="41"/>
      <c r="I231" s="41"/>
      <c r="J231" s="43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23"/>
      <c r="X231" s="23"/>
      <c r="Y231" s="25"/>
      <c r="Z231" s="25"/>
      <c r="AA231" s="25"/>
      <c r="AB231" s="25"/>
      <c r="AC231" s="25"/>
      <c r="AD231" s="25"/>
      <c r="AE231" s="25"/>
      <c r="AF231" s="25"/>
    </row>
    <row r="232">
      <c r="A232" s="41" t="s">
        <v>837</v>
      </c>
      <c r="B232" s="41" t="str">
        <f>VLOOKUP(A232, 'Unavailable Pitchers'!K:L, 2, FALSE)</f>
        <v>#N/A</v>
      </c>
      <c r="C232" s="41" t="s">
        <v>662</v>
      </c>
      <c r="D232" s="41"/>
      <c r="E232" s="41"/>
      <c r="F232" s="41"/>
      <c r="G232" s="41"/>
      <c r="H232" s="41"/>
      <c r="I232" s="41"/>
      <c r="J232" s="43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23"/>
      <c r="X232" s="23"/>
      <c r="Y232" s="25"/>
      <c r="Z232" s="25"/>
      <c r="AA232" s="25"/>
      <c r="AB232" s="25"/>
      <c r="AC232" s="25"/>
      <c r="AD232" s="25"/>
      <c r="AE232" s="25"/>
      <c r="AF232" s="25"/>
    </row>
    <row r="233">
      <c r="A233" s="41" t="s">
        <v>838</v>
      </c>
      <c r="B233" s="41" t="str">
        <f>VLOOKUP(A233, 'Unavailable Pitchers'!K:L, 2, FALSE)</f>
        <v>#N/A</v>
      </c>
      <c r="C233" s="41" t="s">
        <v>662</v>
      </c>
      <c r="D233" s="41"/>
      <c r="E233" s="41"/>
      <c r="F233" s="41"/>
      <c r="G233" s="41"/>
      <c r="H233" s="41"/>
      <c r="I233" s="41"/>
      <c r="J233" s="43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23"/>
      <c r="X233" s="23"/>
      <c r="Y233" s="25"/>
      <c r="Z233" s="25"/>
      <c r="AA233" s="25"/>
      <c r="AB233" s="25"/>
      <c r="AC233" s="25"/>
      <c r="AD233" s="25"/>
      <c r="AE233" s="25"/>
      <c r="AF233" s="25"/>
    </row>
    <row r="234">
      <c r="A234" s="41" t="s">
        <v>839</v>
      </c>
      <c r="B234" s="41" t="str">
        <f>VLOOKUP(A234, 'Unavailable Pitchers'!K:L, 2, FALSE)</f>
        <v>#N/A</v>
      </c>
      <c r="C234" s="41" t="s">
        <v>662</v>
      </c>
      <c r="D234" s="41"/>
      <c r="E234" s="41"/>
      <c r="F234" s="41"/>
      <c r="G234" s="41"/>
      <c r="H234" s="41"/>
      <c r="I234" s="41"/>
      <c r="J234" s="43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23"/>
      <c r="X234" s="23"/>
      <c r="Y234" s="25"/>
      <c r="Z234" s="25"/>
      <c r="AA234" s="25"/>
      <c r="AB234" s="25"/>
      <c r="AC234" s="25"/>
      <c r="AD234" s="25"/>
      <c r="AE234" s="25"/>
      <c r="AF234" s="25"/>
    </row>
    <row r="235">
      <c r="A235" s="41" t="s">
        <v>840</v>
      </c>
      <c r="B235" s="41" t="str">
        <f>VLOOKUP(A235, 'Unavailable Pitchers'!K:L, 2, FALSE)</f>
        <v>#N/A</v>
      </c>
      <c r="C235" s="41" t="s">
        <v>662</v>
      </c>
      <c r="D235" s="41"/>
      <c r="E235" s="41"/>
      <c r="F235" s="41"/>
      <c r="G235" s="41"/>
      <c r="H235" s="41"/>
      <c r="I235" s="41"/>
      <c r="J235" s="43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23"/>
      <c r="X235" s="23"/>
      <c r="Y235" s="25"/>
      <c r="Z235" s="25"/>
      <c r="AA235" s="25"/>
      <c r="AB235" s="25"/>
      <c r="AC235" s="25"/>
      <c r="AD235" s="25"/>
      <c r="AE235" s="25"/>
      <c r="AF235" s="25"/>
    </row>
    <row r="236">
      <c r="A236" s="41" t="s">
        <v>841</v>
      </c>
      <c r="B236" s="41" t="str">
        <f>VLOOKUP(A236, 'Unavailable Pitchers'!K:L, 2, FALSE)</f>
        <v>#N/A</v>
      </c>
      <c r="C236" s="41" t="s">
        <v>662</v>
      </c>
      <c r="D236" s="41"/>
      <c r="E236" s="41"/>
      <c r="F236" s="41"/>
      <c r="G236" s="41"/>
      <c r="H236" s="41"/>
      <c r="I236" s="41"/>
      <c r="J236" s="43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23"/>
      <c r="X236" s="23"/>
      <c r="Y236" s="25"/>
      <c r="Z236" s="25"/>
      <c r="AA236" s="25"/>
      <c r="AB236" s="25"/>
      <c r="AC236" s="25"/>
      <c r="AD236" s="25"/>
      <c r="AE236" s="25"/>
      <c r="AF236" s="25"/>
    </row>
    <row r="237">
      <c r="A237" s="41" t="s">
        <v>842</v>
      </c>
      <c r="B237" s="41" t="str">
        <f>VLOOKUP(A237, 'Unavailable Pitchers'!K:L, 2, FALSE)</f>
        <v>#N/A</v>
      </c>
      <c r="C237" s="41" t="s">
        <v>662</v>
      </c>
      <c r="D237" s="41"/>
      <c r="E237" s="41"/>
      <c r="F237" s="41"/>
      <c r="G237" s="41"/>
      <c r="H237" s="41"/>
      <c r="I237" s="41"/>
      <c r="J237" s="43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23"/>
      <c r="X237" s="23"/>
      <c r="Y237" s="25"/>
      <c r="Z237" s="25"/>
      <c r="AA237" s="25"/>
      <c r="AB237" s="25"/>
      <c r="AC237" s="25"/>
      <c r="AD237" s="25"/>
      <c r="AE237" s="25"/>
      <c r="AF237" s="25"/>
    </row>
    <row r="238">
      <c r="A238" s="41" t="s">
        <v>843</v>
      </c>
      <c r="B238" s="41" t="str">
        <f>VLOOKUP(A238, 'Unavailable Pitchers'!K:L, 2, FALSE)</f>
        <v>#N/A</v>
      </c>
      <c r="C238" s="41" t="s">
        <v>662</v>
      </c>
      <c r="D238" s="41"/>
      <c r="E238" s="41"/>
      <c r="F238" s="41"/>
      <c r="G238" s="41"/>
      <c r="H238" s="41"/>
      <c r="I238" s="41"/>
      <c r="J238" s="43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23"/>
      <c r="X238" s="23"/>
      <c r="Y238" s="25"/>
      <c r="Z238" s="25"/>
      <c r="AA238" s="25"/>
      <c r="AB238" s="25"/>
      <c r="AC238" s="25"/>
      <c r="AD238" s="25"/>
      <c r="AE238" s="25"/>
      <c r="AF238" s="25"/>
    </row>
    <row r="239">
      <c r="A239" s="41" t="s">
        <v>844</v>
      </c>
      <c r="B239" s="41" t="str">
        <f>VLOOKUP(A239, 'Unavailable Pitchers'!K:L, 2, FALSE)</f>
        <v>#N/A</v>
      </c>
      <c r="C239" s="41" t="s">
        <v>662</v>
      </c>
      <c r="D239" s="41"/>
      <c r="E239" s="41"/>
      <c r="F239" s="41"/>
      <c r="G239" s="41"/>
      <c r="H239" s="41"/>
      <c r="I239" s="41"/>
      <c r="J239" s="43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23"/>
      <c r="X239" s="23"/>
      <c r="Y239" s="25"/>
      <c r="Z239" s="25"/>
      <c r="AA239" s="25"/>
      <c r="AB239" s="25"/>
      <c r="AC239" s="25"/>
      <c r="AD239" s="25"/>
      <c r="AE239" s="25"/>
      <c r="AF239" s="25"/>
    </row>
    <row r="240">
      <c r="A240" s="41" t="s">
        <v>845</v>
      </c>
      <c r="B240" s="41" t="str">
        <f>VLOOKUP(A240, 'Unavailable Pitchers'!K:L, 2, FALSE)</f>
        <v>#N/A</v>
      </c>
      <c r="C240" s="41" t="s">
        <v>662</v>
      </c>
      <c r="D240" s="41"/>
      <c r="E240" s="41"/>
      <c r="F240" s="41"/>
      <c r="G240" s="41"/>
      <c r="H240" s="41"/>
      <c r="I240" s="41"/>
      <c r="J240" s="43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23"/>
      <c r="X240" s="23"/>
      <c r="Y240" s="25"/>
      <c r="Z240" s="25"/>
      <c r="AA240" s="25"/>
      <c r="AB240" s="25"/>
      <c r="AC240" s="25"/>
      <c r="AD240" s="25"/>
      <c r="AE240" s="25"/>
      <c r="AF240" s="25"/>
    </row>
    <row r="241">
      <c r="A241" s="41" t="s">
        <v>486</v>
      </c>
      <c r="B241" s="41" t="str">
        <f>VLOOKUP(A241, 'Unavailable Pitchers'!K:L, 2, FALSE)</f>
        <v>#N/A</v>
      </c>
      <c r="C241" s="41" t="s">
        <v>662</v>
      </c>
      <c r="D241" s="41"/>
      <c r="E241" s="41"/>
      <c r="F241" s="41"/>
      <c r="G241" s="41"/>
      <c r="H241" s="41"/>
      <c r="I241" s="41"/>
      <c r="J241" s="43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23"/>
      <c r="X241" s="23"/>
      <c r="Y241" s="25"/>
      <c r="Z241" s="25"/>
      <c r="AA241" s="25"/>
      <c r="AB241" s="25"/>
      <c r="AC241" s="25"/>
      <c r="AD241" s="25"/>
      <c r="AE241" s="25"/>
      <c r="AF241" s="25"/>
    </row>
    <row r="242">
      <c r="A242" s="41" t="s">
        <v>846</v>
      </c>
      <c r="B242" s="41" t="str">
        <f>VLOOKUP(A242, 'Unavailable Pitchers'!K:L, 2, FALSE)</f>
        <v>#N/A</v>
      </c>
      <c r="C242" s="41" t="s">
        <v>662</v>
      </c>
      <c r="D242" s="41"/>
      <c r="E242" s="41"/>
      <c r="F242" s="41"/>
      <c r="G242" s="41"/>
      <c r="H242" s="41"/>
      <c r="I242" s="41"/>
      <c r="J242" s="43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23"/>
      <c r="X242" s="23"/>
      <c r="Y242" s="25"/>
      <c r="Z242" s="25"/>
      <c r="AA242" s="25"/>
      <c r="AB242" s="25"/>
      <c r="AC242" s="25"/>
      <c r="AD242" s="25"/>
      <c r="AE242" s="25"/>
      <c r="AF242" s="25"/>
    </row>
    <row r="243">
      <c r="A243" s="41" t="s">
        <v>560</v>
      </c>
      <c r="B243" s="41" t="str">
        <f>VLOOKUP(A243, 'Unavailable Pitchers'!K:L, 2, FALSE)</f>
        <v>#N/A</v>
      </c>
      <c r="C243" s="41" t="s">
        <v>662</v>
      </c>
      <c r="D243" s="41"/>
      <c r="E243" s="41"/>
      <c r="F243" s="41"/>
      <c r="G243" s="41"/>
      <c r="H243" s="41"/>
      <c r="I243" s="41"/>
      <c r="J243" s="43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23"/>
      <c r="X243" s="23"/>
      <c r="Y243" s="25"/>
      <c r="Z243" s="25"/>
      <c r="AA243" s="25"/>
      <c r="AB243" s="25"/>
      <c r="AC243" s="25"/>
      <c r="AD243" s="25"/>
      <c r="AE243" s="25"/>
      <c r="AF243" s="25"/>
    </row>
    <row r="244">
      <c r="A244" s="41" t="s">
        <v>847</v>
      </c>
      <c r="B244" s="41" t="str">
        <f>VLOOKUP(A244, 'Unavailable Pitchers'!K:L, 2, FALSE)</f>
        <v>#N/A</v>
      </c>
      <c r="C244" s="41" t="s">
        <v>662</v>
      </c>
      <c r="D244" s="41"/>
      <c r="E244" s="41"/>
      <c r="F244" s="41"/>
      <c r="G244" s="41"/>
      <c r="H244" s="41"/>
      <c r="I244" s="41"/>
      <c r="J244" s="43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23"/>
      <c r="X244" s="23"/>
      <c r="Y244" s="25"/>
      <c r="Z244" s="25"/>
      <c r="AA244" s="25"/>
      <c r="AB244" s="25"/>
      <c r="AC244" s="25"/>
      <c r="AD244" s="25"/>
      <c r="AE244" s="25"/>
      <c r="AF244" s="25"/>
    </row>
    <row r="245">
      <c r="A245" s="41" t="s">
        <v>503</v>
      </c>
      <c r="B245" s="41" t="str">
        <f>VLOOKUP(A245, 'Unavailable Pitchers'!K:L, 2, FALSE)</f>
        <v>#N/A</v>
      </c>
      <c r="C245" s="41" t="s">
        <v>662</v>
      </c>
      <c r="D245" s="41"/>
      <c r="E245" s="41"/>
      <c r="F245" s="41"/>
      <c r="G245" s="41"/>
      <c r="H245" s="41"/>
      <c r="I245" s="41"/>
      <c r="J245" s="43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23"/>
      <c r="X245" s="23"/>
      <c r="Y245" s="25"/>
      <c r="Z245" s="25"/>
      <c r="AA245" s="25"/>
      <c r="AB245" s="25"/>
      <c r="AC245" s="25"/>
      <c r="AD245" s="25"/>
      <c r="AE245" s="25"/>
      <c r="AF245" s="25"/>
    </row>
    <row r="246">
      <c r="A246" s="41" t="s">
        <v>848</v>
      </c>
      <c r="B246" s="41" t="str">
        <f>VLOOKUP(A246, 'Unavailable Pitchers'!K:L, 2, FALSE)</f>
        <v>#N/A</v>
      </c>
      <c r="C246" s="41" t="s">
        <v>662</v>
      </c>
      <c r="D246" s="41"/>
      <c r="E246" s="41"/>
      <c r="F246" s="41"/>
      <c r="G246" s="41"/>
      <c r="H246" s="41"/>
      <c r="I246" s="41"/>
      <c r="J246" s="43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23"/>
      <c r="X246" s="23"/>
      <c r="Y246" s="25"/>
      <c r="Z246" s="25"/>
      <c r="AA246" s="25"/>
      <c r="AB246" s="25"/>
      <c r="AC246" s="25"/>
      <c r="AD246" s="25"/>
      <c r="AE246" s="25"/>
      <c r="AF246" s="25"/>
    </row>
    <row r="247">
      <c r="A247" s="41" t="s">
        <v>849</v>
      </c>
      <c r="B247" s="41" t="str">
        <f>VLOOKUP(A247, 'Unavailable Pitchers'!K:L, 2, FALSE)</f>
        <v>#N/A</v>
      </c>
      <c r="C247" s="41" t="s">
        <v>662</v>
      </c>
      <c r="D247" s="41"/>
      <c r="E247" s="41"/>
      <c r="F247" s="41"/>
      <c r="G247" s="41"/>
      <c r="H247" s="41"/>
      <c r="I247" s="41"/>
      <c r="J247" s="43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23"/>
      <c r="X247" s="23"/>
      <c r="Y247" s="25"/>
      <c r="Z247" s="25"/>
      <c r="AA247" s="25"/>
      <c r="AB247" s="25"/>
      <c r="AC247" s="25"/>
      <c r="AD247" s="25"/>
      <c r="AE247" s="25"/>
      <c r="AF247" s="25"/>
    </row>
    <row r="248">
      <c r="A248" s="41" t="s">
        <v>850</v>
      </c>
      <c r="B248" s="41" t="str">
        <f>VLOOKUP(A248, 'Unavailable Pitchers'!K:L, 2, FALSE)</f>
        <v>#N/A</v>
      </c>
      <c r="C248" s="41" t="s">
        <v>662</v>
      </c>
      <c r="D248" s="41"/>
      <c r="E248" s="41"/>
      <c r="F248" s="41"/>
      <c r="G248" s="41"/>
      <c r="H248" s="41"/>
      <c r="I248" s="41"/>
      <c r="J248" s="43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23"/>
      <c r="X248" s="23"/>
      <c r="Y248" s="25"/>
      <c r="Z248" s="25"/>
      <c r="AA248" s="25"/>
      <c r="AB248" s="25"/>
      <c r="AC248" s="25"/>
      <c r="AD248" s="25"/>
      <c r="AE248" s="25"/>
      <c r="AF248" s="25"/>
    </row>
    <row r="249">
      <c r="A249" s="41" t="s">
        <v>851</v>
      </c>
      <c r="B249" s="41" t="str">
        <f>VLOOKUP(A249, 'Unavailable Pitchers'!K:L, 2, FALSE)</f>
        <v>#N/A</v>
      </c>
      <c r="C249" s="41" t="s">
        <v>662</v>
      </c>
      <c r="D249" s="41"/>
      <c r="E249" s="41"/>
      <c r="F249" s="41"/>
      <c r="G249" s="41"/>
      <c r="H249" s="41"/>
      <c r="I249" s="41"/>
      <c r="J249" s="43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23"/>
      <c r="X249" s="23"/>
      <c r="Y249" s="25"/>
      <c r="Z249" s="25"/>
      <c r="AA249" s="25"/>
      <c r="AB249" s="25"/>
      <c r="AC249" s="25"/>
      <c r="AD249" s="25"/>
      <c r="AE249" s="25"/>
      <c r="AF249" s="25"/>
    </row>
    <row r="250">
      <c r="A250" s="41" t="s">
        <v>852</v>
      </c>
      <c r="B250" s="41" t="str">
        <f>VLOOKUP(A250, 'Unavailable Pitchers'!K:L, 2, FALSE)</f>
        <v>#N/A</v>
      </c>
      <c r="C250" s="41" t="s">
        <v>662</v>
      </c>
      <c r="D250" s="41"/>
      <c r="E250" s="41"/>
      <c r="F250" s="41"/>
      <c r="G250" s="41"/>
      <c r="H250" s="41"/>
      <c r="I250" s="41"/>
      <c r="J250" s="43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23"/>
      <c r="X250" s="23"/>
      <c r="Y250" s="25"/>
      <c r="Z250" s="25"/>
      <c r="AA250" s="25"/>
      <c r="AB250" s="25"/>
      <c r="AC250" s="25"/>
      <c r="AD250" s="25"/>
      <c r="AE250" s="25"/>
      <c r="AF250" s="25"/>
    </row>
    <row r="251">
      <c r="A251" s="41" t="s">
        <v>853</v>
      </c>
      <c r="B251" s="41" t="str">
        <f>VLOOKUP(A251, 'Unavailable Pitchers'!K:L, 2, FALSE)</f>
        <v>#N/A</v>
      </c>
      <c r="C251" s="41" t="s">
        <v>662</v>
      </c>
      <c r="D251" s="41"/>
      <c r="E251" s="41"/>
      <c r="F251" s="41"/>
      <c r="G251" s="41"/>
      <c r="H251" s="41"/>
      <c r="I251" s="41"/>
      <c r="J251" s="43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23"/>
      <c r="X251" s="23"/>
      <c r="Y251" s="25"/>
      <c r="Z251" s="25"/>
      <c r="AA251" s="25"/>
      <c r="AB251" s="25"/>
      <c r="AC251" s="25"/>
      <c r="AD251" s="25"/>
      <c r="AE251" s="25"/>
      <c r="AF251" s="25"/>
    </row>
    <row r="252">
      <c r="A252" s="41" t="s">
        <v>854</v>
      </c>
      <c r="B252" s="41" t="str">
        <f>VLOOKUP(A252, 'Unavailable Pitchers'!K:L, 2, FALSE)</f>
        <v>#N/A</v>
      </c>
      <c r="C252" s="41" t="s">
        <v>662</v>
      </c>
      <c r="D252" s="41"/>
      <c r="E252" s="41"/>
      <c r="F252" s="41"/>
      <c r="G252" s="41"/>
      <c r="H252" s="41"/>
      <c r="I252" s="41"/>
      <c r="J252" s="43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23"/>
      <c r="X252" s="23"/>
      <c r="Y252" s="25"/>
      <c r="Z252" s="25"/>
      <c r="AA252" s="25"/>
      <c r="AB252" s="25"/>
      <c r="AC252" s="25"/>
      <c r="AD252" s="25"/>
      <c r="AE252" s="25"/>
      <c r="AF252" s="25"/>
    </row>
    <row r="253">
      <c r="A253" s="41" t="s">
        <v>855</v>
      </c>
      <c r="B253" s="41" t="str">
        <f>VLOOKUP(A253, 'Unavailable Pitchers'!K:L, 2, FALSE)</f>
        <v>#N/A</v>
      </c>
      <c r="C253" s="41" t="s">
        <v>662</v>
      </c>
      <c r="D253" s="41"/>
      <c r="E253" s="41"/>
      <c r="F253" s="41"/>
      <c r="G253" s="41"/>
      <c r="H253" s="41"/>
      <c r="I253" s="41"/>
      <c r="J253" s="43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23"/>
      <c r="X253" s="23"/>
      <c r="Y253" s="25"/>
      <c r="Z253" s="25"/>
      <c r="AA253" s="25"/>
      <c r="AB253" s="25"/>
      <c r="AC253" s="25"/>
      <c r="AD253" s="25"/>
      <c r="AE253" s="25"/>
      <c r="AF253" s="25"/>
    </row>
    <row r="254">
      <c r="A254" s="41" t="s">
        <v>856</v>
      </c>
      <c r="B254" s="41" t="str">
        <f>VLOOKUP(A254, 'Unavailable Pitchers'!K:L, 2, FALSE)</f>
        <v>#N/A</v>
      </c>
      <c r="C254" s="41" t="s">
        <v>662</v>
      </c>
      <c r="D254" s="41"/>
      <c r="E254" s="41"/>
      <c r="F254" s="41"/>
      <c r="G254" s="41"/>
      <c r="H254" s="41"/>
      <c r="I254" s="41"/>
      <c r="J254" s="43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23"/>
      <c r="X254" s="23"/>
      <c r="Y254" s="25"/>
      <c r="Z254" s="25"/>
      <c r="AA254" s="25"/>
      <c r="AB254" s="25"/>
      <c r="AC254" s="25"/>
      <c r="AD254" s="25"/>
      <c r="AE254" s="25"/>
      <c r="AF254" s="25"/>
    </row>
    <row r="255">
      <c r="A255" s="41" t="s">
        <v>857</v>
      </c>
      <c r="B255" s="41" t="str">
        <f>VLOOKUP(A255, 'Unavailable Pitchers'!K:L, 2, FALSE)</f>
        <v>#N/A</v>
      </c>
      <c r="C255" s="41" t="s">
        <v>662</v>
      </c>
      <c r="D255" s="41"/>
      <c r="E255" s="41"/>
      <c r="F255" s="41"/>
      <c r="G255" s="41"/>
      <c r="H255" s="41"/>
      <c r="I255" s="41"/>
      <c r="J255" s="43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23"/>
      <c r="X255" s="23"/>
      <c r="Y255" s="25"/>
      <c r="Z255" s="25"/>
      <c r="AA255" s="25"/>
      <c r="AB255" s="25"/>
      <c r="AC255" s="25"/>
      <c r="AD255" s="25"/>
      <c r="AE255" s="25"/>
      <c r="AF255" s="25"/>
    </row>
    <row r="256">
      <c r="A256" s="41" t="s">
        <v>858</v>
      </c>
      <c r="B256" s="41" t="str">
        <f>VLOOKUP(A256, 'Unavailable Pitchers'!K:L, 2, FALSE)</f>
        <v>#N/A</v>
      </c>
      <c r="C256" s="41" t="s">
        <v>662</v>
      </c>
      <c r="D256" s="41"/>
      <c r="E256" s="41"/>
      <c r="F256" s="41"/>
      <c r="G256" s="41"/>
      <c r="H256" s="41"/>
      <c r="I256" s="41"/>
      <c r="J256" s="43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23"/>
      <c r="X256" s="23"/>
      <c r="Y256" s="25"/>
      <c r="Z256" s="25"/>
      <c r="AA256" s="25"/>
      <c r="AB256" s="25"/>
      <c r="AC256" s="25"/>
      <c r="AD256" s="25"/>
      <c r="AE256" s="25"/>
      <c r="AF256" s="25"/>
    </row>
    <row r="257">
      <c r="A257" s="41" t="s">
        <v>519</v>
      </c>
      <c r="B257" s="41" t="str">
        <f>VLOOKUP(A257, 'Unavailable Pitchers'!K:L, 2, FALSE)</f>
        <v>#N/A</v>
      </c>
      <c r="C257" s="41" t="s">
        <v>662</v>
      </c>
      <c r="D257" s="41"/>
      <c r="E257" s="41"/>
      <c r="F257" s="41"/>
      <c r="G257" s="41"/>
      <c r="H257" s="41"/>
      <c r="I257" s="41"/>
      <c r="J257" s="43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23"/>
      <c r="X257" s="23"/>
      <c r="Y257" s="25"/>
      <c r="Z257" s="25"/>
      <c r="AA257" s="25"/>
      <c r="AB257" s="25"/>
      <c r="AC257" s="25"/>
      <c r="AD257" s="25"/>
      <c r="AE257" s="25"/>
      <c r="AF257" s="25"/>
    </row>
    <row r="258">
      <c r="A258" s="41" t="s">
        <v>859</v>
      </c>
      <c r="B258" s="41" t="str">
        <f>VLOOKUP(A258, 'Unavailable Pitchers'!K:L, 2, FALSE)</f>
        <v>#N/A</v>
      </c>
      <c r="C258" s="41" t="s">
        <v>662</v>
      </c>
      <c r="D258" s="41"/>
      <c r="E258" s="41"/>
      <c r="F258" s="41"/>
      <c r="G258" s="41"/>
      <c r="H258" s="41"/>
      <c r="I258" s="41"/>
      <c r="J258" s="43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23"/>
      <c r="X258" s="23"/>
      <c r="Y258" s="25"/>
      <c r="Z258" s="25"/>
      <c r="AA258" s="25"/>
      <c r="AB258" s="25"/>
      <c r="AC258" s="25"/>
      <c r="AD258" s="25"/>
      <c r="AE258" s="25"/>
      <c r="AF258" s="25"/>
    </row>
    <row r="259">
      <c r="A259" s="41" t="s">
        <v>860</v>
      </c>
      <c r="B259" s="41" t="str">
        <f>VLOOKUP(A259, 'Unavailable Pitchers'!K:L, 2, FALSE)</f>
        <v>#N/A</v>
      </c>
      <c r="C259" s="41" t="s">
        <v>662</v>
      </c>
      <c r="D259" s="41"/>
      <c r="E259" s="41"/>
      <c r="F259" s="41"/>
      <c r="G259" s="41"/>
      <c r="H259" s="41"/>
      <c r="I259" s="41"/>
      <c r="J259" s="43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23"/>
      <c r="X259" s="23"/>
      <c r="Y259" s="25"/>
      <c r="Z259" s="25"/>
      <c r="AA259" s="25"/>
      <c r="AB259" s="25"/>
      <c r="AC259" s="25"/>
      <c r="AD259" s="25"/>
      <c r="AE259" s="25"/>
      <c r="AF259" s="25"/>
    </row>
    <row r="260">
      <c r="A260" s="41" t="s">
        <v>861</v>
      </c>
      <c r="B260" s="41" t="str">
        <f>VLOOKUP(A260, 'Unavailable Pitchers'!K:L, 2, FALSE)</f>
        <v>#N/A</v>
      </c>
      <c r="C260" s="41" t="s">
        <v>662</v>
      </c>
      <c r="D260" s="41"/>
      <c r="E260" s="41"/>
      <c r="F260" s="41"/>
      <c r="G260" s="41"/>
      <c r="H260" s="41"/>
      <c r="I260" s="41"/>
      <c r="J260" s="43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23"/>
      <c r="X260" s="23"/>
      <c r="Y260" s="25"/>
      <c r="Z260" s="25"/>
      <c r="AA260" s="25"/>
      <c r="AB260" s="25"/>
      <c r="AC260" s="25"/>
      <c r="AD260" s="25"/>
      <c r="AE260" s="25"/>
      <c r="AF260" s="25"/>
    </row>
    <row r="261">
      <c r="A261" s="41" t="s">
        <v>862</v>
      </c>
      <c r="B261" s="41" t="str">
        <f>VLOOKUP(A261, 'Unavailable Pitchers'!K:L, 2, FALSE)</f>
        <v>#N/A</v>
      </c>
      <c r="C261" s="41" t="s">
        <v>662</v>
      </c>
      <c r="D261" s="41"/>
      <c r="E261" s="41"/>
      <c r="F261" s="41"/>
      <c r="G261" s="41"/>
      <c r="H261" s="41"/>
      <c r="I261" s="41"/>
      <c r="J261" s="43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23"/>
      <c r="X261" s="23"/>
      <c r="Y261" s="25"/>
      <c r="Z261" s="25"/>
      <c r="AA261" s="25"/>
      <c r="AB261" s="25"/>
      <c r="AC261" s="25"/>
      <c r="AD261" s="25"/>
      <c r="AE261" s="25"/>
      <c r="AF261" s="25"/>
    </row>
    <row r="262">
      <c r="A262" s="41" t="s">
        <v>863</v>
      </c>
      <c r="B262" s="41" t="str">
        <f>VLOOKUP(A262, 'Unavailable Pitchers'!K:L, 2, FALSE)</f>
        <v>#N/A</v>
      </c>
      <c r="C262" s="41" t="s">
        <v>662</v>
      </c>
      <c r="D262" s="41"/>
      <c r="E262" s="41"/>
      <c r="F262" s="41"/>
      <c r="G262" s="41"/>
      <c r="H262" s="41"/>
      <c r="I262" s="41"/>
      <c r="J262" s="43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23"/>
      <c r="X262" s="23"/>
      <c r="Y262" s="25"/>
      <c r="Z262" s="25"/>
      <c r="AA262" s="25"/>
      <c r="AB262" s="25"/>
      <c r="AC262" s="25"/>
      <c r="AD262" s="25"/>
      <c r="AE262" s="25"/>
      <c r="AF262" s="25"/>
    </row>
    <row r="263">
      <c r="A263" s="41" t="s">
        <v>864</v>
      </c>
      <c r="B263" s="41" t="str">
        <f>VLOOKUP(A263, 'Unavailable Pitchers'!K:L, 2, FALSE)</f>
        <v>#N/A</v>
      </c>
      <c r="C263" s="41" t="s">
        <v>662</v>
      </c>
      <c r="D263" s="41"/>
      <c r="E263" s="41"/>
      <c r="F263" s="41"/>
      <c r="G263" s="41"/>
      <c r="H263" s="41"/>
      <c r="I263" s="41"/>
      <c r="J263" s="43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23"/>
      <c r="X263" s="23"/>
      <c r="Y263" s="25"/>
      <c r="Z263" s="25"/>
      <c r="AA263" s="25"/>
      <c r="AB263" s="25"/>
      <c r="AC263" s="25"/>
      <c r="AD263" s="25"/>
      <c r="AE263" s="25"/>
      <c r="AF263" s="25"/>
    </row>
    <row r="264">
      <c r="A264" s="41" t="s">
        <v>865</v>
      </c>
      <c r="B264" s="41" t="str">
        <f>VLOOKUP(A264, 'Unavailable Pitchers'!K:L, 2, FALSE)</f>
        <v>#N/A</v>
      </c>
      <c r="C264" s="41" t="s">
        <v>662</v>
      </c>
      <c r="D264" s="41"/>
      <c r="E264" s="41"/>
      <c r="F264" s="41"/>
      <c r="G264" s="41"/>
      <c r="H264" s="41"/>
      <c r="I264" s="41"/>
      <c r="J264" s="43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23"/>
      <c r="X264" s="23"/>
      <c r="Y264" s="25"/>
      <c r="Z264" s="25"/>
      <c r="AA264" s="25"/>
      <c r="AB264" s="25"/>
      <c r="AC264" s="25"/>
      <c r="AD264" s="25"/>
      <c r="AE264" s="25"/>
      <c r="AF264" s="25"/>
    </row>
    <row r="265">
      <c r="A265" s="41" t="s">
        <v>866</v>
      </c>
      <c r="B265" s="41" t="str">
        <f>VLOOKUP(A265, 'Unavailable Pitchers'!K:L, 2, FALSE)</f>
        <v>#N/A</v>
      </c>
      <c r="C265" s="41" t="s">
        <v>662</v>
      </c>
      <c r="D265" s="41"/>
      <c r="E265" s="41"/>
      <c r="F265" s="41"/>
      <c r="G265" s="41"/>
      <c r="H265" s="41"/>
      <c r="I265" s="41"/>
      <c r="J265" s="43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23"/>
      <c r="X265" s="23"/>
      <c r="Y265" s="25"/>
      <c r="Z265" s="25"/>
      <c r="AA265" s="25"/>
      <c r="AB265" s="25"/>
      <c r="AC265" s="25"/>
      <c r="AD265" s="25"/>
      <c r="AE265" s="25"/>
      <c r="AF265" s="25"/>
    </row>
    <row r="266">
      <c r="A266" s="41" t="s">
        <v>867</v>
      </c>
      <c r="B266" s="41" t="str">
        <f>VLOOKUP(A266, 'Unavailable Pitchers'!K:L, 2, FALSE)</f>
        <v>#N/A</v>
      </c>
      <c r="C266" s="41" t="s">
        <v>662</v>
      </c>
      <c r="D266" s="41"/>
      <c r="E266" s="41"/>
      <c r="F266" s="41"/>
      <c r="G266" s="41"/>
      <c r="H266" s="41"/>
      <c r="I266" s="41"/>
      <c r="J266" s="43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23"/>
      <c r="X266" s="23"/>
      <c r="Y266" s="25"/>
      <c r="Z266" s="25"/>
      <c r="AA266" s="25"/>
      <c r="AB266" s="25"/>
      <c r="AC266" s="25"/>
      <c r="AD266" s="25"/>
      <c r="AE266" s="25"/>
      <c r="AF266" s="25"/>
    </row>
    <row r="267">
      <c r="A267" s="41" t="s">
        <v>868</v>
      </c>
      <c r="B267" s="41" t="str">
        <f>VLOOKUP(A267, 'Unavailable Pitchers'!K:L, 2, FALSE)</f>
        <v>#N/A</v>
      </c>
      <c r="C267" s="41" t="s">
        <v>662</v>
      </c>
      <c r="D267" s="41"/>
      <c r="E267" s="41"/>
      <c r="F267" s="41"/>
      <c r="G267" s="41"/>
      <c r="H267" s="41"/>
      <c r="I267" s="41"/>
      <c r="J267" s="43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23"/>
      <c r="X267" s="23"/>
      <c r="Y267" s="25"/>
      <c r="Z267" s="25"/>
      <c r="AA267" s="25"/>
      <c r="AB267" s="25"/>
      <c r="AC267" s="25"/>
      <c r="AD267" s="25"/>
      <c r="AE267" s="25"/>
      <c r="AF267" s="25"/>
    </row>
    <row r="268">
      <c r="A268" s="41" t="s">
        <v>869</v>
      </c>
      <c r="B268" s="41" t="str">
        <f>VLOOKUP(A268, 'Unavailable Pitchers'!K:L, 2, FALSE)</f>
        <v>#N/A</v>
      </c>
      <c r="C268" s="41" t="s">
        <v>662</v>
      </c>
      <c r="D268" s="41"/>
      <c r="E268" s="41"/>
      <c r="F268" s="41"/>
      <c r="G268" s="41"/>
      <c r="H268" s="41"/>
      <c r="I268" s="41"/>
      <c r="J268" s="43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23"/>
      <c r="X268" s="23"/>
      <c r="Y268" s="25"/>
      <c r="Z268" s="25"/>
      <c r="AA268" s="25"/>
      <c r="AB268" s="25"/>
      <c r="AC268" s="25"/>
      <c r="AD268" s="25"/>
      <c r="AE268" s="25"/>
      <c r="AF268" s="25"/>
    </row>
    <row r="269">
      <c r="A269" s="41" t="s">
        <v>870</v>
      </c>
      <c r="B269" s="41" t="str">
        <f>VLOOKUP(A269, 'Unavailable Pitchers'!K:L, 2, FALSE)</f>
        <v>#N/A</v>
      </c>
      <c r="C269" s="41" t="s">
        <v>662</v>
      </c>
      <c r="D269" s="41"/>
      <c r="E269" s="41"/>
      <c r="F269" s="41"/>
      <c r="G269" s="41"/>
      <c r="H269" s="41"/>
      <c r="I269" s="41"/>
      <c r="J269" s="43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23"/>
      <c r="X269" s="23"/>
      <c r="Y269" s="25"/>
      <c r="Z269" s="25"/>
      <c r="AA269" s="25"/>
      <c r="AB269" s="25"/>
      <c r="AC269" s="25"/>
      <c r="AD269" s="25"/>
      <c r="AE269" s="25"/>
      <c r="AF269" s="25"/>
    </row>
    <row r="270">
      <c r="A270" s="41" t="s">
        <v>871</v>
      </c>
      <c r="B270" s="41" t="str">
        <f>VLOOKUP(A270, 'Unavailable Pitchers'!K:L, 2, FALSE)</f>
        <v>#N/A</v>
      </c>
      <c r="C270" s="41" t="s">
        <v>662</v>
      </c>
      <c r="D270" s="41"/>
      <c r="E270" s="41"/>
      <c r="F270" s="41"/>
      <c r="G270" s="41"/>
      <c r="H270" s="41"/>
      <c r="I270" s="41"/>
      <c r="J270" s="43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23"/>
      <c r="X270" s="23"/>
      <c r="Y270" s="25"/>
      <c r="Z270" s="25"/>
      <c r="AA270" s="25"/>
      <c r="AB270" s="25"/>
      <c r="AC270" s="25"/>
      <c r="AD270" s="25"/>
      <c r="AE270" s="25"/>
      <c r="AF270" s="25"/>
    </row>
    <row r="271">
      <c r="A271" s="41" t="s">
        <v>872</v>
      </c>
      <c r="B271" s="41" t="str">
        <f>VLOOKUP(A271, 'Unavailable Pitchers'!K:L, 2, FALSE)</f>
        <v>#N/A</v>
      </c>
      <c r="C271" s="41" t="s">
        <v>662</v>
      </c>
      <c r="D271" s="41"/>
      <c r="E271" s="41"/>
      <c r="F271" s="41"/>
      <c r="G271" s="41"/>
      <c r="H271" s="41"/>
      <c r="I271" s="41"/>
      <c r="J271" s="43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23"/>
      <c r="X271" s="23"/>
      <c r="Y271" s="25"/>
      <c r="Z271" s="25"/>
      <c r="AA271" s="25"/>
      <c r="AB271" s="25"/>
      <c r="AC271" s="25"/>
      <c r="AD271" s="25"/>
      <c r="AE271" s="25"/>
      <c r="AF271" s="25"/>
    </row>
    <row r="272">
      <c r="A272" s="41" t="s">
        <v>873</v>
      </c>
      <c r="B272" s="41" t="str">
        <f>VLOOKUP(A272, 'Unavailable Pitchers'!K:L, 2, FALSE)</f>
        <v>#N/A</v>
      </c>
      <c r="C272" s="41" t="s">
        <v>662</v>
      </c>
      <c r="D272" s="41"/>
      <c r="E272" s="41"/>
      <c r="F272" s="41"/>
      <c r="G272" s="41"/>
      <c r="H272" s="41"/>
      <c r="I272" s="41"/>
      <c r="J272" s="43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23"/>
      <c r="X272" s="23"/>
      <c r="Y272" s="25"/>
      <c r="Z272" s="25"/>
      <c r="AA272" s="25"/>
      <c r="AB272" s="25"/>
      <c r="AC272" s="25"/>
      <c r="AD272" s="25"/>
      <c r="AE272" s="25"/>
      <c r="AF272" s="25"/>
    </row>
    <row r="273">
      <c r="A273" s="41" t="s">
        <v>874</v>
      </c>
      <c r="B273" s="41" t="str">
        <f>VLOOKUP(A273, 'Unavailable Pitchers'!K:L, 2, FALSE)</f>
        <v>#N/A</v>
      </c>
      <c r="C273" s="41" t="s">
        <v>662</v>
      </c>
      <c r="D273" s="41"/>
      <c r="E273" s="41"/>
      <c r="F273" s="41"/>
      <c r="G273" s="41"/>
      <c r="H273" s="41"/>
      <c r="I273" s="41"/>
      <c r="J273" s="43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23"/>
      <c r="X273" s="23"/>
      <c r="Y273" s="25"/>
      <c r="Z273" s="25"/>
      <c r="AA273" s="25"/>
      <c r="AB273" s="25"/>
      <c r="AC273" s="25"/>
      <c r="AD273" s="25"/>
      <c r="AE273" s="25"/>
      <c r="AF273" s="25"/>
    </row>
    <row r="274">
      <c r="A274" s="41" t="s">
        <v>875</v>
      </c>
      <c r="B274" s="41" t="str">
        <f>VLOOKUP(A274, 'Unavailable Pitchers'!K:L, 2, FALSE)</f>
        <v>#N/A</v>
      </c>
      <c r="C274" s="41" t="s">
        <v>662</v>
      </c>
      <c r="D274" s="41"/>
      <c r="E274" s="41"/>
      <c r="F274" s="41"/>
      <c r="G274" s="41"/>
      <c r="H274" s="41"/>
      <c r="I274" s="41"/>
      <c r="J274" s="43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23"/>
      <c r="X274" s="23"/>
      <c r="Y274" s="25"/>
      <c r="Z274" s="25"/>
      <c r="AA274" s="25"/>
      <c r="AB274" s="25"/>
      <c r="AC274" s="25"/>
      <c r="AD274" s="25"/>
      <c r="AE274" s="25"/>
      <c r="AF274" s="25"/>
    </row>
    <row r="275">
      <c r="A275" s="41" t="s">
        <v>876</v>
      </c>
      <c r="B275" s="41" t="str">
        <f>VLOOKUP(A275, 'Unavailable Pitchers'!K:L, 2, FALSE)</f>
        <v>#N/A</v>
      </c>
      <c r="C275" s="41" t="s">
        <v>662</v>
      </c>
      <c r="D275" s="41"/>
      <c r="E275" s="41"/>
      <c r="F275" s="41"/>
      <c r="G275" s="41"/>
      <c r="H275" s="41"/>
      <c r="I275" s="41"/>
      <c r="J275" s="43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23"/>
      <c r="X275" s="23"/>
      <c r="Y275" s="25"/>
      <c r="Z275" s="25"/>
      <c r="AA275" s="25"/>
      <c r="AB275" s="25"/>
      <c r="AC275" s="25"/>
      <c r="AD275" s="25"/>
      <c r="AE275" s="25"/>
      <c r="AF275" s="25"/>
    </row>
    <row r="276">
      <c r="A276" s="41" t="s">
        <v>459</v>
      </c>
      <c r="B276" s="41" t="str">
        <f>VLOOKUP(A276, 'Unavailable Pitchers'!K:L, 2, FALSE)</f>
        <v>#N/A</v>
      </c>
      <c r="C276" s="41" t="s">
        <v>662</v>
      </c>
      <c r="D276" s="41"/>
      <c r="E276" s="41"/>
      <c r="F276" s="41"/>
      <c r="G276" s="41"/>
      <c r="H276" s="41"/>
      <c r="I276" s="41"/>
      <c r="J276" s="43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23"/>
      <c r="X276" s="23"/>
      <c r="Y276" s="25"/>
      <c r="Z276" s="25"/>
      <c r="AA276" s="25"/>
      <c r="AB276" s="25"/>
      <c r="AC276" s="25"/>
      <c r="AD276" s="25"/>
      <c r="AE276" s="25"/>
      <c r="AF276" s="25"/>
    </row>
    <row r="277">
      <c r="A277" s="41" t="s">
        <v>877</v>
      </c>
      <c r="B277" s="41" t="str">
        <f>VLOOKUP(A277, 'Unavailable Pitchers'!K:L, 2, FALSE)</f>
        <v>#N/A</v>
      </c>
      <c r="C277" s="41" t="s">
        <v>662</v>
      </c>
      <c r="D277" s="41"/>
      <c r="E277" s="41"/>
      <c r="F277" s="41"/>
      <c r="G277" s="41"/>
      <c r="H277" s="41"/>
      <c r="I277" s="41"/>
      <c r="J277" s="43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23"/>
      <c r="X277" s="23"/>
      <c r="Y277" s="25"/>
      <c r="Z277" s="25"/>
      <c r="AA277" s="25"/>
      <c r="AB277" s="25"/>
      <c r="AC277" s="25"/>
      <c r="AD277" s="25"/>
      <c r="AE277" s="25"/>
      <c r="AF277" s="25"/>
    </row>
    <row r="278">
      <c r="A278" s="41" t="s">
        <v>591</v>
      </c>
      <c r="B278" s="41" t="str">
        <f>VLOOKUP(A278, 'Unavailable Pitchers'!K:L, 2, FALSE)</f>
        <v>#N/A</v>
      </c>
      <c r="C278" s="41" t="s">
        <v>662</v>
      </c>
      <c r="D278" s="41"/>
      <c r="E278" s="41"/>
      <c r="F278" s="41"/>
      <c r="G278" s="41"/>
      <c r="H278" s="41"/>
      <c r="I278" s="41"/>
      <c r="J278" s="43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23"/>
      <c r="X278" s="23"/>
      <c r="Y278" s="25"/>
      <c r="Z278" s="25"/>
      <c r="AA278" s="25"/>
      <c r="AB278" s="25"/>
      <c r="AC278" s="25"/>
      <c r="AD278" s="25"/>
      <c r="AE278" s="25"/>
      <c r="AF278" s="25"/>
    </row>
    <row r="279">
      <c r="A279" s="41" t="s">
        <v>878</v>
      </c>
      <c r="B279" s="41" t="str">
        <f>VLOOKUP(A279, 'Unavailable Pitchers'!K:L, 2, FALSE)</f>
        <v>#N/A</v>
      </c>
      <c r="C279" s="41" t="s">
        <v>662</v>
      </c>
      <c r="D279" s="41"/>
      <c r="E279" s="41"/>
      <c r="F279" s="41"/>
      <c r="G279" s="41"/>
      <c r="H279" s="41"/>
      <c r="I279" s="41"/>
      <c r="J279" s="43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23"/>
      <c r="X279" s="23"/>
      <c r="Y279" s="25"/>
      <c r="Z279" s="25"/>
      <c r="AA279" s="25"/>
      <c r="AB279" s="25"/>
      <c r="AC279" s="25"/>
      <c r="AD279" s="25"/>
      <c r="AE279" s="25"/>
      <c r="AF279" s="25"/>
    </row>
    <row r="280">
      <c r="A280" s="41" t="s">
        <v>879</v>
      </c>
      <c r="B280" s="41" t="str">
        <f>VLOOKUP(A280, 'Unavailable Pitchers'!K:L, 2, FALSE)</f>
        <v>#N/A</v>
      </c>
      <c r="C280" s="41" t="s">
        <v>662</v>
      </c>
      <c r="D280" s="41"/>
      <c r="E280" s="41"/>
      <c r="F280" s="41"/>
      <c r="G280" s="41"/>
      <c r="H280" s="41"/>
      <c r="I280" s="41"/>
      <c r="J280" s="43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23"/>
      <c r="X280" s="23"/>
      <c r="Y280" s="25"/>
      <c r="Z280" s="25"/>
      <c r="AA280" s="25"/>
      <c r="AB280" s="25"/>
      <c r="AC280" s="25"/>
      <c r="AD280" s="25"/>
      <c r="AE280" s="25"/>
      <c r="AF280" s="25"/>
    </row>
    <row r="281">
      <c r="A281" s="41" t="s">
        <v>880</v>
      </c>
      <c r="B281" s="41" t="str">
        <f>VLOOKUP(A281, 'Unavailable Pitchers'!K:L, 2, FALSE)</f>
        <v>#N/A</v>
      </c>
      <c r="C281" s="41" t="s">
        <v>662</v>
      </c>
      <c r="D281" s="41"/>
      <c r="E281" s="41"/>
      <c r="F281" s="41"/>
      <c r="G281" s="41"/>
      <c r="H281" s="41"/>
      <c r="I281" s="41"/>
      <c r="J281" s="43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23"/>
      <c r="X281" s="23"/>
      <c r="Y281" s="25"/>
      <c r="Z281" s="25"/>
      <c r="AA281" s="25"/>
      <c r="AB281" s="25"/>
      <c r="AC281" s="25"/>
      <c r="AD281" s="25"/>
      <c r="AE281" s="25"/>
      <c r="AF281" s="25"/>
    </row>
    <row r="282">
      <c r="A282" s="41" t="s">
        <v>475</v>
      </c>
      <c r="B282" s="41" t="str">
        <f>VLOOKUP(A282, 'Unavailable Pitchers'!K:L, 2, FALSE)</f>
        <v>#N/A</v>
      </c>
      <c r="C282" s="41" t="s">
        <v>662</v>
      </c>
      <c r="D282" s="41"/>
      <c r="E282" s="41"/>
      <c r="F282" s="41"/>
      <c r="G282" s="41"/>
      <c r="H282" s="41"/>
      <c r="I282" s="41"/>
      <c r="J282" s="43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23"/>
      <c r="X282" s="23"/>
      <c r="Y282" s="25"/>
      <c r="Z282" s="25"/>
      <c r="AA282" s="25"/>
      <c r="AB282" s="25"/>
      <c r="AC282" s="25"/>
      <c r="AD282" s="25"/>
      <c r="AE282" s="25"/>
      <c r="AF282" s="25"/>
    </row>
    <row r="283">
      <c r="A283" s="41" t="s">
        <v>460</v>
      </c>
      <c r="B283" s="41" t="str">
        <f>VLOOKUP(A283, 'Unavailable Pitchers'!K:L, 2, FALSE)</f>
        <v>#N/A</v>
      </c>
      <c r="C283" s="41" t="s">
        <v>662</v>
      </c>
      <c r="D283" s="41"/>
      <c r="E283" s="41"/>
      <c r="F283" s="41"/>
      <c r="G283" s="41"/>
      <c r="H283" s="41"/>
      <c r="I283" s="41"/>
      <c r="J283" s="43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23"/>
      <c r="X283" s="23"/>
      <c r="Y283" s="25"/>
      <c r="Z283" s="25"/>
      <c r="AA283" s="25"/>
      <c r="AB283" s="25"/>
      <c r="AC283" s="25"/>
      <c r="AD283" s="25"/>
      <c r="AE283" s="25"/>
      <c r="AF283" s="25"/>
    </row>
    <row r="284">
      <c r="A284" s="41" t="s">
        <v>881</v>
      </c>
      <c r="B284" s="41" t="str">
        <f>VLOOKUP(A284, 'Unavailable Pitchers'!K:L, 2, FALSE)</f>
        <v>#N/A</v>
      </c>
      <c r="C284" s="41" t="s">
        <v>662</v>
      </c>
      <c r="D284" s="41"/>
      <c r="E284" s="41"/>
      <c r="F284" s="41"/>
      <c r="G284" s="41"/>
      <c r="H284" s="41"/>
      <c r="I284" s="41"/>
      <c r="J284" s="43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23"/>
      <c r="X284" s="23"/>
      <c r="Y284" s="25"/>
      <c r="Z284" s="25"/>
      <c r="AA284" s="25"/>
      <c r="AB284" s="25"/>
      <c r="AC284" s="25"/>
      <c r="AD284" s="25"/>
      <c r="AE284" s="25"/>
      <c r="AF284" s="25"/>
    </row>
    <row r="285">
      <c r="A285" s="41" t="s">
        <v>882</v>
      </c>
      <c r="B285" s="41" t="str">
        <f>VLOOKUP(A285, 'Unavailable Pitchers'!K:L, 2, FALSE)</f>
        <v>#N/A</v>
      </c>
      <c r="C285" s="41" t="s">
        <v>662</v>
      </c>
      <c r="D285" s="41"/>
      <c r="E285" s="41"/>
      <c r="F285" s="41"/>
      <c r="G285" s="41"/>
      <c r="H285" s="41"/>
      <c r="I285" s="41"/>
      <c r="J285" s="43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23"/>
      <c r="X285" s="23"/>
      <c r="Y285" s="25"/>
      <c r="Z285" s="25"/>
      <c r="AA285" s="25"/>
      <c r="AB285" s="25"/>
      <c r="AC285" s="25"/>
      <c r="AD285" s="25"/>
      <c r="AE285" s="25"/>
      <c r="AF285" s="25"/>
    </row>
    <row r="286">
      <c r="A286" s="41" t="s">
        <v>883</v>
      </c>
      <c r="B286" s="41" t="str">
        <f>VLOOKUP(A286, 'Unavailable Pitchers'!K:L, 2, FALSE)</f>
        <v>#N/A</v>
      </c>
      <c r="C286" s="41" t="s">
        <v>662</v>
      </c>
      <c r="D286" s="41"/>
      <c r="E286" s="41"/>
      <c r="F286" s="41"/>
      <c r="G286" s="41"/>
      <c r="H286" s="41"/>
      <c r="I286" s="41"/>
      <c r="J286" s="43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23"/>
      <c r="X286" s="23"/>
      <c r="Y286" s="25"/>
      <c r="Z286" s="25"/>
      <c r="AA286" s="25"/>
      <c r="AB286" s="25"/>
      <c r="AC286" s="25"/>
      <c r="AD286" s="25"/>
      <c r="AE286" s="25"/>
      <c r="AF286" s="25"/>
    </row>
    <row r="287">
      <c r="A287" s="41" t="s">
        <v>884</v>
      </c>
      <c r="B287" s="41" t="str">
        <f>VLOOKUP(A287, 'Unavailable Pitchers'!K:L, 2, FALSE)</f>
        <v>#N/A</v>
      </c>
      <c r="C287" s="41" t="s">
        <v>662</v>
      </c>
      <c r="D287" s="41"/>
      <c r="E287" s="41"/>
      <c r="F287" s="41"/>
      <c r="G287" s="41"/>
      <c r="H287" s="41"/>
      <c r="I287" s="41"/>
      <c r="J287" s="43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23"/>
      <c r="X287" s="23"/>
      <c r="Y287" s="25"/>
      <c r="Z287" s="25"/>
      <c r="AA287" s="25"/>
      <c r="AB287" s="25"/>
      <c r="AC287" s="25"/>
      <c r="AD287" s="25"/>
      <c r="AE287" s="25"/>
      <c r="AF287" s="25"/>
    </row>
    <row r="288">
      <c r="A288" s="41" t="s">
        <v>885</v>
      </c>
      <c r="B288" s="41" t="str">
        <f>VLOOKUP(A288, 'Unavailable Pitchers'!K:L, 2, FALSE)</f>
        <v>#N/A</v>
      </c>
      <c r="C288" s="41" t="s">
        <v>662</v>
      </c>
      <c r="D288" s="41"/>
      <c r="E288" s="41"/>
      <c r="F288" s="41"/>
      <c r="G288" s="41"/>
      <c r="H288" s="41"/>
      <c r="I288" s="41"/>
      <c r="J288" s="43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23"/>
      <c r="X288" s="23"/>
      <c r="Y288" s="25"/>
      <c r="Z288" s="25"/>
      <c r="AA288" s="25"/>
      <c r="AB288" s="25"/>
      <c r="AC288" s="25"/>
      <c r="AD288" s="25"/>
      <c r="AE288" s="25"/>
      <c r="AF288" s="25"/>
    </row>
    <row r="289">
      <c r="A289" s="41" t="s">
        <v>886</v>
      </c>
      <c r="B289" s="41" t="str">
        <f>VLOOKUP(A289, 'Unavailable Pitchers'!K:L, 2, FALSE)</f>
        <v>#N/A</v>
      </c>
      <c r="C289" s="41" t="s">
        <v>662</v>
      </c>
      <c r="D289" s="41"/>
      <c r="E289" s="41"/>
      <c r="F289" s="41"/>
      <c r="G289" s="41"/>
      <c r="H289" s="41"/>
      <c r="I289" s="41"/>
      <c r="J289" s="43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23"/>
      <c r="X289" s="23"/>
      <c r="Y289" s="25"/>
      <c r="Z289" s="25"/>
      <c r="AA289" s="25"/>
      <c r="AB289" s="25"/>
      <c r="AC289" s="25"/>
      <c r="AD289" s="25"/>
      <c r="AE289" s="25"/>
      <c r="AF289" s="25"/>
    </row>
    <row r="290">
      <c r="A290" s="41" t="s">
        <v>887</v>
      </c>
      <c r="B290" s="41" t="str">
        <f>VLOOKUP(A290, 'Unavailable Pitchers'!K:L, 2, FALSE)</f>
        <v>#N/A</v>
      </c>
      <c r="C290" s="41" t="s">
        <v>662</v>
      </c>
      <c r="D290" s="41"/>
      <c r="E290" s="41"/>
      <c r="F290" s="41"/>
      <c r="G290" s="41"/>
      <c r="H290" s="41"/>
      <c r="I290" s="41"/>
      <c r="J290" s="43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23"/>
      <c r="X290" s="23"/>
      <c r="Y290" s="25"/>
      <c r="Z290" s="25"/>
      <c r="AA290" s="25"/>
      <c r="AB290" s="25"/>
      <c r="AC290" s="25"/>
      <c r="AD290" s="25"/>
      <c r="AE290" s="25"/>
      <c r="AF290" s="25"/>
    </row>
    <row r="291">
      <c r="A291" s="41" t="s">
        <v>888</v>
      </c>
      <c r="B291" s="41" t="str">
        <f>VLOOKUP(A291, 'Unavailable Pitchers'!K:L, 2, FALSE)</f>
        <v>#N/A</v>
      </c>
      <c r="C291" s="41" t="s">
        <v>662</v>
      </c>
      <c r="D291" s="41"/>
      <c r="E291" s="41"/>
      <c r="F291" s="41"/>
      <c r="G291" s="41"/>
      <c r="H291" s="41"/>
      <c r="I291" s="41"/>
      <c r="J291" s="43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23"/>
      <c r="X291" s="23"/>
      <c r="Y291" s="25"/>
      <c r="Z291" s="25"/>
      <c r="AA291" s="25"/>
      <c r="AB291" s="25"/>
      <c r="AC291" s="25"/>
      <c r="AD291" s="25"/>
      <c r="AE291" s="25"/>
      <c r="AF291" s="25"/>
    </row>
    <row r="292">
      <c r="A292" s="41" t="s">
        <v>889</v>
      </c>
      <c r="B292" s="41" t="str">
        <f>VLOOKUP(A292, 'Unavailable Pitchers'!K:L, 2, FALSE)</f>
        <v>#N/A</v>
      </c>
      <c r="C292" s="41" t="s">
        <v>662</v>
      </c>
      <c r="D292" s="41"/>
      <c r="E292" s="41"/>
      <c r="F292" s="41"/>
      <c r="G292" s="41"/>
      <c r="H292" s="41"/>
      <c r="I292" s="41"/>
      <c r="J292" s="43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23"/>
      <c r="X292" s="23"/>
      <c r="Y292" s="25"/>
      <c r="Z292" s="25"/>
      <c r="AA292" s="25"/>
      <c r="AB292" s="25"/>
      <c r="AC292" s="25"/>
      <c r="AD292" s="25"/>
      <c r="AE292" s="25"/>
      <c r="AF292" s="25"/>
    </row>
    <row r="293">
      <c r="A293" s="41" t="s">
        <v>890</v>
      </c>
      <c r="B293" s="41" t="str">
        <f>VLOOKUP(A293, 'Unavailable Pitchers'!K:L, 2, FALSE)</f>
        <v>#N/A</v>
      </c>
      <c r="C293" s="41" t="s">
        <v>662</v>
      </c>
      <c r="D293" s="41"/>
      <c r="E293" s="41"/>
      <c r="F293" s="41"/>
      <c r="G293" s="41"/>
      <c r="H293" s="41"/>
      <c r="I293" s="41"/>
      <c r="J293" s="43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23"/>
      <c r="X293" s="23"/>
      <c r="Y293" s="25"/>
      <c r="Z293" s="25"/>
      <c r="AA293" s="25"/>
      <c r="AB293" s="25"/>
      <c r="AC293" s="25"/>
      <c r="AD293" s="25"/>
      <c r="AE293" s="25"/>
      <c r="AF293" s="25"/>
    </row>
    <row r="294">
      <c r="A294" s="41" t="s">
        <v>891</v>
      </c>
      <c r="B294" s="41" t="str">
        <f>VLOOKUP(A294, 'Unavailable Pitchers'!K:L, 2, FALSE)</f>
        <v>#N/A</v>
      </c>
      <c r="C294" s="41" t="s">
        <v>662</v>
      </c>
      <c r="D294" s="41"/>
      <c r="E294" s="41"/>
      <c r="F294" s="41"/>
      <c r="G294" s="41"/>
      <c r="H294" s="41"/>
      <c r="I294" s="41"/>
      <c r="J294" s="43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23"/>
      <c r="X294" s="23"/>
      <c r="Y294" s="25"/>
      <c r="Z294" s="25"/>
      <c r="AA294" s="25"/>
      <c r="AB294" s="25"/>
      <c r="AC294" s="25"/>
      <c r="AD294" s="25"/>
      <c r="AE294" s="25"/>
      <c r="AF294" s="25"/>
    </row>
    <row r="295">
      <c r="A295" s="41" t="s">
        <v>892</v>
      </c>
      <c r="B295" s="41" t="str">
        <f>VLOOKUP(A295, 'Unavailable Pitchers'!K:L, 2, FALSE)</f>
        <v>#N/A</v>
      </c>
      <c r="C295" s="41" t="s">
        <v>662</v>
      </c>
      <c r="D295" s="41"/>
      <c r="E295" s="41"/>
      <c r="F295" s="41"/>
      <c r="G295" s="41"/>
      <c r="H295" s="41"/>
      <c r="I295" s="41"/>
      <c r="J295" s="43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23"/>
      <c r="X295" s="23"/>
      <c r="Y295" s="25"/>
      <c r="Z295" s="25"/>
      <c r="AA295" s="25"/>
      <c r="AB295" s="25"/>
      <c r="AC295" s="25"/>
      <c r="AD295" s="25"/>
      <c r="AE295" s="25"/>
      <c r="AF295" s="25"/>
    </row>
    <row r="296">
      <c r="A296" s="41" t="s">
        <v>893</v>
      </c>
      <c r="B296" s="41" t="str">
        <f>VLOOKUP(A296, 'Unavailable Pitchers'!K:L, 2, FALSE)</f>
        <v>#N/A</v>
      </c>
      <c r="C296" s="41" t="s">
        <v>662</v>
      </c>
      <c r="D296" s="41"/>
      <c r="E296" s="41"/>
      <c r="F296" s="41"/>
      <c r="G296" s="41"/>
      <c r="H296" s="41"/>
      <c r="I296" s="41"/>
      <c r="J296" s="43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23"/>
      <c r="X296" s="23"/>
      <c r="Y296" s="25"/>
      <c r="Z296" s="25"/>
      <c r="AA296" s="25"/>
      <c r="AB296" s="25"/>
      <c r="AC296" s="25"/>
      <c r="AD296" s="25"/>
      <c r="AE296" s="25"/>
      <c r="AF296" s="25"/>
    </row>
    <row r="297">
      <c r="A297" s="41" t="s">
        <v>894</v>
      </c>
      <c r="B297" s="41" t="str">
        <f>VLOOKUP(A297, 'Unavailable Pitchers'!K:L, 2, FALSE)</f>
        <v>#N/A</v>
      </c>
      <c r="C297" s="41" t="s">
        <v>662</v>
      </c>
      <c r="D297" s="41"/>
      <c r="E297" s="41"/>
      <c r="F297" s="41"/>
      <c r="G297" s="41"/>
      <c r="H297" s="41"/>
      <c r="I297" s="41"/>
      <c r="J297" s="43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23"/>
      <c r="X297" s="23"/>
      <c r="Y297" s="25"/>
      <c r="Z297" s="25"/>
      <c r="AA297" s="25"/>
      <c r="AB297" s="25"/>
      <c r="AC297" s="25"/>
      <c r="AD297" s="25"/>
      <c r="AE297" s="25"/>
      <c r="AF297" s="25"/>
    </row>
    <row r="298">
      <c r="A298" s="41" t="s">
        <v>895</v>
      </c>
      <c r="B298" s="41" t="str">
        <f>VLOOKUP(A298, 'Unavailable Pitchers'!K:L, 2, FALSE)</f>
        <v>#N/A</v>
      </c>
      <c r="C298" s="41" t="s">
        <v>662</v>
      </c>
      <c r="D298" s="41"/>
      <c r="E298" s="41"/>
      <c r="F298" s="41"/>
      <c r="G298" s="41"/>
      <c r="H298" s="41"/>
      <c r="I298" s="41"/>
      <c r="J298" s="43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23"/>
      <c r="X298" s="23"/>
      <c r="Y298" s="25"/>
      <c r="Z298" s="25"/>
      <c r="AA298" s="25"/>
      <c r="AB298" s="25"/>
      <c r="AC298" s="25"/>
      <c r="AD298" s="25"/>
      <c r="AE298" s="25"/>
      <c r="AF298" s="25"/>
    </row>
    <row r="299">
      <c r="A299" s="41" t="s">
        <v>896</v>
      </c>
      <c r="B299" s="41" t="str">
        <f>VLOOKUP(A299, 'Unavailable Pitchers'!K:L, 2, FALSE)</f>
        <v>#N/A</v>
      </c>
      <c r="C299" s="41" t="s">
        <v>662</v>
      </c>
      <c r="D299" s="41"/>
      <c r="E299" s="41"/>
      <c r="F299" s="41"/>
      <c r="G299" s="41"/>
      <c r="H299" s="41"/>
      <c r="I299" s="41"/>
      <c r="J299" s="43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23"/>
      <c r="X299" s="23"/>
      <c r="Y299" s="25"/>
      <c r="Z299" s="25"/>
      <c r="AA299" s="25"/>
      <c r="AB299" s="25"/>
      <c r="AC299" s="25"/>
      <c r="AD299" s="25"/>
      <c r="AE299" s="25"/>
      <c r="AF299" s="25"/>
    </row>
    <row r="300">
      <c r="A300" s="41" t="s">
        <v>897</v>
      </c>
      <c r="B300" s="41" t="str">
        <f>VLOOKUP(A300, 'Unavailable Pitchers'!K:L, 2, FALSE)</f>
        <v>#N/A</v>
      </c>
      <c r="C300" s="41" t="s">
        <v>662</v>
      </c>
      <c r="D300" s="41"/>
      <c r="E300" s="41"/>
      <c r="F300" s="41"/>
      <c r="G300" s="41"/>
      <c r="H300" s="41"/>
      <c r="I300" s="41"/>
      <c r="J300" s="43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23"/>
      <c r="X300" s="23"/>
      <c r="Y300" s="25"/>
      <c r="Z300" s="25"/>
      <c r="AA300" s="25"/>
      <c r="AB300" s="25"/>
      <c r="AC300" s="25"/>
      <c r="AD300" s="25"/>
      <c r="AE300" s="25"/>
      <c r="AF300" s="25"/>
    </row>
    <row r="301">
      <c r="A301" s="41" t="s">
        <v>898</v>
      </c>
      <c r="B301" s="41" t="str">
        <f>VLOOKUP(A301, 'Unavailable Pitchers'!K:L, 2, FALSE)</f>
        <v>#N/A</v>
      </c>
      <c r="C301" s="41" t="s">
        <v>662</v>
      </c>
      <c r="D301" s="41"/>
      <c r="E301" s="41"/>
      <c r="F301" s="41"/>
      <c r="G301" s="41"/>
      <c r="H301" s="41"/>
      <c r="I301" s="41"/>
      <c r="J301" s="43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23"/>
      <c r="X301" s="23"/>
      <c r="Y301" s="25"/>
      <c r="Z301" s="25"/>
      <c r="AA301" s="25"/>
      <c r="AB301" s="25"/>
      <c r="AC301" s="25"/>
      <c r="AD301" s="25"/>
      <c r="AE301" s="25"/>
      <c r="AF301" s="25"/>
    </row>
    <row r="302">
      <c r="A302" s="41" t="s">
        <v>516</v>
      </c>
      <c r="B302" s="41" t="str">
        <f>VLOOKUP(A302, 'Unavailable Pitchers'!K:L, 2, FALSE)</f>
        <v>#N/A</v>
      </c>
      <c r="C302" s="41" t="s">
        <v>662</v>
      </c>
      <c r="D302" s="41"/>
      <c r="E302" s="41"/>
      <c r="F302" s="41"/>
      <c r="G302" s="41"/>
      <c r="H302" s="41"/>
      <c r="I302" s="41"/>
      <c r="J302" s="43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23"/>
      <c r="X302" s="23"/>
      <c r="Y302" s="25"/>
      <c r="Z302" s="25"/>
      <c r="AA302" s="25"/>
      <c r="AB302" s="25"/>
      <c r="AC302" s="25"/>
      <c r="AD302" s="25"/>
      <c r="AE302" s="25"/>
      <c r="AF302" s="25"/>
    </row>
    <row r="303">
      <c r="A303" s="41" t="s">
        <v>499</v>
      </c>
      <c r="B303" s="41" t="str">
        <f>VLOOKUP(A303, 'Unavailable Pitchers'!K:L, 2, FALSE)</f>
        <v>#N/A</v>
      </c>
      <c r="C303" s="41" t="s">
        <v>662</v>
      </c>
      <c r="D303" s="41"/>
      <c r="E303" s="41"/>
      <c r="F303" s="41"/>
      <c r="G303" s="41"/>
      <c r="H303" s="41"/>
      <c r="I303" s="41"/>
      <c r="J303" s="43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23"/>
      <c r="X303" s="23"/>
      <c r="Y303" s="25"/>
      <c r="Z303" s="25"/>
      <c r="AA303" s="25"/>
      <c r="AB303" s="25"/>
      <c r="AC303" s="25"/>
      <c r="AD303" s="25"/>
      <c r="AE303" s="25"/>
      <c r="AF303" s="25"/>
    </row>
    <row r="304">
      <c r="A304" s="41" t="s">
        <v>899</v>
      </c>
      <c r="B304" s="41" t="str">
        <f>VLOOKUP(A304, 'Unavailable Pitchers'!K:L, 2, FALSE)</f>
        <v>#N/A</v>
      </c>
      <c r="C304" s="41" t="s">
        <v>662</v>
      </c>
      <c r="D304" s="41"/>
      <c r="E304" s="41"/>
      <c r="F304" s="41"/>
      <c r="G304" s="41"/>
      <c r="H304" s="41"/>
      <c r="I304" s="41"/>
      <c r="J304" s="43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23"/>
      <c r="X304" s="23"/>
      <c r="Y304" s="25"/>
      <c r="Z304" s="25"/>
      <c r="AA304" s="25"/>
      <c r="AB304" s="25"/>
      <c r="AC304" s="25"/>
      <c r="AD304" s="25"/>
      <c r="AE304" s="25"/>
      <c r="AF304" s="25"/>
    </row>
    <row r="305">
      <c r="A305" s="41" t="s">
        <v>900</v>
      </c>
      <c r="B305" s="41" t="str">
        <f>VLOOKUP(A305, 'Unavailable Pitchers'!K:L, 2, FALSE)</f>
        <v>#N/A</v>
      </c>
      <c r="C305" s="41" t="s">
        <v>662</v>
      </c>
      <c r="D305" s="41"/>
      <c r="E305" s="41"/>
      <c r="F305" s="41"/>
      <c r="G305" s="41"/>
      <c r="H305" s="41"/>
      <c r="I305" s="41"/>
      <c r="J305" s="43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23"/>
      <c r="X305" s="23"/>
      <c r="Y305" s="25"/>
      <c r="Z305" s="25"/>
      <c r="AA305" s="25"/>
      <c r="AB305" s="25"/>
      <c r="AC305" s="25"/>
      <c r="AD305" s="25"/>
      <c r="AE305" s="25"/>
      <c r="AF305" s="25"/>
    </row>
    <row r="306">
      <c r="A306" s="41" t="s">
        <v>523</v>
      </c>
      <c r="B306" s="41" t="str">
        <f>VLOOKUP(A306, 'Unavailable Pitchers'!K:L, 2, FALSE)</f>
        <v>#N/A</v>
      </c>
      <c r="C306" s="41" t="s">
        <v>662</v>
      </c>
      <c r="D306" s="41"/>
      <c r="E306" s="41"/>
      <c r="F306" s="41"/>
      <c r="G306" s="41"/>
      <c r="H306" s="41"/>
      <c r="I306" s="41"/>
      <c r="J306" s="43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23"/>
      <c r="X306" s="23"/>
      <c r="Y306" s="25"/>
      <c r="Z306" s="25"/>
      <c r="AA306" s="25"/>
      <c r="AB306" s="25"/>
      <c r="AC306" s="25"/>
      <c r="AD306" s="25"/>
      <c r="AE306" s="25"/>
      <c r="AF306" s="25"/>
    </row>
    <row r="307">
      <c r="A307" s="41" t="s">
        <v>901</v>
      </c>
      <c r="B307" s="41" t="str">
        <f>VLOOKUP(A307, 'Unavailable Pitchers'!K:L, 2, FALSE)</f>
        <v>#N/A</v>
      </c>
      <c r="C307" s="41" t="s">
        <v>662</v>
      </c>
      <c r="D307" s="41"/>
      <c r="E307" s="41"/>
      <c r="F307" s="41"/>
      <c r="G307" s="41"/>
      <c r="H307" s="41"/>
      <c r="I307" s="41"/>
      <c r="J307" s="43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23"/>
      <c r="X307" s="23"/>
      <c r="Y307" s="25"/>
      <c r="Z307" s="25"/>
      <c r="AA307" s="25"/>
      <c r="AB307" s="25"/>
      <c r="AC307" s="25"/>
      <c r="AD307" s="25"/>
      <c r="AE307" s="25"/>
      <c r="AF307" s="25"/>
    </row>
    <row r="308">
      <c r="A308" s="41" t="s">
        <v>902</v>
      </c>
      <c r="B308" s="41" t="str">
        <f>VLOOKUP(A308, 'Unavailable Pitchers'!K:L, 2, FALSE)</f>
        <v>#N/A</v>
      </c>
      <c r="C308" s="41" t="s">
        <v>662</v>
      </c>
      <c r="D308" s="41"/>
      <c r="E308" s="41"/>
      <c r="F308" s="41"/>
      <c r="G308" s="41"/>
      <c r="H308" s="41"/>
      <c r="I308" s="41"/>
      <c r="J308" s="43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23"/>
      <c r="X308" s="23"/>
      <c r="Y308" s="25"/>
      <c r="Z308" s="25"/>
      <c r="AA308" s="25"/>
      <c r="AB308" s="25"/>
      <c r="AC308" s="25"/>
      <c r="AD308" s="25"/>
      <c r="AE308" s="25"/>
      <c r="AF308" s="25"/>
    </row>
    <row r="309">
      <c r="A309" s="41" t="s">
        <v>903</v>
      </c>
      <c r="B309" s="41" t="str">
        <f>VLOOKUP(A309, 'Unavailable Pitchers'!K:L, 2, FALSE)</f>
        <v>#N/A</v>
      </c>
      <c r="C309" s="41" t="s">
        <v>662</v>
      </c>
      <c r="D309" s="41"/>
      <c r="E309" s="41"/>
      <c r="F309" s="41"/>
      <c r="G309" s="41"/>
      <c r="H309" s="41"/>
      <c r="I309" s="41"/>
      <c r="J309" s="43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23"/>
      <c r="X309" s="23"/>
      <c r="Y309" s="25"/>
      <c r="Z309" s="25"/>
      <c r="AA309" s="25"/>
      <c r="AB309" s="25"/>
      <c r="AC309" s="25"/>
      <c r="AD309" s="25"/>
      <c r="AE309" s="25"/>
      <c r="AF309" s="25"/>
    </row>
    <row r="310">
      <c r="A310" s="41" t="s">
        <v>904</v>
      </c>
      <c r="B310" s="41" t="str">
        <f>VLOOKUP(A310, 'Unavailable Pitchers'!K:L, 2, FALSE)</f>
        <v>#N/A</v>
      </c>
      <c r="C310" s="41" t="s">
        <v>662</v>
      </c>
      <c r="D310" s="41"/>
      <c r="E310" s="41"/>
      <c r="F310" s="41"/>
      <c r="G310" s="41"/>
      <c r="H310" s="41"/>
      <c r="I310" s="41"/>
      <c r="J310" s="43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23"/>
      <c r="X310" s="23"/>
      <c r="Y310" s="25"/>
      <c r="Z310" s="25"/>
      <c r="AA310" s="25"/>
      <c r="AB310" s="25"/>
      <c r="AC310" s="25"/>
      <c r="AD310" s="25"/>
      <c r="AE310" s="25"/>
      <c r="AF310" s="25"/>
    </row>
    <row r="311">
      <c r="A311" s="41" t="s">
        <v>905</v>
      </c>
      <c r="B311" s="41" t="str">
        <f>VLOOKUP(A311, 'Unavailable Pitchers'!K:L, 2, FALSE)</f>
        <v>#N/A</v>
      </c>
      <c r="C311" s="41" t="s">
        <v>662</v>
      </c>
      <c r="D311" s="41"/>
      <c r="E311" s="41"/>
      <c r="F311" s="41"/>
      <c r="G311" s="41"/>
      <c r="H311" s="41"/>
      <c r="I311" s="41"/>
      <c r="J311" s="43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23"/>
      <c r="X311" s="23"/>
      <c r="Y311" s="25"/>
      <c r="Z311" s="25"/>
      <c r="AA311" s="25"/>
      <c r="AB311" s="25"/>
      <c r="AC311" s="25"/>
      <c r="AD311" s="25"/>
      <c r="AE311" s="25"/>
      <c r="AF311" s="25"/>
    </row>
    <row r="312">
      <c r="A312" s="41" t="s">
        <v>906</v>
      </c>
      <c r="B312" s="41" t="str">
        <f>VLOOKUP(A312, 'Unavailable Pitchers'!K:L, 2, FALSE)</f>
        <v>#N/A</v>
      </c>
      <c r="C312" s="41" t="s">
        <v>662</v>
      </c>
      <c r="D312" s="41"/>
      <c r="E312" s="41"/>
      <c r="F312" s="41"/>
      <c r="G312" s="41"/>
      <c r="H312" s="41"/>
      <c r="I312" s="41"/>
      <c r="J312" s="43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23"/>
      <c r="X312" s="23"/>
      <c r="Y312" s="25"/>
      <c r="Z312" s="25"/>
      <c r="AA312" s="25"/>
      <c r="AB312" s="25"/>
      <c r="AC312" s="25"/>
      <c r="AD312" s="25"/>
      <c r="AE312" s="25"/>
      <c r="AF312" s="25"/>
    </row>
    <row r="313">
      <c r="A313" s="41" t="s">
        <v>907</v>
      </c>
      <c r="B313" s="41" t="str">
        <f>VLOOKUP(A313, 'Unavailable Pitchers'!K:L, 2, FALSE)</f>
        <v>#N/A</v>
      </c>
      <c r="C313" s="41" t="s">
        <v>662</v>
      </c>
      <c r="D313" s="41"/>
      <c r="E313" s="41"/>
      <c r="F313" s="41"/>
      <c r="G313" s="41"/>
      <c r="H313" s="41"/>
      <c r="I313" s="41"/>
      <c r="J313" s="43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23"/>
      <c r="X313" s="23"/>
      <c r="Y313" s="25"/>
      <c r="Z313" s="25"/>
      <c r="AA313" s="25"/>
      <c r="AB313" s="25"/>
      <c r="AC313" s="25"/>
      <c r="AD313" s="25"/>
      <c r="AE313" s="25"/>
      <c r="AF313" s="25"/>
    </row>
    <row r="314">
      <c r="A314" s="41" t="s">
        <v>908</v>
      </c>
      <c r="B314" s="41" t="str">
        <f>VLOOKUP(A314, 'Unavailable Pitchers'!K:L, 2, FALSE)</f>
        <v>#N/A</v>
      </c>
      <c r="C314" s="41" t="s">
        <v>662</v>
      </c>
      <c r="D314" s="41"/>
      <c r="E314" s="41"/>
      <c r="F314" s="41"/>
      <c r="G314" s="41"/>
      <c r="H314" s="41"/>
      <c r="I314" s="41"/>
      <c r="J314" s="43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23"/>
      <c r="X314" s="23"/>
      <c r="Y314" s="25"/>
      <c r="Z314" s="25"/>
      <c r="AA314" s="25"/>
      <c r="AB314" s="25"/>
      <c r="AC314" s="25"/>
      <c r="AD314" s="25"/>
      <c r="AE314" s="25"/>
      <c r="AF314" s="25"/>
    </row>
    <row r="315">
      <c r="A315" s="41" t="s">
        <v>909</v>
      </c>
      <c r="B315" s="41" t="str">
        <f>VLOOKUP(A315, 'Unavailable Pitchers'!K:L, 2, FALSE)</f>
        <v>#N/A</v>
      </c>
      <c r="C315" s="41" t="s">
        <v>662</v>
      </c>
      <c r="D315" s="41"/>
      <c r="E315" s="41"/>
      <c r="F315" s="41"/>
      <c r="G315" s="41"/>
      <c r="H315" s="41"/>
      <c r="I315" s="41"/>
      <c r="J315" s="43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23"/>
      <c r="X315" s="23"/>
      <c r="Y315" s="25"/>
      <c r="Z315" s="25"/>
      <c r="AA315" s="25"/>
      <c r="AB315" s="25"/>
      <c r="AC315" s="25"/>
      <c r="AD315" s="25"/>
      <c r="AE315" s="25"/>
      <c r="AF315" s="25"/>
    </row>
    <row r="316">
      <c r="A316" s="41" t="s">
        <v>910</v>
      </c>
      <c r="B316" s="41" t="str">
        <f>VLOOKUP(A316, 'Unavailable Pitchers'!K:L, 2, FALSE)</f>
        <v>#N/A</v>
      </c>
      <c r="C316" s="41" t="s">
        <v>662</v>
      </c>
      <c r="D316" s="41"/>
      <c r="E316" s="41"/>
      <c r="F316" s="41"/>
      <c r="G316" s="41"/>
      <c r="H316" s="41"/>
      <c r="I316" s="41"/>
      <c r="J316" s="43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23"/>
      <c r="X316" s="23"/>
      <c r="Y316" s="25"/>
      <c r="Z316" s="25"/>
      <c r="AA316" s="25"/>
      <c r="AB316" s="25"/>
      <c r="AC316" s="25"/>
      <c r="AD316" s="25"/>
      <c r="AE316" s="25"/>
      <c r="AF316" s="25"/>
    </row>
    <row r="317">
      <c r="A317" s="41" t="s">
        <v>911</v>
      </c>
      <c r="B317" s="41" t="str">
        <f>VLOOKUP(A317, 'Unavailable Pitchers'!K:L, 2, FALSE)</f>
        <v>#N/A</v>
      </c>
      <c r="C317" s="41" t="s">
        <v>662</v>
      </c>
      <c r="D317" s="41"/>
      <c r="E317" s="41"/>
      <c r="F317" s="41"/>
      <c r="G317" s="41"/>
      <c r="H317" s="41"/>
      <c r="I317" s="41"/>
      <c r="J317" s="43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23"/>
      <c r="X317" s="23"/>
      <c r="Y317" s="25"/>
      <c r="Z317" s="25"/>
      <c r="AA317" s="25"/>
      <c r="AB317" s="25"/>
      <c r="AC317" s="25"/>
      <c r="AD317" s="25"/>
      <c r="AE317" s="25"/>
      <c r="AF317" s="25"/>
    </row>
    <row r="318">
      <c r="A318" s="41" t="s">
        <v>912</v>
      </c>
      <c r="B318" s="41" t="str">
        <f>VLOOKUP(A318, 'Unavailable Pitchers'!K:L, 2, FALSE)</f>
        <v>#N/A</v>
      </c>
      <c r="C318" s="41" t="s">
        <v>662</v>
      </c>
      <c r="D318" s="41"/>
      <c r="E318" s="41"/>
      <c r="F318" s="41"/>
      <c r="G318" s="41"/>
      <c r="H318" s="41"/>
      <c r="I318" s="41"/>
      <c r="J318" s="43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23"/>
      <c r="X318" s="23"/>
      <c r="Y318" s="25"/>
      <c r="Z318" s="25"/>
      <c r="AA318" s="25"/>
      <c r="AB318" s="25"/>
      <c r="AC318" s="25"/>
      <c r="AD318" s="25"/>
      <c r="AE318" s="25"/>
      <c r="AF318" s="25"/>
    </row>
    <row r="319">
      <c r="A319" s="41" t="s">
        <v>913</v>
      </c>
      <c r="B319" s="41" t="str">
        <f>VLOOKUP(A319, 'Unavailable Pitchers'!K:L, 2, FALSE)</f>
        <v>#N/A</v>
      </c>
      <c r="C319" s="41" t="s">
        <v>662</v>
      </c>
      <c r="D319" s="41"/>
      <c r="E319" s="41"/>
      <c r="F319" s="41"/>
      <c r="G319" s="41"/>
      <c r="H319" s="41"/>
      <c r="I319" s="41"/>
      <c r="J319" s="43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23"/>
      <c r="X319" s="23"/>
      <c r="Y319" s="25"/>
      <c r="Z319" s="25"/>
      <c r="AA319" s="25"/>
      <c r="AB319" s="25"/>
      <c r="AC319" s="25"/>
      <c r="AD319" s="25"/>
      <c r="AE319" s="25"/>
      <c r="AF319" s="25"/>
    </row>
    <row r="320">
      <c r="A320" s="41" t="s">
        <v>914</v>
      </c>
      <c r="B320" s="41" t="str">
        <f>VLOOKUP(A320, 'Unavailable Pitchers'!K:L, 2, FALSE)</f>
        <v>#N/A</v>
      </c>
      <c r="C320" s="41" t="s">
        <v>662</v>
      </c>
      <c r="D320" s="41"/>
      <c r="E320" s="41"/>
      <c r="F320" s="41"/>
      <c r="G320" s="41"/>
      <c r="H320" s="41"/>
      <c r="I320" s="41"/>
      <c r="J320" s="43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23"/>
      <c r="X320" s="23"/>
      <c r="Y320" s="25"/>
      <c r="Z320" s="25"/>
      <c r="AA320" s="25"/>
      <c r="AB320" s="25"/>
      <c r="AC320" s="25"/>
      <c r="AD320" s="25"/>
      <c r="AE320" s="25"/>
      <c r="AF320" s="25"/>
    </row>
    <row r="321">
      <c r="A321" s="41" t="s">
        <v>915</v>
      </c>
      <c r="B321" s="41" t="str">
        <f>VLOOKUP(A321, 'Unavailable Pitchers'!K:L, 2, FALSE)</f>
        <v>#N/A</v>
      </c>
      <c r="C321" s="41" t="s">
        <v>662</v>
      </c>
      <c r="D321" s="41"/>
      <c r="E321" s="41"/>
      <c r="F321" s="41"/>
      <c r="G321" s="41"/>
      <c r="H321" s="41"/>
      <c r="I321" s="41"/>
      <c r="J321" s="43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23"/>
      <c r="X321" s="23"/>
      <c r="Y321" s="25"/>
      <c r="Z321" s="25"/>
      <c r="AA321" s="25"/>
      <c r="AB321" s="25"/>
      <c r="AC321" s="25"/>
      <c r="AD321" s="25"/>
      <c r="AE321" s="25"/>
      <c r="AF321" s="25"/>
    </row>
    <row r="322">
      <c r="A322" s="41" t="s">
        <v>916</v>
      </c>
      <c r="B322" s="41" t="str">
        <f>VLOOKUP(A322, 'Unavailable Pitchers'!K:L, 2, FALSE)</f>
        <v>#N/A</v>
      </c>
      <c r="C322" s="41" t="s">
        <v>662</v>
      </c>
      <c r="D322" s="41"/>
      <c r="E322" s="41"/>
      <c r="F322" s="41"/>
      <c r="G322" s="41"/>
      <c r="H322" s="41"/>
      <c r="I322" s="41"/>
      <c r="J322" s="43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23"/>
      <c r="X322" s="23"/>
      <c r="Y322" s="25"/>
      <c r="Z322" s="25"/>
      <c r="AA322" s="25"/>
      <c r="AB322" s="25"/>
      <c r="AC322" s="25"/>
      <c r="AD322" s="25"/>
      <c r="AE322" s="25"/>
      <c r="AF322" s="25"/>
    </row>
    <row r="323">
      <c r="A323" s="41" t="s">
        <v>480</v>
      </c>
      <c r="B323" s="41" t="str">
        <f>VLOOKUP(A323, 'Unavailable Pitchers'!K:L, 2, FALSE)</f>
        <v>#N/A</v>
      </c>
      <c r="C323" s="41" t="s">
        <v>662</v>
      </c>
      <c r="D323" s="41"/>
      <c r="E323" s="41"/>
      <c r="F323" s="41"/>
      <c r="G323" s="41"/>
      <c r="H323" s="41"/>
      <c r="I323" s="41"/>
      <c r="J323" s="43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23"/>
      <c r="X323" s="23"/>
      <c r="Y323" s="25"/>
      <c r="Z323" s="25"/>
      <c r="AA323" s="25"/>
      <c r="AB323" s="25"/>
      <c r="AC323" s="25"/>
      <c r="AD323" s="25"/>
      <c r="AE323" s="25"/>
      <c r="AF323" s="25"/>
    </row>
    <row r="324">
      <c r="A324" s="41" t="s">
        <v>917</v>
      </c>
      <c r="B324" s="41" t="str">
        <f>VLOOKUP(A324, 'Unavailable Pitchers'!K:L, 2, FALSE)</f>
        <v>#N/A</v>
      </c>
      <c r="C324" s="41" t="s">
        <v>662</v>
      </c>
      <c r="D324" s="41"/>
      <c r="E324" s="41"/>
      <c r="F324" s="41"/>
      <c r="G324" s="41"/>
      <c r="H324" s="41"/>
      <c r="I324" s="41"/>
      <c r="J324" s="43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23"/>
      <c r="X324" s="23"/>
      <c r="Y324" s="25"/>
      <c r="Z324" s="25"/>
      <c r="AA324" s="25"/>
      <c r="AB324" s="25"/>
      <c r="AC324" s="25"/>
      <c r="AD324" s="25"/>
      <c r="AE324" s="25"/>
      <c r="AF324" s="25"/>
    </row>
    <row r="325">
      <c r="A325" s="41" t="s">
        <v>918</v>
      </c>
      <c r="B325" s="41" t="str">
        <f>VLOOKUP(A325, 'Unavailable Pitchers'!K:L, 2, FALSE)</f>
        <v>#N/A</v>
      </c>
      <c r="C325" s="41" t="s">
        <v>662</v>
      </c>
      <c r="D325" s="41"/>
      <c r="E325" s="41"/>
      <c r="F325" s="41"/>
      <c r="G325" s="41"/>
      <c r="H325" s="41"/>
      <c r="I325" s="41"/>
      <c r="J325" s="43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23"/>
      <c r="X325" s="23"/>
      <c r="Y325" s="25"/>
      <c r="Z325" s="25"/>
      <c r="AA325" s="25"/>
      <c r="AB325" s="25"/>
      <c r="AC325" s="25"/>
      <c r="AD325" s="25"/>
      <c r="AE325" s="25"/>
      <c r="AF325" s="25"/>
    </row>
    <row r="326">
      <c r="A326" s="41" t="s">
        <v>919</v>
      </c>
      <c r="B326" s="41" t="str">
        <f>VLOOKUP(A326, 'Unavailable Pitchers'!K:L, 2, FALSE)</f>
        <v>#N/A</v>
      </c>
      <c r="C326" s="41" t="s">
        <v>662</v>
      </c>
      <c r="D326" s="41"/>
      <c r="E326" s="41"/>
      <c r="F326" s="41"/>
      <c r="G326" s="41"/>
      <c r="H326" s="41"/>
      <c r="I326" s="41"/>
      <c r="J326" s="43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23"/>
      <c r="X326" s="23"/>
      <c r="Y326" s="25"/>
      <c r="Z326" s="25"/>
      <c r="AA326" s="25"/>
      <c r="AB326" s="25"/>
      <c r="AC326" s="25"/>
      <c r="AD326" s="25"/>
      <c r="AE326" s="25"/>
      <c r="AF326" s="25"/>
    </row>
    <row r="327">
      <c r="A327" s="41" t="s">
        <v>920</v>
      </c>
      <c r="B327" s="41" t="str">
        <f>VLOOKUP(A327, 'Unavailable Pitchers'!K:L, 2, FALSE)</f>
        <v>#N/A</v>
      </c>
      <c r="C327" s="41" t="s">
        <v>662</v>
      </c>
      <c r="D327" s="41"/>
      <c r="E327" s="41"/>
      <c r="F327" s="41"/>
      <c r="G327" s="41"/>
      <c r="H327" s="41"/>
      <c r="I327" s="41"/>
      <c r="J327" s="43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23"/>
      <c r="X327" s="23"/>
      <c r="Y327" s="25"/>
      <c r="Z327" s="25"/>
      <c r="AA327" s="25"/>
      <c r="AB327" s="25"/>
      <c r="AC327" s="25"/>
      <c r="AD327" s="25"/>
      <c r="AE327" s="25"/>
      <c r="AF327" s="25"/>
    </row>
    <row r="328">
      <c r="A328" s="41" t="s">
        <v>921</v>
      </c>
      <c r="B328" s="41" t="str">
        <f>VLOOKUP(A328, 'Unavailable Pitchers'!K:L, 2, FALSE)</f>
        <v>#N/A</v>
      </c>
      <c r="C328" s="41" t="s">
        <v>662</v>
      </c>
      <c r="D328" s="41"/>
      <c r="E328" s="41"/>
      <c r="F328" s="41"/>
      <c r="G328" s="41"/>
      <c r="H328" s="41"/>
      <c r="I328" s="41"/>
      <c r="J328" s="43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23"/>
      <c r="X328" s="23"/>
      <c r="Y328" s="25"/>
      <c r="Z328" s="25"/>
      <c r="AA328" s="25"/>
      <c r="AB328" s="25"/>
      <c r="AC328" s="25"/>
      <c r="AD328" s="25"/>
      <c r="AE328" s="25"/>
      <c r="AF328" s="25"/>
    </row>
    <row r="329">
      <c r="A329" s="41" t="s">
        <v>922</v>
      </c>
      <c r="B329" s="41" t="str">
        <f>VLOOKUP(A329, 'Unavailable Pitchers'!K:L, 2, FALSE)</f>
        <v>#N/A</v>
      </c>
      <c r="C329" s="41" t="s">
        <v>662</v>
      </c>
      <c r="D329" s="41"/>
      <c r="E329" s="41"/>
      <c r="F329" s="41"/>
      <c r="G329" s="41"/>
      <c r="H329" s="41"/>
      <c r="I329" s="41"/>
      <c r="J329" s="43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23"/>
      <c r="X329" s="23"/>
      <c r="Y329" s="25"/>
      <c r="Z329" s="25"/>
      <c r="AA329" s="25"/>
      <c r="AB329" s="25"/>
      <c r="AC329" s="25"/>
      <c r="AD329" s="25"/>
      <c r="AE329" s="25"/>
      <c r="AF329" s="25"/>
    </row>
    <row r="330">
      <c r="A330" s="41" t="s">
        <v>923</v>
      </c>
      <c r="B330" s="41" t="str">
        <f>VLOOKUP(A330, 'Unavailable Pitchers'!K:L, 2, FALSE)</f>
        <v>#N/A</v>
      </c>
      <c r="C330" s="41" t="s">
        <v>662</v>
      </c>
      <c r="D330" s="41"/>
      <c r="E330" s="41"/>
      <c r="F330" s="41"/>
      <c r="G330" s="41"/>
      <c r="H330" s="41"/>
      <c r="I330" s="41"/>
      <c r="J330" s="43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23"/>
      <c r="X330" s="23"/>
      <c r="Y330" s="25"/>
      <c r="Z330" s="25"/>
      <c r="AA330" s="25"/>
      <c r="AB330" s="25"/>
      <c r="AC330" s="25"/>
      <c r="AD330" s="25"/>
      <c r="AE330" s="25"/>
      <c r="AF330" s="25"/>
    </row>
    <row r="331">
      <c r="A331" s="41" t="s">
        <v>924</v>
      </c>
      <c r="B331" s="41" t="str">
        <f>VLOOKUP(A331, 'Unavailable Pitchers'!K:L, 2, FALSE)</f>
        <v>#N/A</v>
      </c>
      <c r="C331" s="41" t="s">
        <v>662</v>
      </c>
      <c r="D331" s="41"/>
      <c r="E331" s="41"/>
      <c r="F331" s="41"/>
      <c r="G331" s="41"/>
      <c r="H331" s="41"/>
      <c r="I331" s="41"/>
      <c r="J331" s="43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23"/>
      <c r="X331" s="23"/>
      <c r="Y331" s="25"/>
      <c r="Z331" s="25"/>
      <c r="AA331" s="25"/>
      <c r="AB331" s="25"/>
      <c r="AC331" s="25"/>
      <c r="AD331" s="25"/>
      <c r="AE331" s="25"/>
      <c r="AF331" s="25"/>
    </row>
    <row r="332">
      <c r="A332" s="41" t="s">
        <v>925</v>
      </c>
      <c r="B332" s="41" t="str">
        <f>VLOOKUP(A332, 'Unavailable Pitchers'!K:L, 2, FALSE)</f>
        <v>#N/A</v>
      </c>
      <c r="C332" s="41" t="s">
        <v>662</v>
      </c>
      <c r="D332" s="41"/>
      <c r="E332" s="41"/>
      <c r="F332" s="41"/>
      <c r="G332" s="41"/>
      <c r="H332" s="41"/>
      <c r="I332" s="41"/>
      <c r="J332" s="43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23"/>
      <c r="X332" s="23"/>
      <c r="Y332" s="25"/>
      <c r="Z332" s="25"/>
      <c r="AA332" s="25"/>
      <c r="AB332" s="25"/>
      <c r="AC332" s="25"/>
      <c r="AD332" s="25"/>
      <c r="AE332" s="25"/>
      <c r="AF332" s="25"/>
    </row>
    <row r="333">
      <c r="A333" s="41" t="s">
        <v>926</v>
      </c>
      <c r="B333" s="41" t="str">
        <f>VLOOKUP(A333, 'Unavailable Pitchers'!K:L, 2, FALSE)</f>
        <v>#N/A</v>
      </c>
      <c r="C333" s="41" t="s">
        <v>662</v>
      </c>
      <c r="D333" s="41"/>
      <c r="E333" s="41"/>
      <c r="F333" s="41"/>
      <c r="G333" s="41"/>
      <c r="H333" s="41"/>
      <c r="I333" s="41"/>
      <c r="J333" s="43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23"/>
      <c r="X333" s="23"/>
      <c r="Y333" s="25"/>
      <c r="Z333" s="25"/>
      <c r="AA333" s="25"/>
      <c r="AB333" s="25"/>
      <c r="AC333" s="25"/>
      <c r="AD333" s="25"/>
      <c r="AE333" s="25"/>
      <c r="AF333" s="25"/>
    </row>
    <row r="334">
      <c r="A334" s="41" t="s">
        <v>927</v>
      </c>
      <c r="B334" s="41" t="str">
        <f>VLOOKUP(A334, 'Unavailable Pitchers'!K:L, 2, FALSE)</f>
        <v>#N/A</v>
      </c>
      <c r="C334" s="41" t="s">
        <v>662</v>
      </c>
      <c r="D334" s="41"/>
      <c r="E334" s="41"/>
      <c r="F334" s="41"/>
      <c r="G334" s="41"/>
      <c r="H334" s="41"/>
      <c r="I334" s="41"/>
      <c r="J334" s="43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23"/>
      <c r="X334" s="23"/>
      <c r="Y334" s="25"/>
      <c r="Z334" s="25"/>
      <c r="AA334" s="25"/>
      <c r="AB334" s="25"/>
      <c r="AC334" s="25"/>
      <c r="AD334" s="25"/>
      <c r="AE334" s="25"/>
      <c r="AF334" s="25"/>
    </row>
    <row r="335">
      <c r="A335" s="41" t="s">
        <v>928</v>
      </c>
      <c r="B335" s="41" t="str">
        <f>VLOOKUP(A335, 'Unavailable Pitchers'!K:L, 2, FALSE)</f>
        <v>#N/A</v>
      </c>
      <c r="C335" s="41" t="s">
        <v>662</v>
      </c>
      <c r="D335" s="41"/>
      <c r="E335" s="41"/>
      <c r="F335" s="41"/>
      <c r="G335" s="41"/>
      <c r="H335" s="41"/>
      <c r="I335" s="41"/>
      <c r="J335" s="43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23"/>
      <c r="X335" s="23"/>
      <c r="Y335" s="25"/>
      <c r="Z335" s="25"/>
      <c r="AA335" s="25"/>
      <c r="AB335" s="25"/>
      <c r="AC335" s="25"/>
      <c r="AD335" s="25"/>
      <c r="AE335" s="25"/>
      <c r="AF335" s="25"/>
    </row>
    <row r="336">
      <c r="A336" s="41" t="s">
        <v>929</v>
      </c>
      <c r="B336" s="41" t="str">
        <f>VLOOKUP(A336, 'Unavailable Pitchers'!K:L, 2, FALSE)</f>
        <v>#N/A</v>
      </c>
      <c r="C336" s="41" t="s">
        <v>662</v>
      </c>
      <c r="D336" s="41"/>
      <c r="E336" s="41"/>
      <c r="F336" s="41"/>
      <c r="G336" s="41"/>
      <c r="H336" s="41"/>
      <c r="I336" s="41"/>
      <c r="J336" s="43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23"/>
      <c r="X336" s="23"/>
      <c r="Y336" s="25"/>
      <c r="Z336" s="25"/>
      <c r="AA336" s="25"/>
      <c r="AB336" s="25"/>
      <c r="AC336" s="25"/>
      <c r="AD336" s="25"/>
      <c r="AE336" s="25"/>
      <c r="AF336" s="25"/>
    </row>
    <row r="337">
      <c r="A337" s="41" t="s">
        <v>930</v>
      </c>
      <c r="B337" s="41" t="str">
        <f>VLOOKUP(A337, 'Unavailable Pitchers'!K:L, 2, FALSE)</f>
        <v>#N/A</v>
      </c>
      <c r="C337" s="41" t="s">
        <v>662</v>
      </c>
      <c r="D337" s="41"/>
      <c r="E337" s="41"/>
      <c r="F337" s="41"/>
      <c r="G337" s="41"/>
      <c r="H337" s="41"/>
      <c r="I337" s="41"/>
      <c r="J337" s="43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23"/>
      <c r="X337" s="23"/>
      <c r="Y337" s="25"/>
      <c r="Z337" s="25"/>
      <c r="AA337" s="25"/>
      <c r="AB337" s="25"/>
      <c r="AC337" s="25"/>
      <c r="AD337" s="25"/>
      <c r="AE337" s="25"/>
      <c r="AF337" s="25"/>
    </row>
    <row r="338">
      <c r="A338" s="41" t="s">
        <v>931</v>
      </c>
      <c r="B338" s="41" t="str">
        <f>VLOOKUP(A338, 'Unavailable Pitchers'!K:L, 2, FALSE)</f>
        <v>#N/A</v>
      </c>
      <c r="C338" s="41" t="s">
        <v>662</v>
      </c>
      <c r="D338" s="41"/>
      <c r="E338" s="41"/>
      <c r="F338" s="41"/>
      <c r="G338" s="41"/>
      <c r="H338" s="41"/>
      <c r="I338" s="41"/>
      <c r="J338" s="43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23"/>
      <c r="X338" s="23"/>
      <c r="Y338" s="25"/>
      <c r="Z338" s="25"/>
      <c r="AA338" s="25"/>
      <c r="AB338" s="25"/>
      <c r="AC338" s="25"/>
      <c r="AD338" s="25"/>
      <c r="AE338" s="25"/>
      <c r="AF338" s="25"/>
    </row>
    <row r="339">
      <c r="A339" s="41" t="s">
        <v>932</v>
      </c>
      <c r="B339" s="41" t="str">
        <f>VLOOKUP(A339, 'Unavailable Pitchers'!K:L, 2, FALSE)</f>
        <v>#N/A</v>
      </c>
      <c r="C339" s="41" t="s">
        <v>662</v>
      </c>
      <c r="D339" s="41"/>
      <c r="E339" s="41"/>
      <c r="F339" s="41"/>
      <c r="G339" s="41"/>
      <c r="H339" s="41"/>
      <c r="I339" s="41"/>
      <c r="J339" s="43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23"/>
      <c r="X339" s="23"/>
      <c r="Y339" s="25"/>
      <c r="Z339" s="25"/>
      <c r="AA339" s="25"/>
      <c r="AB339" s="25"/>
      <c r="AC339" s="25"/>
      <c r="AD339" s="25"/>
      <c r="AE339" s="25"/>
      <c r="AF339" s="25"/>
    </row>
    <row r="340">
      <c r="A340" s="41" t="s">
        <v>933</v>
      </c>
      <c r="B340" s="41" t="str">
        <f>VLOOKUP(A340, 'Unavailable Pitchers'!K:L, 2, FALSE)</f>
        <v>#N/A</v>
      </c>
      <c r="C340" s="41" t="s">
        <v>662</v>
      </c>
      <c r="D340" s="41"/>
      <c r="E340" s="41"/>
      <c r="F340" s="41"/>
      <c r="G340" s="41"/>
      <c r="H340" s="41"/>
      <c r="I340" s="41"/>
      <c r="J340" s="43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23"/>
      <c r="X340" s="23"/>
      <c r="Y340" s="25"/>
      <c r="Z340" s="25"/>
      <c r="AA340" s="25"/>
      <c r="AB340" s="25"/>
      <c r="AC340" s="25"/>
      <c r="AD340" s="25"/>
      <c r="AE340" s="25"/>
      <c r="AF340" s="25"/>
    </row>
    <row r="341">
      <c r="A341" s="41" t="s">
        <v>934</v>
      </c>
      <c r="B341" s="41" t="str">
        <f>VLOOKUP(A341, 'Unavailable Pitchers'!K:L, 2, FALSE)</f>
        <v>#N/A</v>
      </c>
      <c r="C341" s="41" t="s">
        <v>662</v>
      </c>
      <c r="D341" s="41"/>
      <c r="E341" s="41"/>
      <c r="F341" s="41"/>
      <c r="G341" s="41"/>
      <c r="H341" s="41"/>
      <c r="I341" s="41"/>
      <c r="J341" s="43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23"/>
      <c r="X341" s="23"/>
      <c r="Y341" s="25"/>
      <c r="Z341" s="25"/>
      <c r="AA341" s="25"/>
      <c r="AB341" s="25"/>
      <c r="AC341" s="25"/>
      <c r="AD341" s="25"/>
      <c r="AE341" s="25"/>
      <c r="AF341" s="25"/>
    </row>
    <row r="342">
      <c r="A342" s="41" t="s">
        <v>935</v>
      </c>
      <c r="B342" s="41" t="str">
        <f>VLOOKUP(A342, 'Unavailable Pitchers'!K:L, 2, FALSE)</f>
        <v>#N/A</v>
      </c>
      <c r="C342" s="41" t="s">
        <v>662</v>
      </c>
      <c r="D342" s="41"/>
      <c r="E342" s="41"/>
      <c r="F342" s="41"/>
      <c r="G342" s="41"/>
      <c r="H342" s="41"/>
      <c r="I342" s="41"/>
      <c r="J342" s="43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23"/>
      <c r="X342" s="23"/>
      <c r="Y342" s="25"/>
      <c r="Z342" s="25"/>
      <c r="AA342" s="25"/>
      <c r="AB342" s="25"/>
      <c r="AC342" s="25"/>
      <c r="AD342" s="25"/>
      <c r="AE342" s="25"/>
      <c r="AF342" s="25"/>
    </row>
    <row r="343">
      <c r="A343" s="41" t="s">
        <v>936</v>
      </c>
      <c r="B343" s="41" t="str">
        <f>VLOOKUP(A343, 'Unavailable Pitchers'!K:L, 2, FALSE)</f>
        <v>#N/A</v>
      </c>
      <c r="C343" s="41" t="s">
        <v>662</v>
      </c>
      <c r="D343" s="41"/>
      <c r="E343" s="41"/>
      <c r="F343" s="41"/>
      <c r="G343" s="41"/>
      <c r="H343" s="41"/>
      <c r="I343" s="41"/>
      <c r="J343" s="43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23"/>
      <c r="X343" s="23"/>
      <c r="Y343" s="25"/>
      <c r="Z343" s="25"/>
      <c r="AA343" s="25"/>
      <c r="AB343" s="25"/>
      <c r="AC343" s="25"/>
      <c r="AD343" s="25"/>
      <c r="AE343" s="25"/>
      <c r="AF343" s="25"/>
    </row>
    <row r="344">
      <c r="A344" s="41" t="s">
        <v>937</v>
      </c>
      <c r="B344" s="41" t="str">
        <f>VLOOKUP(A344, 'Unavailable Pitchers'!K:L, 2, FALSE)</f>
        <v>#N/A</v>
      </c>
      <c r="C344" s="41" t="s">
        <v>662</v>
      </c>
      <c r="D344" s="41"/>
      <c r="E344" s="41"/>
      <c r="F344" s="41"/>
      <c r="G344" s="41"/>
      <c r="H344" s="41"/>
      <c r="I344" s="41"/>
      <c r="J344" s="43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23"/>
      <c r="X344" s="23"/>
      <c r="Y344" s="25"/>
      <c r="Z344" s="25"/>
      <c r="AA344" s="25"/>
      <c r="AB344" s="25"/>
      <c r="AC344" s="25"/>
      <c r="AD344" s="25"/>
      <c r="AE344" s="25"/>
      <c r="AF344" s="25"/>
    </row>
    <row r="345">
      <c r="A345" s="41" t="s">
        <v>938</v>
      </c>
      <c r="B345" s="41" t="str">
        <f>VLOOKUP(A345, 'Unavailable Pitchers'!K:L, 2, FALSE)</f>
        <v>#N/A</v>
      </c>
      <c r="C345" s="41" t="s">
        <v>662</v>
      </c>
      <c r="D345" s="41"/>
      <c r="E345" s="41"/>
      <c r="F345" s="41"/>
      <c r="G345" s="41"/>
      <c r="H345" s="41"/>
      <c r="I345" s="41"/>
      <c r="J345" s="43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23"/>
      <c r="X345" s="23"/>
      <c r="Y345" s="25"/>
      <c r="Z345" s="25"/>
      <c r="AA345" s="25"/>
      <c r="AB345" s="25"/>
      <c r="AC345" s="25"/>
      <c r="AD345" s="25"/>
      <c r="AE345" s="25"/>
      <c r="AF345" s="25"/>
    </row>
    <row r="346">
      <c r="A346" s="41" t="s">
        <v>939</v>
      </c>
      <c r="B346" s="41" t="str">
        <f>VLOOKUP(A346, 'Unavailable Pitchers'!K:L, 2, FALSE)</f>
        <v>#N/A</v>
      </c>
      <c r="C346" s="41" t="s">
        <v>662</v>
      </c>
      <c r="D346" s="41"/>
      <c r="E346" s="41"/>
      <c r="F346" s="41"/>
      <c r="G346" s="41"/>
      <c r="H346" s="41"/>
      <c r="I346" s="41"/>
      <c r="J346" s="43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23"/>
      <c r="X346" s="23"/>
      <c r="Y346" s="25"/>
      <c r="Z346" s="25"/>
      <c r="AA346" s="25"/>
      <c r="AB346" s="25"/>
      <c r="AC346" s="25"/>
      <c r="AD346" s="25"/>
      <c r="AE346" s="25"/>
      <c r="AF346" s="25"/>
    </row>
    <row r="347">
      <c r="A347" s="41" t="s">
        <v>940</v>
      </c>
      <c r="B347" s="41" t="str">
        <f>VLOOKUP(A347, 'Unavailable Pitchers'!K:L, 2, FALSE)</f>
        <v>#N/A</v>
      </c>
      <c r="C347" s="41" t="s">
        <v>662</v>
      </c>
      <c r="D347" s="41"/>
      <c r="E347" s="41"/>
      <c r="F347" s="41"/>
      <c r="G347" s="41"/>
      <c r="H347" s="41"/>
      <c r="I347" s="41"/>
      <c r="J347" s="43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23"/>
      <c r="X347" s="23"/>
      <c r="Y347" s="25"/>
      <c r="Z347" s="25"/>
      <c r="AA347" s="25"/>
      <c r="AB347" s="25"/>
      <c r="AC347" s="25"/>
      <c r="AD347" s="25"/>
      <c r="AE347" s="25"/>
      <c r="AF347" s="25"/>
    </row>
    <row r="348">
      <c r="A348" s="41" t="s">
        <v>941</v>
      </c>
      <c r="B348" s="41" t="str">
        <f>VLOOKUP(A348, 'Unavailable Pitchers'!K:L, 2, FALSE)</f>
        <v>#N/A</v>
      </c>
      <c r="C348" s="41" t="s">
        <v>662</v>
      </c>
      <c r="D348" s="41"/>
      <c r="E348" s="41"/>
      <c r="F348" s="41"/>
      <c r="G348" s="41"/>
      <c r="H348" s="41"/>
      <c r="I348" s="41"/>
      <c r="J348" s="43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23"/>
      <c r="X348" s="23"/>
      <c r="Y348" s="25"/>
      <c r="Z348" s="25"/>
      <c r="AA348" s="25"/>
      <c r="AB348" s="25"/>
      <c r="AC348" s="25"/>
      <c r="AD348" s="25"/>
      <c r="AE348" s="25"/>
      <c r="AF348" s="25"/>
    </row>
    <row r="349">
      <c r="A349" s="41" t="s">
        <v>942</v>
      </c>
      <c r="B349" s="41" t="str">
        <f>VLOOKUP(A349, 'Unavailable Pitchers'!K:L, 2, FALSE)</f>
        <v>#N/A</v>
      </c>
      <c r="C349" s="41" t="s">
        <v>662</v>
      </c>
      <c r="D349" s="41"/>
      <c r="E349" s="41"/>
      <c r="F349" s="41"/>
      <c r="G349" s="41"/>
      <c r="H349" s="41"/>
      <c r="I349" s="41"/>
      <c r="J349" s="43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23"/>
      <c r="X349" s="23"/>
      <c r="Y349" s="25"/>
      <c r="Z349" s="25"/>
      <c r="AA349" s="25"/>
      <c r="AB349" s="25"/>
      <c r="AC349" s="25"/>
      <c r="AD349" s="25"/>
      <c r="AE349" s="25"/>
      <c r="AF349" s="25"/>
    </row>
    <row r="350">
      <c r="A350" s="41" t="s">
        <v>943</v>
      </c>
      <c r="B350" s="41" t="str">
        <f>VLOOKUP(A350, 'Unavailable Pitchers'!K:L, 2, FALSE)</f>
        <v>#N/A</v>
      </c>
      <c r="C350" s="41" t="s">
        <v>662</v>
      </c>
      <c r="D350" s="41"/>
      <c r="E350" s="41"/>
      <c r="F350" s="41"/>
      <c r="G350" s="41"/>
      <c r="H350" s="41"/>
      <c r="I350" s="41"/>
      <c r="J350" s="43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23"/>
      <c r="X350" s="23"/>
      <c r="Y350" s="25"/>
      <c r="Z350" s="25"/>
      <c r="AA350" s="25"/>
      <c r="AB350" s="25"/>
      <c r="AC350" s="25"/>
      <c r="AD350" s="25"/>
      <c r="AE350" s="25"/>
      <c r="AF350" s="25"/>
    </row>
    <row r="351">
      <c r="A351" s="41" t="s">
        <v>944</v>
      </c>
      <c r="B351" s="41" t="str">
        <f>VLOOKUP(A351, 'Unavailable Pitchers'!K:L, 2, FALSE)</f>
        <v>#N/A</v>
      </c>
      <c r="C351" s="41" t="s">
        <v>662</v>
      </c>
      <c r="D351" s="41"/>
      <c r="E351" s="41"/>
      <c r="F351" s="41"/>
      <c r="G351" s="41"/>
      <c r="H351" s="41"/>
      <c r="I351" s="41"/>
      <c r="J351" s="43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23"/>
      <c r="X351" s="23"/>
      <c r="Y351" s="25"/>
      <c r="Z351" s="25"/>
      <c r="AA351" s="25"/>
      <c r="AB351" s="25"/>
      <c r="AC351" s="25"/>
      <c r="AD351" s="25"/>
      <c r="AE351" s="25"/>
      <c r="AF351" s="25"/>
    </row>
    <row r="352">
      <c r="A352" s="41" t="s">
        <v>945</v>
      </c>
      <c r="B352" s="41" t="str">
        <f>VLOOKUP(A352, 'Unavailable Pitchers'!K:L, 2, FALSE)</f>
        <v>#N/A</v>
      </c>
      <c r="C352" s="41" t="s">
        <v>662</v>
      </c>
      <c r="D352" s="41"/>
      <c r="E352" s="41"/>
      <c r="F352" s="41"/>
      <c r="G352" s="41"/>
      <c r="H352" s="41"/>
      <c r="I352" s="41"/>
      <c r="J352" s="43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23"/>
      <c r="X352" s="23"/>
      <c r="Y352" s="25"/>
      <c r="Z352" s="25"/>
      <c r="AA352" s="25"/>
      <c r="AB352" s="25"/>
      <c r="AC352" s="25"/>
      <c r="AD352" s="25"/>
      <c r="AE352" s="25"/>
      <c r="AF352" s="25"/>
    </row>
    <row r="353">
      <c r="A353" s="41" t="s">
        <v>946</v>
      </c>
      <c r="B353" s="41" t="str">
        <f>VLOOKUP(A353, 'Unavailable Pitchers'!K:L, 2, FALSE)</f>
        <v>#N/A</v>
      </c>
      <c r="C353" s="41" t="s">
        <v>662</v>
      </c>
      <c r="D353" s="41"/>
      <c r="E353" s="41"/>
      <c r="F353" s="41"/>
      <c r="G353" s="41"/>
      <c r="H353" s="41"/>
      <c r="I353" s="41"/>
      <c r="J353" s="43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23"/>
      <c r="X353" s="23"/>
      <c r="Y353" s="25"/>
      <c r="Z353" s="25"/>
      <c r="AA353" s="25"/>
      <c r="AB353" s="25"/>
      <c r="AC353" s="25"/>
      <c r="AD353" s="25"/>
      <c r="AE353" s="25"/>
      <c r="AF353" s="25"/>
    </row>
    <row r="354">
      <c r="A354" s="41" t="s">
        <v>947</v>
      </c>
      <c r="B354" s="41" t="str">
        <f>VLOOKUP(A354, 'Unavailable Pitchers'!K:L, 2, FALSE)</f>
        <v>#N/A</v>
      </c>
      <c r="C354" s="41" t="s">
        <v>662</v>
      </c>
      <c r="D354" s="41"/>
      <c r="E354" s="41"/>
      <c r="F354" s="41"/>
      <c r="G354" s="41"/>
      <c r="H354" s="41"/>
      <c r="I354" s="41"/>
      <c r="J354" s="43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23"/>
      <c r="X354" s="23"/>
      <c r="Y354" s="25"/>
      <c r="Z354" s="25"/>
      <c r="AA354" s="25"/>
      <c r="AB354" s="25"/>
      <c r="AC354" s="25"/>
      <c r="AD354" s="25"/>
      <c r="AE354" s="25"/>
      <c r="AF354" s="25"/>
    </row>
    <row r="355">
      <c r="A355" s="41" t="s">
        <v>948</v>
      </c>
      <c r="B355" s="41" t="str">
        <f>VLOOKUP(A355, 'Unavailable Pitchers'!K:L, 2, FALSE)</f>
        <v>#N/A</v>
      </c>
      <c r="C355" s="41" t="s">
        <v>662</v>
      </c>
      <c r="D355" s="41"/>
      <c r="E355" s="41"/>
      <c r="F355" s="41"/>
      <c r="G355" s="41"/>
      <c r="H355" s="41"/>
      <c r="I355" s="41"/>
      <c r="J355" s="43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23"/>
      <c r="X355" s="23"/>
      <c r="Y355" s="25"/>
      <c r="Z355" s="25"/>
      <c r="AA355" s="25"/>
      <c r="AB355" s="25"/>
      <c r="AC355" s="25"/>
      <c r="AD355" s="25"/>
      <c r="AE355" s="25"/>
      <c r="AF355" s="25"/>
    </row>
    <row r="356">
      <c r="A356" s="41" t="s">
        <v>949</v>
      </c>
      <c r="B356" s="41" t="str">
        <f>VLOOKUP(A356, 'Unavailable Pitchers'!K:L, 2, FALSE)</f>
        <v>#N/A</v>
      </c>
      <c r="C356" s="41" t="s">
        <v>662</v>
      </c>
      <c r="D356" s="41"/>
      <c r="E356" s="41"/>
      <c r="F356" s="41"/>
      <c r="G356" s="41"/>
      <c r="H356" s="41"/>
      <c r="I356" s="41"/>
      <c r="J356" s="43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23"/>
      <c r="X356" s="23"/>
      <c r="Y356" s="25"/>
      <c r="Z356" s="25"/>
      <c r="AA356" s="25"/>
      <c r="AB356" s="25"/>
      <c r="AC356" s="25"/>
      <c r="AD356" s="25"/>
      <c r="AE356" s="25"/>
      <c r="AF356" s="25"/>
    </row>
    <row r="357">
      <c r="A357" s="41" t="s">
        <v>950</v>
      </c>
      <c r="B357" s="41" t="str">
        <f>VLOOKUP(A357, 'Unavailable Pitchers'!K:L, 2, FALSE)</f>
        <v>#N/A</v>
      </c>
      <c r="C357" s="41" t="s">
        <v>662</v>
      </c>
      <c r="D357" s="41"/>
      <c r="E357" s="41"/>
      <c r="F357" s="41"/>
      <c r="G357" s="41"/>
      <c r="H357" s="41"/>
      <c r="I357" s="41"/>
      <c r="J357" s="43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23"/>
      <c r="X357" s="23"/>
      <c r="Y357" s="25"/>
      <c r="Z357" s="25"/>
      <c r="AA357" s="25"/>
      <c r="AB357" s="25"/>
      <c r="AC357" s="25"/>
      <c r="AD357" s="25"/>
      <c r="AE357" s="25"/>
      <c r="AF357" s="25"/>
    </row>
    <row r="358">
      <c r="A358" s="41" t="s">
        <v>951</v>
      </c>
      <c r="B358" s="41" t="str">
        <f>VLOOKUP(A358, 'Unavailable Pitchers'!K:L, 2, FALSE)</f>
        <v>#N/A</v>
      </c>
      <c r="C358" s="41" t="s">
        <v>662</v>
      </c>
      <c r="D358" s="41"/>
      <c r="E358" s="41"/>
      <c r="F358" s="41"/>
      <c r="G358" s="41"/>
      <c r="H358" s="41"/>
      <c r="I358" s="41"/>
      <c r="J358" s="43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23"/>
      <c r="X358" s="23"/>
      <c r="Y358" s="25"/>
      <c r="Z358" s="25"/>
      <c r="AA358" s="25"/>
      <c r="AB358" s="25"/>
      <c r="AC358" s="25"/>
      <c r="AD358" s="25"/>
      <c r="AE358" s="25"/>
      <c r="AF358" s="25"/>
    </row>
    <row r="359">
      <c r="A359" s="41" t="s">
        <v>952</v>
      </c>
      <c r="B359" s="41" t="str">
        <f>VLOOKUP(A359, 'Unavailable Pitchers'!K:L, 2, FALSE)</f>
        <v>#N/A</v>
      </c>
      <c r="C359" s="41" t="s">
        <v>662</v>
      </c>
      <c r="D359" s="41"/>
      <c r="E359" s="41"/>
      <c r="F359" s="41"/>
      <c r="G359" s="41"/>
      <c r="H359" s="41"/>
      <c r="I359" s="41"/>
      <c r="J359" s="43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23"/>
      <c r="X359" s="23"/>
      <c r="Y359" s="25"/>
      <c r="Z359" s="25"/>
      <c r="AA359" s="25"/>
      <c r="AB359" s="25"/>
      <c r="AC359" s="25"/>
      <c r="AD359" s="25"/>
      <c r="AE359" s="25"/>
      <c r="AF359" s="25"/>
    </row>
    <row r="360">
      <c r="A360" s="41" t="s">
        <v>953</v>
      </c>
      <c r="B360" s="41" t="str">
        <f>VLOOKUP(A360, 'Unavailable Pitchers'!K:L, 2, FALSE)</f>
        <v>#N/A</v>
      </c>
      <c r="C360" s="41" t="s">
        <v>662</v>
      </c>
      <c r="D360" s="41"/>
      <c r="E360" s="41"/>
      <c r="F360" s="41"/>
      <c r="G360" s="41"/>
      <c r="H360" s="41"/>
      <c r="I360" s="41"/>
      <c r="J360" s="43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23"/>
      <c r="X360" s="23"/>
      <c r="Y360" s="25"/>
      <c r="Z360" s="25"/>
      <c r="AA360" s="25"/>
      <c r="AB360" s="25"/>
      <c r="AC360" s="25"/>
      <c r="AD360" s="25"/>
      <c r="AE360" s="25"/>
      <c r="AF360" s="25"/>
    </row>
    <row r="361">
      <c r="A361" s="41" t="s">
        <v>954</v>
      </c>
      <c r="B361" s="41" t="str">
        <f>VLOOKUP(A361, 'Unavailable Pitchers'!K:L, 2, FALSE)</f>
        <v>#N/A</v>
      </c>
      <c r="C361" s="41" t="s">
        <v>662</v>
      </c>
      <c r="D361" s="41"/>
      <c r="E361" s="41"/>
      <c r="F361" s="41"/>
      <c r="G361" s="41"/>
      <c r="H361" s="41"/>
      <c r="I361" s="41"/>
      <c r="J361" s="43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23"/>
      <c r="X361" s="23"/>
      <c r="Y361" s="25"/>
      <c r="Z361" s="25"/>
      <c r="AA361" s="25"/>
      <c r="AB361" s="25"/>
      <c r="AC361" s="25"/>
      <c r="AD361" s="25"/>
      <c r="AE361" s="25"/>
      <c r="AF361" s="25"/>
    </row>
    <row r="362">
      <c r="A362" s="41" t="s">
        <v>955</v>
      </c>
      <c r="B362" s="41" t="str">
        <f>VLOOKUP(A362, 'Unavailable Pitchers'!K:L, 2, FALSE)</f>
        <v>#N/A</v>
      </c>
      <c r="C362" s="41" t="s">
        <v>662</v>
      </c>
      <c r="D362" s="41"/>
      <c r="E362" s="41"/>
      <c r="F362" s="41"/>
      <c r="G362" s="41"/>
      <c r="H362" s="41"/>
      <c r="I362" s="41"/>
      <c r="J362" s="43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23"/>
      <c r="X362" s="23"/>
      <c r="Y362" s="25"/>
      <c r="Z362" s="25"/>
      <c r="AA362" s="25"/>
      <c r="AB362" s="25"/>
      <c r="AC362" s="25"/>
      <c r="AD362" s="25"/>
      <c r="AE362" s="25"/>
      <c r="AF362" s="25"/>
    </row>
    <row r="363">
      <c r="A363" s="41" t="s">
        <v>956</v>
      </c>
      <c r="B363" s="41" t="str">
        <f>VLOOKUP(A363, 'Unavailable Pitchers'!K:L, 2, FALSE)</f>
        <v>#N/A</v>
      </c>
      <c r="C363" s="41" t="s">
        <v>662</v>
      </c>
      <c r="D363" s="41"/>
      <c r="E363" s="41"/>
      <c r="F363" s="41"/>
      <c r="G363" s="41"/>
      <c r="H363" s="41"/>
      <c r="I363" s="41"/>
      <c r="J363" s="43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23"/>
      <c r="X363" s="23"/>
      <c r="Y363" s="25"/>
      <c r="Z363" s="25"/>
      <c r="AA363" s="25"/>
      <c r="AB363" s="25"/>
      <c r="AC363" s="25"/>
      <c r="AD363" s="25"/>
      <c r="AE363" s="25"/>
      <c r="AF363" s="25"/>
    </row>
    <row r="364">
      <c r="A364" s="41" t="s">
        <v>957</v>
      </c>
      <c r="B364" s="41" t="str">
        <f>VLOOKUP(A364, 'Unavailable Pitchers'!K:L, 2, FALSE)</f>
        <v>#N/A</v>
      </c>
      <c r="C364" s="41" t="s">
        <v>662</v>
      </c>
      <c r="D364" s="41"/>
      <c r="E364" s="41"/>
      <c r="F364" s="41"/>
      <c r="G364" s="41"/>
      <c r="H364" s="41"/>
      <c r="I364" s="41"/>
      <c r="J364" s="43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23"/>
      <c r="X364" s="23"/>
      <c r="Y364" s="25"/>
      <c r="Z364" s="25"/>
      <c r="AA364" s="25"/>
      <c r="AB364" s="25"/>
      <c r="AC364" s="25"/>
      <c r="AD364" s="25"/>
      <c r="AE364" s="25"/>
      <c r="AF364" s="25"/>
    </row>
    <row r="365">
      <c r="A365" s="41" t="s">
        <v>958</v>
      </c>
      <c r="B365" s="41" t="str">
        <f>VLOOKUP(A365, 'Unavailable Pitchers'!K:L, 2, FALSE)</f>
        <v>#N/A</v>
      </c>
      <c r="C365" s="41" t="s">
        <v>662</v>
      </c>
      <c r="D365" s="41"/>
      <c r="E365" s="41"/>
      <c r="F365" s="41"/>
      <c r="G365" s="41"/>
      <c r="H365" s="41"/>
      <c r="I365" s="41"/>
      <c r="J365" s="43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23"/>
      <c r="X365" s="23"/>
      <c r="Y365" s="25"/>
      <c r="Z365" s="25"/>
      <c r="AA365" s="25"/>
      <c r="AB365" s="25"/>
      <c r="AC365" s="25"/>
      <c r="AD365" s="25"/>
      <c r="AE365" s="25"/>
      <c r="AF365" s="25"/>
    </row>
    <row r="366">
      <c r="A366" s="41" t="s">
        <v>506</v>
      </c>
      <c r="B366" s="41" t="str">
        <f>VLOOKUP(A366, 'Unavailable Pitchers'!K:L, 2, FALSE)</f>
        <v>#N/A</v>
      </c>
      <c r="C366" s="41" t="s">
        <v>662</v>
      </c>
      <c r="D366" s="41"/>
      <c r="E366" s="41"/>
      <c r="F366" s="41"/>
      <c r="G366" s="41"/>
      <c r="H366" s="41"/>
      <c r="I366" s="41"/>
      <c r="J366" s="43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23"/>
      <c r="X366" s="23"/>
      <c r="Y366" s="25"/>
      <c r="Z366" s="25"/>
      <c r="AA366" s="25"/>
      <c r="AB366" s="25"/>
      <c r="AC366" s="25"/>
      <c r="AD366" s="25"/>
      <c r="AE366" s="25"/>
      <c r="AF366" s="25"/>
    </row>
    <row r="367">
      <c r="A367" s="41" t="s">
        <v>959</v>
      </c>
      <c r="B367" s="41" t="str">
        <f>VLOOKUP(A367, 'Unavailable Pitchers'!K:L, 2, FALSE)</f>
        <v>#N/A</v>
      </c>
      <c r="C367" s="41" t="s">
        <v>662</v>
      </c>
      <c r="D367" s="41"/>
      <c r="E367" s="41"/>
      <c r="F367" s="41"/>
      <c r="G367" s="41"/>
      <c r="H367" s="41"/>
      <c r="I367" s="41"/>
      <c r="J367" s="43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23"/>
      <c r="X367" s="23"/>
      <c r="Y367" s="25"/>
      <c r="Z367" s="25"/>
      <c r="AA367" s="25"/>
      <c r="AB367" s="25"/>
      <c r="AC367" s="25"/>
      <c r="AD367" s="25"/>
      <c r="AE367" s="25"/>
      <c r="AF367" s="25"/>
    </row>
    <row r="368">
      <c r="A368" s="41" t="s">
        <v>960</v>
      </c>
      <c r="B368" s="41" t="str">
        <f>VLOOKUP(A368, 'Unavailable Pitchers'!K:L, 2, FALSE)</f>
        <v>#N/A</v>
      </c>
      <c r="C368" s="41" t="s">
        <v>662</v>
      </c>
      <c r="D368" s="41"/>
      <c r="E368" s="41"/>
      <c r="F368" s="41"/>
      <c r="G368" s="41"/>
      <c r="H368" s="41"/>
      <c r="I368" s="41"/>
      <c r="J368" s="43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23"/>
      <c r="X368" s="23"/>
      <c r="Y368" s="25"/>
      <c r="Z368" s="25"/>
      <c r="AA368" s="25"/>
      <c r="AB368" s="25"/>
      <c r="AC368" s="25"/>
      <c r="AD368" s="25"/>
      <c r="AE368" s="25"/>
      <c r="AF368" s="25"/>
    </row>
    <row r="369">
      <c r="A369" s="41" t="s">
        <v>961</v>
      </c>
      <c r="B369" s="41" t="str">
        <f>VLOOKUP(A369, 'Unavailable Pitchers'!K:L, 2, FALSE)</f>
        <v>#N/A</v>
      </c>
      <c r="C369" s="41" t="s">
        <v>662</v>
      </c>
      <c r="D369" s="41"/>
      <c r="E369" s="41"/>
      <c r="F369" s="41"/>
      <c r="G369" s="41"/>
      <c r="H369" s="41"/>
      <c r="I369" s="41"/>
      <c r="J369" s="43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23"/>
      <c r="X369" s="23"/>
      <c r="Y369" s="25"/>
      <c r="Z369" s="25"/>
      <c r="AA369" s="25"/>
      <c r="AB369" s="25"/>
      <c r="AC369" s="25"/>
      <c r="AD369" s="25"/>
      <c r="AE369" s="25"/>
      <c r="AF369" s="25"/>
    </row>
    <row r="370">
      <c r="A370" s="41" t="s">
        <v>962</v>
      </c>
      <c r="B370" s="41" t="str">
        <f>VLOOKUP(A370, 'Unavailable Pitchers'!K:L, 2, FALSE)</f>
        <v>#N/A</v>
      </c>
      <c r="C370" s="41" t="s">
        <v>662</v>
      </c>
      <c r="D370" s="41"/>
      <c r="E370" s="41"/>
      <c r="F370" s="41"/>
      <c r="G370" s="41"/>
      <c r="H370" s="41"/>
      <c r="I370" s="41"/>
      <c r="J370" s="43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23"/>
      <c r="X370" s="23"/>
      <c r="Y370" s="25"/>
      <c r="Z370" s="25"/>
      <c r="AA370" s="25"/>
      <c r="AB370" s="25"/>
      <c r="AC370" s="25"/>
      <c r="AD370" s="25"/>
      <c r="AE370" s="25"/>
      <c r="AF370" s="25"/>
    </row>
    <row r="371">
      <c r="A371" s="41" t="s">
        <v>963</v>
      </c>
      <c r="B371" s="41" t="str">
        <f>VLOOKUP(A371, 'Unavailable Pitchers'!K:L, 2, FALSE)</f>
        <v>#N/A</v>
      </c>
      <c r="C371" s="41" t="s">
        <v>662</v>
      </c>
      <c r="D371" s="41"/>
      <c r="E371" s="41"/>
      <c r="F371" s="41"/>
      <c r="G371" s="41"/>
      <c r="H371" s="41"/>
      <c r="I371" s="41"/>
      <c r="J371" s="43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23"/>
      <c r="X371" s="23"/>
      <c r="Y371" s="25"/>
      <c r="Z371" s="25"/>
      <c r="AA371" s="25"/>
      <c r="AB371" s="25"/>
      <c r="AC371" s="25"/>
      <c r="AD371" s="25"/>
      <c r="AE371" s="25"/>
      <c r="AF371" s="25"/>
    </row>
    <row r="372">
      <c r="A372" s="41" t="s">
        <v>964</v>
      </c>
      <c r="B372" s="41" t="str">
        <f>VLOOKUP(A372, 'Unavailable Pitchers'!K:L, 2, FALSE)</f>
        <v>#N/A</v>
      </c>
      <c r="C372" s="41" t="s">
        <v>662</v>
      </c>
      <c r="D372" s="41"/>
      <c r="E372" s="41"/>
      <c r="F372" s="41"/>
      <c r="G372" s="41"/>
      <c r="H372" s="41"/>
      <c r="I372" s="41"/>
      <c r="J372" s="43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23"/>
      <c r="X372" s="23"/>
      <c r="Y372" s="25"/>
      <c r="Z372" s="25"/>
      <c r="AA372" s="25"/>
      <c r="AB372" s="25"/>
      <c r="AC372" s="25"/>
      <c r="AD372" s="25"/>
      <c r="AE372" s="25"/>
      <c r="AF372" s="25"/>
    </row>
    <row r="373">
      <c r="A373" s="41" t="s">
        <v>965</v>
      </c>
      <c r="B373" s="41" t="str">
        <f>VLOOKUP(A373, 'Unavailable Pitchers'!K:L, 2, FALSE)</f>
        <v>#N/A</v>
      </c>
      <c r="C373" s="41" t="s">
        <v>662</v>
      </c>
      <c r="D373" s="41"/>
      <c r="E373" s="41"/>
      <c r="F373" s="41"/>
      <c r="G373" s="41"/>
      <c r="H373" s="41"/>
      <c r="I373" s="41"/>
      <c r="J373" s="43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23"/>
      <c r="X373" s="23"/>
      <c r="Y373" s="25"/>
      <c r="Z373" s="25"/>
      <c r="AA373" s="25"/>
      <c r="AB373" s="25"/>
      <c r="AC373" s="25"/>
      <c r="AD373" s="25"/>
      <c r="AE373" s="25"/>
      <c r="AF373" s="25"/>
    </row>
    <row r="374">
      <c r="A374" s="41" t="s">
        <v>966</v>
      </c>
      <c r="B374" s="41" t="str">
        <f>VLOOKUP(A374, 'Unavailable Pitchers'!K:L, 2, FALSE)</f>
        <v>#N/A</v>
      </c>
      <c r="C374" s="41" t="s">
        <v>662</v>
      </c>
      <c r="D374" s="41"/>
      <c r="E374" s="41"/>
      <c r="F374" s="41"/>
      <c r="G374" s="41"/>
      <c r="H374" s="41"/>
      <c r="I374" s="41"/>
      <c r="J374" s="43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23"/>
      <c r="X374" s="23"/>
      <c r="Y374" s="25"/>
      <c r="Z374" s="25"/>
      <c r="AA374" s="25"/>
      <c r="AB374" s="25"/>
      <c r="AC374" s="25"/>
      <c r="AD374" s="25"/>
      <c r="AE374" s="25"/>
      <c r="AF374" s="25"/>
    </row>
    <row r="375">
      <c r="A375" s="41" t="s">
        <v>967</v>
      </c>
      <c r="B375" s="41" t="str">
        <f>VLOOKUP(A375, 'Unavailable Pitchers'!K:L, 2, FALSE)</f>
        <v>#N/A</v>
      </c>
      <c r="C375" s="41" t="s">
        <v>662</v>
      </c>
      <c r="D375" s="41"/>
      <c r="E375" s="41"/>
      <c r="F375" s="41"/>
      <c r="G375" s="41"/>
      <c r="H375" s="41"/>
      <c r="I375" s="41"/>
      <c r="J375" s="43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23"/>
      <c r="X375" s="23"/>
      <c r="Y375" s="25"/>
      <c r="Z375" s="25"/>
      <c r="AA375" s="25"/>
      <c r="AB375" s="25"/>
      <c r="AC375" s="25"/>
      <c r="AD375" s="25"/>
      <c r="AE375" s="25"/>
      <c r="AF375" s="25"/>
    </row>
    <row r="376">
      <c r="A376" s="41" t="s">
        <v>968</v>
      </c>
      <c r="B376" s="41" t="str">
        <f>VLOOKUP(A376, 'Unavailable Pitchers'!K:L, 2, FALSE)</f>
        <v>#N/A</v>
      </c>
      <c r="C376" s="41" t="s">
        <v>662</v>
      </c>
      <c r="D376" s="41"/>
      <c r="E376" s="41"/>
      <c r="F376" s="41"/>
      <c r="G376" s="41"/>
      <c r="H376" s="41"/>
      <c r="I376" s="41"/>
      <c r="J376" s="43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23"/>
      <c r="X376" s="23"/>
      <c r="Y376" s="25"/>
      <c r="Z376" s="25"/>
      <c r="AA376" s="25"/>
      <c r="AB376" s="25"/>
      <c r="AC376" s="25"/>
      <c r="AD376" s="25"/>
      <c r="AE376" s="25"/>
      <c r="AF376" s="25"/>
    </row>
    <row r="377">
      <c r="A377" s="41" t="s">
        <v>969</v>
      </c>
      <c r="B377" s="41" t="str">
        <f>VLOOKUP(A377, 'Unavailable Pitchers'!K:L, 2, FALSE)</f>
        <v>#N/A</v>
      </c>
      <c r="C377" s="41" t="s">
        <v>662</v>
      </c>
      <c r="D377" s="41"/>
      <c r="E377" s="41"/>
      <c r="F377" s="41"/>
      <c r="G377" s="41"/>
      <c r="H377" s="41"/>
      <c r="I377" s="41"/>
      <c r="J377" s="43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23"/>
      <c r="X377" s="23"/>
      <c r="Y377" s="25"/>
      <c r="Z377" s="25"/>
      <c r="AA377" s="25"/>
      <c r="AB377" s="25"/>
      <c r="AC377" s="25"/>
      <c r="AD377" s="25"/>
      <c r="AE377" s="25"/>
      <c r="AF377" s="25"/>
    </row>
    <row r="378">
      <c r="A378" s="41" t="s">
        <v>970</v>
      </c>
      <c r="B378" s="41" t="str">
        <f>VLOOKUP(A378, 'Unavailable Pitchers'!K:L, 2, FALSE)</f>
        <v>#N/A</v>
      </c>
      <c r="C378" s="41" t="s">
        <v>662</v>
      </c>
      <c r="D378" s="41"/>
      <c r="E378" s="41"/>
      <c r="F378" s="41"/>
      <c r="G378" s="41"/>
      <c r="H378" s="41"/>
      <c r="I378" s="41"/>
      <c r="J378" s="43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23"/>
      <c r="X378" s="23"/>
      <c r="Y378" s="25"/>
      <c r="Z378" s="25"/>
      <c r="AA378" s="25"/>
      <c r="AB378" s="25"/>
      <c r="AC378" s="25"/>
      <c r="AD378" s="25"/>
      <c r="AE378" s="25"/>
      <c r="AF378" s="25"/>
    </row>
    <row r="379">
      <c r="A379" s="41" t="s">
        <v>971</v>
      </c>
      <c r="B379" s="41" t="str">
        <f>VLOOKUP(A379, 'Unavailable Pitchers'!K:L, 2, FALSE)</f>
        <v>#N/A</v>
      </c>
      <c r="C379" s="41" t="s">
        <v>662</v>
      </c>
      <c r="D379" s="41"/>
      <c r="E379" s="41"/>
      <c r="F379" s="41"/>
      <c r="G379" s="41"/>
      <c r="H379" s="41"/>
      <c r="I379" s="41"/>
      <c r="J379" s="43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23"/>
      <c r="X379" s="23"/>
      <c r="Y379" s="25"/>
      <c r="Z379" s="25"/>
      <c r="AA379" s="25"/>
      <c r="AB379" s="25"/>
      <c r="AC379" s="25"/>
      <c r="AD379" s="25"/>
      <c r="AE379" s="25"/>
      <c r="AF379" s="25"/>
    </row>
    <row r="380">
      <c r="A380" s="41" t="s">
        <v>972</v>
      </c>
      <c r="B380" s="41" t="str">
        <f>VLOOKUP(A380, 'Unavailable Pitchers'!K:L, 2, FALSE)</f>
        <v>#N/A</v>
      </c>
      <c r="C380" s="41" t="s">
        <v>662</v>
      </c>
      <c r="D380" s="41"/>
      <c r="E380" s="41"/>
      <c r="F380" s="41"/>
      <c r="G380" s="41"/>
      <c r="H380" s="41"/>
      <c r="I380" s="41"/>
      <c r="J380" s="43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23"/>
      <c r="X380" s="23"/>
      <c r="Y380" s="25"/>
      <c r="Z380" s="25"/>
      <c r="AA380" s="25"/>
      <c r="AB380" s="25"/>
      <c r="AC380" s="25"/>
      <c r="AD380" s="25"/>
      <c r="AE380" s="25"/>
      <c r="AF380" s="25"/>
    </row>
    <row r="381">
      <c r="A381" s="41" t="s">
        <v>973</v>
      </c>
      <c r="B381" s="41" t="str">
        <f>VLOOKUP(A381, 'Unavailable Pitchers'!K:L, 2, FALSE)</f>
        <v>#N/A</v>
      </c>
      <c r="C381" s="41" t="s">
        <v>662</v>
      </c>
      <c r="D381" s="41"/>
      <c r="E381" s="41"/>
      <c r="F381" s="41"/>
      <c r="G381" s="41"/>
      <c r="H381" s="41"/>
      <c r="I381" s="41"/>
      <c r="J381" s="43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23"/>
      <c r="X381" s="23"/>
      <c r="Y381" s="25"/>
      <c r="Z381" s="25"/>
      <c r="AA381" s="25"/>
      <c r="AB381" s="25"/>
      <c r="AC381" s="25"/>
      <c r="AD381" s="25"/>
      <c r="AE381" s="25"/>
      <c r="AF381" s="25"/>
    </row>
    <row r="382">
      <c r="A382" s="41" t="s">
        <v>974</v>
      </c>
      <c r="B382" s="41" t="str">
        <f>VLOOKUP(A382, 'Unavailable Pitchers'!K:L, 2, FALSE)</f>
        <v>#N/A</v>
      </c>
      <c r="C382" s="41" t="s">
        <v>662</v>
      </c>
      <c r="D382" s="41"/>
      <c r="E382" s="41"/>
      <c r="F382" s="41"/>
      <c r="G382" s="41"/>
      <c r="H382" s="41"/>
      <c r="I382" s="41"/>
      <c r="J382" s="43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23"/>
      <c r="X382" s="23"/>
      <c r="Y382" s="25"/>
      <c r="Z382" s="25"/>
      <c r="AA382" s="25"/>
      <c r="AB382" s="25"/>
      <c r="AC382" s="25"/>
      <c r="AD382" s="25"/>
      <c r="AE382" s="25"/>
      <c r="AF382" s="25"/>
    </row>
    <row r="383">
      <c r="A383" s="41" t="s">
        <v>975</v>
      </c>
      <c r="B383" s="41" t="str">
        <f>VLOOKUP(A383, 'Unavailable Pitchers'!K:L, 2, FALSE)</f>
        <v>#N/A</v>
      </c>
      <c r="C383" s="41" t="s">
        <v>662</v>
      </c>
      <c r="D383" s="41"/>
      <c r="E383" s="41"/>
      <c r="F383" s="41"/>
      <c r="G383" s="41"/>
      <c r="H383" s="41"/>
      <c r="I383" s="41"/>
      <c r="J383" s="43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23"/>
      <c r="X383" s="23"/>
      <c r="Y383" s="25"/>
      <c r="Z383" s="25"/>
      <c r="AA383" s="25"/>
      <c r="AB383" s="25"/>
      <c r="AC383" s="25"/>
      <c r="AD383" s="25"/>
      <c r="AE383" s="25"/>
      <c r="AF383" s="25"/>
    </row>
    <row r="384">
      <c r="A384" s="41" t="s">
        <v>976</v>
      </c>
      <c r="B384" s="41" t="str">
        <f>VLOOKUP(A384, 'Unavailable Pitchers'!K:L, 2, FALSE)</f>
        <v>#N/A</v>
      </c>
      <c r="C384" s="41" t="s">
        <v>662</v>
      </c>
      <c r="D384" s="41"/>
      <c r="E384" s="41"/>
      <c r="F384" s="41"/>
      <c r="G384" s="41"/>
      <c r="H384" s="41"/>
      <c r="I384" s="41"/>
      <c r="J384" s="43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23"/>
      <c r="X384" s="23"/>
      <c r="Y384" s="25"/>
      <c r="Z384" s="25"/>
      <c r="AA384" s="25"/>
      <c r="AB384" s="25"/>
      <c r="AC384" s="25"/>
      <c r="AD384" s="25"/>
      <c r="AE384" s="25"/>
      <c r="AF384" s="25"/>
    </row>
    <row r="385">
      <c r="A385" s="41" t="s">
        <v>977</v>
      </c>
      <c r="B385" s="41" t="str">
        <f>VLOOKUP(A385, 'Unavailable Pitchers'!K:L, 2, FALSE)</f>
        <v>#N/A</v>
      </c>
      <c r="C385" s="41" t="s">
        <v>662</v>
      </c>
      <c r="D385" s="41"/>
      <c r="E385" s="41"/>
      <c r="F385" s="41"/>
      <c r="G385" s="41"/>
      <c r="H385" s="41"/>
      <c r="I385" s="41"/>
      <c r="J385" s="43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23"/>
      <c r="X385" s="23"/>
      <c r="Y385" s="25"/>
      <c r="Z385" s="25"/>
      <c r="AA385" s="25"/>
      <c r="AB385" s="25"/>
      <c r="AC385" s="25"/>
      <c r="AD385" s="25"/>
      <c r="AE385" s="25"/>
      <c r="AF385" s="25"/>
    </row>
    <row r="386">
      <c r="A386" s="41" t="s">
        <v>978</v>
      </c>
      <c r="B386" s="41" t="str">
        <f>VLOOKUP(A386, 'Unavailable Pitchers'!K:L, 2, FALSE)</f>
        <v>#N/A</v>
      </c>
      <c r="C386" s="41" t="s">
        <v>662</v>
      </c>
      <c r="D386" s="41"/>
      <c r="E386" s="41"/>
      <c r="F386" s="41"/>
      <c r="G386" s="41"/>
      <c r="H386" s="41"/>
      <c r="I386" s="41"/>
      <c r="J386" s="43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23"/>
      <c r="X386" s="23"/>
      <c r="Y386" s="25"/>
      <c r="Z386" s="25"/>
      <c r="AA386" s="25"/>
      <c r="AB386" s="25"/>
      <c r="AC386" s="25"/>
      <c r="AD386" s="25"/>
      <c r="AE386" s="25"/>
      <c r="AF386" s="25"/>
    </row>
    <row r="387">
      <c r="A387" s="41" t="s">
        <v>979</v>
      </c>
      <c r="B387" s="41" t="str">
        <f>VLOOKUP(A387, 'Unavailable Pitchers'!K:L, 2, FALSE)</f>
        <v>#N/A</v>
      </c>
      <c r="C387" s="41" t="s">
        <v>662</v>
      </c>
      <c r="D387" s="41"/>
      <c r="E387" s="41"/>
      <c r="F387" s="41"/>
      <c r="G387" s="41"/>
      <c r="H387" s="41"/>
      <c r="I387" s="41"/>
      <c r="J387" s="43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23"/>
      <c r="X387" s="23"/>
      <c r="Y387" s="25"/>
      <c r="Z387" s="25"/>
      <c r="AA387" s="25"/>
      <c r="AB387" s="25"/>
      <c r="AC387" s="25"/>
      <c r="AD387" s="25"/>
      <c r="AE387" s="25"/>
      <c r="AF387" s="25"/>
    </row>
    <row r="388">
      <c r="A388" s="41" t="s">
        <v>980</v>
      </c>
      <c r="B388" s="41" t="str">
        <f>VLOOKUP(A388, 'Unavailable Pitchers'!K:L, 2, FALSE)</f>
        <v>#N/A</v>
      </c>
      <c r="C388" s="41" t="s">
        <v>662</v>
      </c>
      <c r="D388" s="41"/>
      <c r="E388" s="41"/>
      <c r="F388" s="41"/>
      <c r="G388" s="41"/>
      <c r="H388" s="41"/>
      <c r="I388" s="41"/>
      <c r="J388" s="43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23"/>
      <c r="X388" s="23"/>
      <c r="Y388" s="25"/>
      <c r="Z388" s="25"/>
      <c r="AA388" s="25"/>
      <c r="AB388" s="25"/>
      <c r="AC388" s="25"/>
      <c r="AD388" s="25"/>
      <c r="AE388" s="25"/>
      <c r="AF388" s="25"/>
    </row>
    <row r="389">
      <c r="A389" s="41" t="s">
        <v>981</v>
      </c>
      <c r="B389" s="41" t="str">
        <f>VLOOKUP(A389, 'Unavailable Pitchers'!K:L, 2, FALSE)</f>
        <v>#N/A</v>
      </c>
      <c r="C389" s="41" t="s">
        <v>662</v>
      </c>
      <c r="D389" s="41"/>
      <c r="E389" s="41"/>
      <c r="F389" s="41"/>
      <c r="G389" s="41"/>
      <c r="H389" s="41"/>
      <c r="I389" s="41"/>
      <c r="J389" s="43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23"/>
      <c r="X389" s="23"/>
      <c r="Y389" s="25"/>
      <c r="Z389" s="25"/>
      <c r="AA389" s="25"/>
      <c r="AB389" s="25"/>
      <c r="AC389" s="25"/>
      <c r="AD389" s="25"/>
      <c r="AE389" s="25"/>
      <c r="AF389" s="25"/>
    </row>
    <row r="390">
      <c r="A390" s="41" t="s">
        <v>982</v>
      </c>
      <c r="B390" s="41" t="str">
        <f>VLOOKUP(A390, 'Unavailable Pitchers'!K:L, 2, FALSE)</f>
        <v>#N/A</v>
      </c>
      <c r="C390" s="41" t="s">
        <v>662</v>
      </c>
      <c r="D390" s="41"/>
      <c r="E390" s="41"/>
      <c r="F390" s="41"/>
      <c r="G390" s="41"/>
      <c r="H390" s="41"/>
      <c r="I390" s="41"/>
      <c r="J390" s="43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23"/>
      <c r="X390" s="23"/>
      <c r="Y390" s="25"/>
      <c r="Z390" s="25"/>
      <c r="AA390" s="25"/>
      <c r="AB390" s="25"/>
      <c r="AC390" s="25"/>
      <c r="AD390" s="25"/>
      <c r="AE390" s="25"/>
      <c r="AF390" s="25"/>
    </row>
    <row r="391">
      <c r="A391" s="41" t="s">
        <v>983</v>
      </c>
      <c r="B391" s="41" t="str">
        <f>VLOOKUP(A391, 'Unavailable Pitchers'!K:L, 2, FALSE)</f>
        <v>#N/A</v>
      </c>
      <c r="C391" s="41" t="s">
        <v>662</v>
      </c>
      <c r="D391" s="41"/>
      <c r="E391" s="41"/>
      <c r="F391" s="41"/>
      <c r="G391" s="41"/>
      <c r="H391" s="41"/>
      <c r="I391" s="41"/>
      <c r="J391" s="43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23"/>
      <c r="X391" s="23"/>
      <c r="Y391" s="25"/>
      <c r="Z391" s="25"/>
      <c r="AA391" s="25"/>
      <c r="AB391" s="25"/>
      <c r="AC391" s="25"/>
      <c r="AD391" s="25"/>
      <c r="AE391" s="25"/>
      <c r="AF391" s="25"/>
    </row>
    <row r="392">
      <c r="A392" s="41" t="s">
        <v>984</v>
      </c>
      <c r="B392" s="41" t="str">
        <f>VLOOKUP(A392, 'Unavailable Pitchers'!K:L, 2, FALSE)</f>
        <v>#N/A</v>
      </c>
      <c r="C392" s="41" t="s">
        <v>662</v>
      </c>
      <c r="D392" s="41"/>
      <c r="E392" s="41"/>
      <c r="F392" s="41"/>
      <c r="G392" s="41"/>
      <c r="H392" s="41"/>
      <c r="I392" s="41"/>
      <c r="J392" s="43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23"/>
      <c r="X392" s="23"/>
      <c r="Y392" s="25"/>
      <c r="Z392" s="25"/>
      <c r="AA392" s="25"/>
      <c r="AB392" s="25"/>
      <c r="AC392" s="25"/>
      <c r="AD392" s="25"/>
      <c r="AE392" s="25"/>
      <c r="AF392" s="25"/>
    </row>
    <row r="393">
      <c r="A393" s="41" t="s">
        <v>985</v>
      </c>
      <c r="B393" s="41" t="str">
        <f>VLOOKUP(A393, 'Unavailable Pitchers'!K:L, 2, FALSE)</f>
        <v>#N/A</v>
      </c>
      <c r="C393" s="41" t="s">
        <v>662</v>
      </c>
      <c r="D393" s="41"/>
      <c r="E393" s="41"/>
      <c r="F393" s="41"/>
      <c r="G393" s="41"/>
      <c r="H393" s="41"/>
      <c r="I393" s="41"/>
      <c r="J393" s="43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23"/>
      <c r="X393" s="23"/>
      <c r="Y393" s="25"/>
      <c r="Z393" s="25"/>
      <c r="AA393" s="25"/>
      <c r="AB393" s="25"/>
      <c r="AC393" s="25"/>
      <c r="AD393" s="25"/>
      <c r="AE393" s="25"/>
      <c r="AF393" s="25"/>
    </row>
    <row r="394">
      <c r="A394" s="41" t="s">
        <v>986</v>
      </c>
      <c r="B394" s="41" t="str">
        <f>VLOOKUP(A394, 'Unavailable Pitchers'!K:L, 2, FALSE)</f>
        <v>#N/A</v>
      </c>
      <c r="C394" s="41" t="s">
        <v>662</v>
      </c>
      <c r="D394" s="41"/>
      <c r="E394" s="41"/>
      <c r="F394" s="41"/>
      <c r="G394" s="41"/>
      <c r="H394" s="41"/>
      <c r="I394" s="41"/>
      <c r="J394" s="43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23"/>
      <c r="X394" s="23"/>
      <c r="Y394" s="25"/>
      <c r="Z394" s="25"/>
      <c r="AA394" s="25"/>
      <c r="AB394" s="25"/>
      <c r="AC394" s="25"/>
      <c r="AD394" s="25"/>
      <c r="AE394" s="25"/>
      <c r="AF394" s="25"/>
    </row>
    <row r="395">
      <c r="A395" s="41" t="s">
        <v>987</v>
      </c>
      <c r="B395" s="41" t="str">
        <f>VLOOKUP(A395, 'Unavailable Pitchers'!K:L, 2, FALSE)</f>
        <v>#N/A</v>
      </c>
      <c r="C395" s="41" t="s">
        <v>662</v>
      </c>
      <c r="D395" s="41"/>
      <c r="E395" s="41"/>
      <c r="F395" s="41"/>
      <c r="G395" s="41"/>
      <c r="H395" s="41"/>
      <c r="I395" s="41"/>
      <c r="J395" s="43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23"/>
      <c r="X395" s="23"/>
      <c r="Y395" s="25"/>
      <c r="Z395" s="25"/>
      <c r="AA395" s="25"/>
      <c r="AB395" s="25"/>
      <c r="AC395" s="25"/>
      <c r="AD395" s="25"/>
      <c r="AE395" s="25"/>
      <c r="AF395" s="25"/>
    </row>
    <row r="396">
      <c r="A396" s="41" t="s">
        <v>988</v>
      </c>
      <c r="B396" s="41" t="str">
        <f>VLOOKUP(A396, 'Unavailable Pitchers'!K:L, 2, FALSE)</f>
        <v>#N/A</v>
      </c>
      <c r="C396" s="41" t="s">
        <v>662</v>
      </c>
      <c r="D396" s="41"/>
      <c r="E396" s="41"/>
      <c r="F396" s="41"/>
      <c r="G396" s="41"/>
      <c r="H396" s="41"/>
      <c r="I396" s="41"/>
      <c r="J396" s="43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23"/>
      <c r="X396" s="23"/>
      <c r="Y396" s="25"/>
      <c r="Z396" s="25"/>
      <c r="AA396" s="25"/>
      <c r="AB396" s="25"/>
      <c r="AC396" s="25"/>
      <c r="AD396" s="25"/>
      <c r="AE396" s="25"/>
      <c r="AF396" s="25"/>
    </row>
    <row r="397">
      <c r="A397" s="41" t="s">
        <v>989</v>
      </c>
      <c r="B397" s="41" t="str">
        <f>VLOOKUP(A397, 'Unavailable Pitchers'!K:L, 2, FALSE)</f>
        <v>#N/A</v>
      </c>
      <c r="C397" s="41" t="s">
        <v>662</v>
      </c>
      <c r="D397" s="41"/>
      <c r="E397" s="41"/>
      <c r="F397" s="41"/>
      <c r="G397" s="41"/>
      <c r="H397" s="41"/>
      <c r="I397" s="41"/>
      <c r="J397" s="43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23"/>
      <c r="X397" s="23"/>
      <c r="Y397" s="25"/>
      <c r="Z397" s="25"/>
      <c r="AA397" s="25"/>
      <c r="AB397" s="25"/>
      <c r="AC397" s="25"/>
      <c r="AD397" s="25"/>
      <c r="AE397" s="25"/>
      <c r="AF397" s="25"/>
    </row>
    <row r="398">
      <c r="A398" s="41" t="s">
        <v>990</v>
      </c>
      <c r="B398" s="41" t="str">
        <f>VLOOKUP(A398, 'Unavailable Pitchers'!K:L, 2, FALSE)</f>
        <v>#N/A</v>
      </c>
      <c r="C398" s="41" t="s">
        <v>662</v>
      </c>
      <c r="D398" s="41"/>
      <c r="E398" s="41"/>
      <c r="F398" s="41"/>
      <c r="G398" s="41"/>
      <c r="H398" s="41"/>
      <c r="I398" s="41"/>
      <c r="J398" s="43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23"/>
      <c r="X398" s="23"/>
      <c r="Y398" s="25"/>
      <c r="Z398" s="25"/>
      <c r="AA398" s="25"/>
      <c r="AB398" s="25"/>
      <c r="AC398" s="25"/>
      <c r="AD398" s="25"/>
      <c r="AE398" s="25"/>
      <c r="AF398" s="25"/>
    </row>
    <row r="399">
      <c r="A399" s="41" t="s">
        <v>991</v>
      </c>
      <c r="B399" s="41" t="str">
        <f>VLOOKUP(A399, 'Unavailable Pitchers'!K:L, 2, FALSE)</f>
        <v>#N/A</v>
      </c>
      <c r="C399" s="41" t="s">
        <v>662</v>
      </c>
      <c r="D399" s="41"/>
      <c r="E399" s="41"/>
      <c r="F399" s="41"/>
      <c r="G399" s="41"/>
      <c r="H399" s="41"/>
      <c r="I399" s="41"/>
      <c r="J399" s="43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23"/>
      <c r="X399" s="23"/>
      <c r="Y399" s="25"/>
      <c r="Z399" s="25"/>
      <c r="AA399" s="25"/>
      <c r="AB399" s="25"/>
      <c r="AC399" s="25"/>
      <c r="AD399" s="25"/>
      <c r="AE399" s="25"/>
      <c r="AF399" s="25"/>
    </row>
    <row r="400">
      <c r="A400" s="41" t="s">
        <v>992</v>
      </c>
      <c r="B400" s="41" t="str">
        <f>VLOOKUP(A400, 'Unavailable Pitchers'!K:L, 2, FALSE)</f>
        <v>#N/A</v>
      </c>
      <c r="C400" s="41" t="s">
        <v>662</v>
      </c>
      <c r="D400" s="41"/>
      <c r="E400" s="41"/>
      <c r="F400" s="41"/>
      <c r="G400" s="41"/>
      <c r="H400" s="41"/>
      <c r="I400" s="41"/>
      <c r="J400" s="43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23"/>
      <c r="X400" s="23"/>
      <c r="Y400" s="25"/>
      <c r="Z400" s="25"/>
      <c r="AA400" s="25"/>
      <c r="AB400" s="25"/>
      <c r="AC400" s="25"/>
      <c r="AD400" s="25"/>
      <c r="AE400" s="25"/>
      <c r="AF400" s="25"/>
    </row>
    <row r="401">
      <c r="A401" s="41" t="s">
        <v>993</v>
      </c>
      <c r="B401" s="41" t="str">
        <f>VLOOKUP(A401, 'Unavailable Pitchers'!K:L, 2, FALSE)</f>
        <v>#N/A</v>
      </c>
      <c r="C401" s="41" t="s">
        <v>662</v>
      </c>
      <c r="D401" s="41"/>
      <c r="E401" s="41"/>
      <c r="F401" s="41"/>
      <c r="G401" s="41"/>
      <c r="H401" s="41"/>
      <c r="I401" s="41"/>
      <c r="J401" s="43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23"/>
      <c r="X401" s="23"/>
      <c r="Y401" s="25"/>
      <c r="Z401" s="25"/>
      <c r="AA401" s="25"/>
      <c r="AB401" s="25"/>
      <c r="AC401" s="25"/>
      <c r="AD401" s="25"/>
      <c r="AE401" s="25"/>
      <c r="AF401" s="25"/>
    </row>
    <row r="402">
      <c r="A402" s="41" t="s">
        <v>994</v>
      </c>
      <c r="B402" s="41" t="str">
        <f>VLOOKUP(A402, 'Unavailable Pitchers'!K:L, 2, FALSE)</f>
        <v>#N/A</v>
      </c>
      <c r="C402" s="41" t="s">
        <v>662</v>
      </c>
      <c r="D402" s="41"/>
      <c r="E402" s="41"/>
      <c r="F402" s="41"/>
      <c r="G402" s="41"/>
      <c r="H402" s="41"/>
      <c r="I402" s="41"/>
      <c r="J402" s="43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23"/>
      <c r="X402" s="23"/>
      <c r="Y402" s="25"/>
      <c r="Z402" s="25"/>
      <c r="AA402" s="25"/>
      <c r="AB402" s="25"/>
      <c r="AC402" s="25"/>
      <c r="AD402" s="25"/>
      <c r="AE402" s="25"/>
      <c r="AF402" s="25"/>
    </row>
    <row r="403">
      <c r="A403" s="41" t="s">
        <v>995</v>
      </c>
      <c r="B403" s="41" t="str">
        <f>VLOOKUP(A403, 'Unavailable Pitchers'!K:L, 2, FALSE)</f>
        <v>#N/A</v>
      </c>
      <c r="C403" s="41" t="s">
        <v>662</v>
      </c>
      <c r="D403" s="41"/>
      <c r="E403" s="41"/>
      <c r="F403" s="41"/>
      <c r="G403" s="41"/>
      <c r="H403" s="41"/>
      <c r="I403" s="41"/>
      <c r="J403" s="43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23"/>
      <c r="X403" s="23"/>
      <c r="Y403" s="25"/>
      <c r="Z403" s="25"/>
      <c r="AA403" s="25"/>
      <c r="AB403" s="25"/>
      <c r="AC403" s="25"/>
      <c r="AD403" s="25"/>
      <c r="AE403" s="25"/>
      <c r="AF403" s="25"/>
    </row>
    <row r="404">
      <c r="A404" s="41" t="s">
        <v>996</v>
      </c>
      <c r="B404" s="41" t="str">
        <f>VLOOKUP(A404, 'Unavailable Pitchers'!K:L, 2, FALSE)</f>
        <v>#N/A</v>
      </c>
      <c r="C404" s="41" t="s">
        <v>662</v>
      </c>
      <c r="D404" s="41"/>
      <c r="E404" s="41"/>
      <c r="F404" s="41"/>
      <c r="G404" s="41"/>
      <c r="H404" s="41"/>
      <c r="I404" s="41"/>
      <c r="J404" s="43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23"/>
      <c r="X404" s="23"/>
      <c r="Y404" s="25"/>
      <c r="Z404" s="25"/>
      <c r="AA404" s="25"/>
      <c r="AB404" s="25"/>
      <c r="AC404" s="25"/>
      <c r="AD404" s="25"/>
      <c r="AE404" s="25"/>
      <c r="AF404" s="25"/>
    </row>
    <row r="405">
      <c r="A405" s="41" t="s">
        <v>997</v>
      </c>
      <c r="B405" s="41" t="str">
        <f>VLOOKUP(A405, 'Unavailable Pitchers'!K:L, 2, FALSE)</f>
        <v>#N/A</v>
      </c>
      <c r="C405" s="41" t="s">
        <v>662</v>
      </c>
      <c r="D405" s="41"/>
      <c r="E405" s="41"/>
      <c r="F405" s="41"/>
      <c r="G405" s="41"/>
      <c r="H405" s="41"/>
      <c r="I405" s="41"/>
      <c r="J405" s="43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23"/>
      <c r="X405" s="23"/>
      <c r="Y405" s="25"/>
      <c r="Z405" s="25"/>
      <c r="AA405" s="25"/>
      <c r="AB405" s="25"/>
      <c r="AC405" s="25"/>
      <c r="AD405" s="25"/>
      <c r="AE405" s="25"/>
      <c r="AF405" s="25"/>
    </row>
    <row r="406">
      <c r="A406" s="41" t="s">
        <v>998</v>
      </c>
      <c r="B406" s="41" t="str">
        <f>VLOOKUP(A406, 'Unavailable Pitchers'!K:L, 2, FALSE)</f>
        <v>#N/A</v>
      </c>
      <c r="C406" s="41" t="s">
        <v>662</v>
      </c>
      <c r="D406" s="41"/>
      <c r="E406" s="41"/>
      <c r="F406" s="41"/>
      <c r="G406" s="41"/>
      <c r="H406" s="41"/>
      <c r="I406" s="41"/>
      <c r="J406" s="43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23"/>
      <c r="X406" s="23"/>
      <c r="Y406" s="25"/>
      <c r="Z406" s="25"/>
      <c r="AA406" s="25"/>
      <c r="AB406" s="25"/>
      <c r="AC406" s="25"/>
      <c r="AD406" s="25"/>
      <c r="AE406" s="25"/>
      <c r="AF406" s="25"/>
    </row>
    <row r="407">
      <c r="A407" s="41" t="s">
        <v>999</v>
      </c>
      <c r="B407" s="41" t="str">
        <f>VLOOKUP(A407, 'Unavailable Pitchers'!K:L, 2, FALSE)</f>
        <v>#N/A</v>
      </c>
      <c r="C407" s="41" t="s">
        <v>662</v>
      </c>
      <c r="D407" s="41"/>
      <c r="E407" s="41"/>
      <c r="F407" s="41"/>
      <c r="G407" s="41"/>
      <c r="H407" s="41"/>
      <c r="I407" s="41"/>
      <c r="J407" s="43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23"/>
      <c r="X407" s="23"/>
      <c r="Y407" s="25"/>
      <c r="Z407" s="25"/>
      <c r="AA407" s="25"/>
      <c r="AB407" s="25"/>
      <c r="AC407" s="25"/>
      <c r="AD407" s="25"/>
      <c r="AE407" s="25"/>
      <c r="AF407" s="25"/>
    </row>
    <row r="408">
      <c r="A408" s="41" t="s">
        <v>1000</v>
      </c>
      <c r="B408" s="41" t="str">
        <f>VLOOKUP(A408, 'Unavailable Pitchers'!K:L, 2, FALSE)</f>
        <v>#N/A</v>
      </c>
      <c r="C408" s="41" t="s">
        <v>662</v>
      </c>
      <c r="D408" s="41"/>
      <c r="E408" s="41"/>
      <c r="F408" s="41"/>
      <c r="G408" s="41"/>
      <c r="H408" s="41"/>
      <c r="I408" s="41"/>
      <c r="J408" s="43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23"/>
      <c r="X408" s="23"/>
      <c r="Y408" s="25"/>
      <c r="Z408" s="25"/>
      <c r="AA408" s="25"/>
      <c r="AB408" s="25"/>
      <c r="AC408" s="25"/>
      <c r="AD408" s="25"/>
      <c r="AE408" s="25"/>
      <c r="AF408" s="25"/>
    </row>
    <row r="409">
      <c r="A409" s="41" t="s">
        <v>1001</v>
      </c>
      <c r="B409" s="41" t="str">
        <f>VLOOKUP(A409, 'Unavailable Pitchers'!K:L, 2, FALSE)</f>
        <v>#N/A</v>
      </c>
      <c r="C409" s="41" t="s">
        <v>662</v>
      </c>
      <c r="D409" s="41"/>
      <c r="E409" s="41"/>
      <c r="F409" s="41"/>
      <c r="G409" s="41"/>
      <c r="H409" s="41"/>
      <c r="I409" s="41"/>
      <c r="J409" s="43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23"/>
      <c r="X409" s="23"/>
      <c r="Y409" s="25"/>
      <c r="Z409" s="25"/>
      <c r="AA409" s="25"/>
      <c r="AB409" s="25"/>
      <c r="AC409" s="25"/>
      <c r="AD409" s="25"/>
      <c r="AE409" s="25"/>
      <c r="AF409" s="25"/>
    </row>
    <row r="410">
      <c r="A410" s="41" t="s">
        <v>1002</v>
      </c>
      <c r="B410" s="41" t="str">
        <f>VLOOKUP(A410, 'Unavailable Pitchers'!K:L, 2, FALSE)</f>
        <v>#N/A</v>
      </c>
      <c r="C410" s="41" t="s">
        <v>662</v>
      </c>
      <c r="D410" s="41"/>
      <c r="E410" s="41"/>
      <c r="F410" s="41"/>
      <c r="G410" s="41"/>
      <c r="H410" s="41"/>
      <c r="I410" s="41"/>
      <c r="J410" s="43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23"/>
      <c r="X410" s="23"/>
      <c r="Y410" s="25"/>
      <c r="Z410" s="25"/>
      <c r="AA410" s="25"/>
      <c r="AB410" s="25"/>
      <c r="AC410" s="25"/>
      <c r="AD410" s="25"/>
      <c r="AE410" s="25"/>
      <c r="AF410" s="25"/>
    </row>
    <row r="411">
      <c r="A411" s="41" t="s">
        <v>1003</v>
      </c>
      <c r="B411" s="41" t="str">
        <f>VLOOKUP(A411, 'Unavailable Pitchers'!K:L, 2, FALSE)</f>
        <v>#N/A</v>
      </c>
      <c r="C411" s="41" t="s">
        <v>662</v>
      </c>
      <c r="D411" s="41"/>
      <c r="E411" s="41"/>
      <c r="F411" s="41"/>
      <c r="G411" s="41"/>
      <c r="H411" s="41"/>
      <c r="I411" s="41"/>
      <c r="J411" s="43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23"/>
      <c r="X411" s="23"/>
      <c r="Y411" s="25"/>
      <c r="Z411" s="25"/>
      <c r="AA411" s="25"/>
      <c r="AB411" s="25"/>
      <c r="AC411" s="25"/>
      <c r="AD411" s="25"/>
      <c r="AE411" s="25"/>
      <c r="AF411" s="25"/>
    </row>
    <row r="412">
      <c r="A412" s="41" t="s">
        <v>1004</v>
      </c>
      <c r="B412" s="41" t="str">
        <f>VLOOKUP(A412, 'Unavailable Pitchers'!K:L, 2, FALSE)</f>
        <v>#N/A</v>
      </c>
      <c r="C412" s="41" t="s">
        <v>662</v>
      </c>
      <c r="D412" s="41"/>
      <c r="E412" s="41"/>
      <c r="F412" s="41"/>
      <c r="G412" s="41"/>
      <c r="H412" s="41"/>
      <c r="I412" s="41"/>
      <c r="J412" s="43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23"/>
      <c r="X412" s="23"/>
      <c r="Y412" s="25"/>
      <c r="Z412" s="25"/>
      <c r="AA412" s="25"/>
      <c r="AB412" s="25"/>
      <c r="AC412" s="25"/>
      <c r="AD412" s="25"/>
      <c r="AE412" s="25"/>
      <c r="AF412" s="25"/>
    </row>
    <row r="413">
      <c r="A413" s="41" t="s">
        <v>1005</v>
      </c>
      <c r="B413" s="41" t="str">
        <f>VLOOKUP(A413, 'Unavailable Pitchers'!K:L, 2, FALSE)</f>
        <v>#N/A</v>
      </c>
      <c r="C413" s="41" t="s">
        <v>662</v>
      </c>
      <c r="D413" s="41"/>
      <c r="E413" s="41"/>
      <c r="F413" s="41"/>
      <c r="G413" s="41"/>
      <c r="H413" s="41"/>
      <c r="I413" s="41"/>
      <c r="J413" s="43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23"/>
      <c r="X413" s="23"/>
      <c r="Y413" s="25"/>
      <c r="Z413" s="25"/>
      <c r="AA413" s="25"/>
      <c r="AB413" s="25"/>
      <c r="AC413" s="25"/>
      <c r="AD413" s="25"/>
      <c r="AE413" s="25"/>
      <c r="AF413" s="25"/>
    </row>
    <row r="414">
      <c r="A414" s="41" t="s">
        <v>543</v>
      </c>
      <c r="B414" s="41" t="str">
        <f>VLOOKUP(A414, 'Unavailable Pitchers'!K:L, 2, FALSE)</f>
        <v>#N/A</v>
      </c>
      <c r="C414" s="41" t="s">
        <v>662</v>
      </c>
      <c r="D414" s="41"/>
      <c r="E414" s="41"/>
      <c r="F414" s="41"/>
      <c r="G414" s="41"/>
      <c r="H414" s="41"/>
      <c r="I414" s="41"/>
      <c r="J414" s="43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23"/>
      <c r="X414" s="23"/>
      <c r="Y414" s="25"/>
      <c r="Z414" s="25"/>
      <c r="AA414" s="25"/>
      <c r="AB414" s="25"/>
      <c r="AC414" s="25"/>
      <c r="AD414" s="25"/>
      <c r="AE414" s="25"/>
      <c r="AF414" s="25"/>
    </row>
    <row r="415">
      <c r="A415" s="41" t="s">
        <v>1006</v>
      </c>
      <c r="B415" s="41" t="str">
        <f>VLOOKUP(A415, 'Unavailable Pitchers'!K:L, 2, FALSE)</f>
        <v>#N/A</v>
      </c>
      <c r="C415" s="41" t="s">
        <v>662</v>
      </c>
      <c r="D415" s="41"/>
      <c r="E415" s="41"/>
      <c r="F415" s="41"/>
      <c r="G415" s="41"/>
      <c r="H415" s="41"/>
      <c r="I415" s="41"/>
      <c r="J415" s="43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23"/>
      <c r="X415" s="23"/>
      <c r="Y415" s="25"/>
      <c r="Z415" s="25"/>
      <c r="AA415" s="25"/>
      <c r="AB415" s="25"/>
      <c r="AC415" s="25"/>
      <c r="AD415" s="25"/>
      <c r="AE415" s="25"/>
      <c r="AF415" s="25"/>
    </row>
    <row r="416">
      <c r="A416" s="41" t="s">
        <v>1007</v>
      </c>
      <c r="B416" s="41" t="str">
        <f>VLOOKUP(A416, 'Unavailable Pitchers'!K:L, 2, FALSE)</f>
        <v>#N/A</v>
      </c>
      <c r="C416" s="41" t="s">
        <v>662</v>
      </c>
      <c r="D416" s="41"/>
      <c r="E416" s="41"/>
      <c r="F416" s="41"/>
      <c r="G416" s="41"/>
      <c r="H416" s="41"/>
      <c r="I416" s="41"/>
      <c r="J416" s="43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23"/>
      <c r="X416" s="23"/>
      <c r="Y416" s="25"/>
      <c r="Z416" s="25"/>
      <c r="AA416" s="25"/>
      <c r="AB416" s="25"/>
      <c r="AC416" s="25"/>
      <c r="AD416" s="25"/>
      <c r="AE416" s="25"/>
      <c r="AF416" s="25"/>
    </row>
    <row r="417">
      <c r="A417" s="41" t="s">
        <v>1008</v>
      </c>
      <c r="B417" s="41" t="str">
        <f>VLOOKUP(A417, 'Unavailable Pitchers'!K:L, 2, FALSE)</f>
        <v>#N/A</v>
      </c>
      <c r="C417" s="41" t="s">
        <v>662</v>
      </c>
      <c r="D417" s="41"/>
      <c r="E417" s="41"/>
      <c r="F417" s="41"/>
      <c r="G417" s="41"/>
      <c r="H417" s="41"/>
      <c r="I417" s="41"/>
      <c r="J417" s="43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23"/>
      <c r="X417" s="23"/>
      <c r="Y417" s="25"/>
      <c r="Z417" s="25"/>
      <c r="AA417" s="25"/>
      <c r="AB417" s="25"/>
      <c r="AC417" s="25"/>
      <c r="AD417" s="25"/>
      <c r="AE417" s="25"/>
      <c r="AF417" s="25"/>
    </row>
    <row r="418">
      <c r="A418" s="41" t="s">
        <v>1009</v>
      </c>
      <c r="B418" s="41" t="str">
        <f>VLOOKUP(A418, 'Unavailable Pitchers'!K:L, 2, FALSE)</f>
        <v>#N/A</v>
      </c>
      <c r="C418" s="41" t="s">
        <v>662</v>
      </c>
      <c r="D418" s="41"/>
      <c r="E418" s="41"/>
      <c r="F418" s="41"/>
      <c r="G418" s="41"/>
      <c r="H418" s="41"/>
      <c r="I418" s="41"/>
      <c r="J418" s="43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23"/>
      <c r="X418" s="23"/>
      <c r="Y418" s="25"/>
      <c r="Z418" s="25"/>
      <c r="AA418" s="25"/>
      <c r="AB418" s="25"/>
      <c r="AC418" s="25"/>
      <c r="AD418" s="25"/>
      <c r="AE418" s="25"/>
      <c r="AF418" s="25"/>
    </row>
    <row r="419">
      <c r="A419" s="41" t="s">
        <v>1010</v>
      </c>
      <c r="B419" s="41" t="str">
        <f>VLOOKUP(A419, 'Unavailable Pitchers'!K:L, 2, FALSE)</f>
        <v>#N/A</v>
      </c>
      <c r="C419" s="41" t="s">
        <v>662</v>
      </c>
      <c r="D419" s="41"/>
      <c r="E419" s="41"/>
      <c r="F419" s="41"/>
      <c r="G419" s="41"/>
      <c r="H419" s="41"/>
      <c r="I419" s="41"/>
      <c r="J419" s="43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23"/>
      <c r="X419" s="23"/>
      <c r="Y419" s="25"/>
      <c r="Z419" s="25"/>
      <c r="AA419" s="25"/>
      <c r="AB419" s="25"/>
      <c r="AC419" s="25"/>
      <c r="AD419" s="25"/>
      <c r="AE419" s="25"/>
      <c r="AF419" s="25"/>
    </row>
    <row r="420">
      <c r="A420" s="41" t="s">
        <v>1011</v>
      </c>
      <c r="B420" s="41" t="str">
        <f>VLOOKUP(A420, 'Unavailable Pitchers'!K:L, 2, FALSE)</f>
        <v>#N/A</v>
      </c>
      <c r="C420" s="41" t="s">
        <v>662</v>
      </c>
      <c r="D420" s="41"/>
      <c r="E420" s="41"/>
      <c r="F420" s="41"/>
      <c r="G420" s="41"/>
      <c r="H420" s="41"/>
      <c r="I420" s="41"/>
      <c r="J420" s="43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23"/>
      <c r="X420" s="23"/>
      <c r="Y420" s="25"/>
      <c r="Z420" s="25"/>
      <c r="AA420" s="25"/>
      <c r="AB420" s="25"/>
      <c r="AC420" s="25"/>
      <c r="AD420" s="25"/>
      <c r="AE420" s="25"/>
      <c r="AF420" s="25"/>
    </row>
    <row r="421">
      <c r="A421" s="41" t="s">
        <v>1012</v>
      </c>
      <c r="B421" s="41" t="str">
        <f>VLOOKUP(A421, 'Unavailable Pitchers'!K:L, 2, FALSE)</f>
        <v>#N/A</v>
      </c>
      <c r="C421" s="41" t="s">
        <v>662</v>
      </c>
      <c r="D421" s="41"/>
      <c r="E421" s="41"/>
      <c r="F421" s="41"/>
      <c r="G421" s="41"/>
      <c r="H421" s="41"/>
      <c r="I421" s="41"/>
      <c r="J421" s="43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23"/>
      <c r="X421" s="23"/>
      <c r="Y421" s="25"/>
      <c r="Z421" s="25"/>
      <c r="AA421" s="25"/>
      <c r="AB421" s="25"/>
      <c r="AC421" s="25"/>
      <c r="AD421" s="25"/>
      <c r="AE421" s="25"/>
      <c r="AF421" s="25"/>
    </row>
    <row r="422">
      <c r="A422" s="41" t="s">
        <v>1013</v>
      </c>
      <c r="B422" s="41" t="str">
        <f>VLOOKUP(A422, 'Unavailable Pitchers'!K:L, 2, FALSE)</f>
        <v>#N/A</v>
      </c>
      <c r="C422" s="41" t="s">
        <v>662</v>
      </c>
      <c r="D422" s="41"/>
      <c r="E422" s="41"/>
      <c r="F422" s="41"/>
      <c r="G422" s="41"/>
      <c r="H422" s="41"/>
      <c r="I422" s="41"/>
      <c r="J422" s="43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23"/>
      <c r="X422" s="23"/>
      <c r="Y422" s="25"/>
      <c r="Z422" s="25"/>
      <c r="AA422" s="25"/>
      <c r="AB422" s="25"/>
      <c r="AC422" s="25"/>
      <c r="AD422" s="25"/>
      <c r="AE422" s="25"/>
      <c r="AF422" s="25"/>
    </row>
    <row r="423">
      <c r="A423" s="41" t="s">
        <v>1014</v>
      </c>
      <c r="B423" s="41" t="str">
        <f>VLOOKUP(A423, 'Unavailable Pitchers'!K:L, 2, FALSE)</f>
        <v>#N/A</v>
      </c>
      <c r="C423" s="41" t="s">
        <v>662</v>
      </c>
      <c r="D423" s="41"/>
      <c r="E423" s="41"/>
      <c r="F423" s="41"/>
      <c r="G423" s="41"/>
      <c r="H423" s="41"/>
      <c r="I423" s="41"/>
      <c r="J423" s="43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23"/>
      <c r="X423" s="23"/>
      <c r="Y423" s="25"/>
      <c r="Z423" s="25"/>
      <c r="AA423" s="25"/>
      <c r="AB423" s="25"/>
      <c r="AC423" s="25"/>
      <c r="AD423" s="25"/>
      <c r="AE423" s="25"/>
      <c r="AF423" s="25"/>
    </row>
    <row r="424">
      <c r="A424" s="41" t="s">
        <v>1015</v>
      </c>
      <c r="B424" s="41" t="str">
        <f>VLOOKUP(A424, 'Unavailable Pitchers'!K:L, 2, FALSE)</f>
        <v>#N/A</v>
      </c>
      <c r="C424" s="41" t="s">
        <v>662</v>
      </c>
      <c r="D424" s="41"/>
      <c r="E424" s="41"/>
      <c r="F424" s="41"/>
      <c r="G424" s="41"/>
      <c r="H424" s="41"/>
      <c r="I424" s="41"/>
      <c r="J424" s="43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23"/>
      <c r="X424" s="23"/>
      <c r="Y424" s="25"/>
      <c r="Z424" s="25"/>
      <c r="AA424" s="25"/>
      <c r="AB424" s="25"/>
      <c r="AC424" s="25"/>
      <c r="AD424" s="25"/>
      <c r="AE424" s="25"/>
      <c r="AF424" s="25"/>
    </row>
    <row r="425">
      <c r="A425" s="41" t="s">
        <v>1016</v>
      </c>
      <c r="B425" s="41" t="str">
        <f>VLOOKUP(A425, 'Unavailable Pitchers'!K:L, 2, FALSE)</f>
        <v>#N/A</v>
      </c>
      <c r="C425" s="41" t="s">
        <v>662</v>
      </c>
      <c r="D425" s="41"/>
      <c r="E425" s="41"/>
      <c r="F425" s="41"/>
      <c r="G425" s="41"/>
      <c r="H425" s="41"/>
      <c r="I425" s="41"/>
      <c r="J425" s="43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23"/>
      <c r="X425" s="23"/>
      <c r="Y425" s="25"/>
      <c r="Z425" s="25"/>
      <c r="AA425" s="25"/>
      <c r="AB425" s="25"/>
      <c r="AC425" s="25"/>
      <c r="AD425" s="25"/>
      <c r="AE425" s="25"/>
      <c r="AF425" s="25"/>
    </row>
    <row r="426">
      <c r="A426" s="41" t="s">
        <v>1017</v>
      </c>
      <c r="B426" s="41" t="str">
        <f>VLOOKUP(A426, 'Unavailable Pitchers'!K:L, 2, FALSE)</f>
        <v>#N/A</v>
      </c>
      <c r="C426" s="41" t="s">
        <v>662</v>
      </c>
      <c r="D426" s="41"/>
      <c r="E426" s="41"/>
      <c r="F426" s="41"/>
      <c r="G426" s="41"/>
      <c r="H426" s="41"/>
      <c r="I426" s="41"/>
      <c r="J426" s="43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23"/>
      <c r="X426" s="23"/>
      <c r="Y426" s="25"/>
      <c r="Z426" s="25"/>
      <c r="AA426" s="25"/>
      <c r="AB426" s="25"/>
      <c r="AC426" s="25"/>
      <c r="AD426" s="25"/>
      <c r="AE426" s="25"/>
      <c r="AF426" s="25"/>
    </row>
    <row r="427">
      <c r="A427" s="41" t="s">
        <v>1018</v>
      </c>
      <c r="B427" s="41" t="str">
        <f>VLOOKUP(A427, 'Unavailable Pitchers'!K:L, 2, FALSE)</f>
        <v>#N/A</v>
      </c>
      <c r="C427" s="41" t="s">
        <v>662</v>
      </c>
      <c r="D427" s="41"/>
      <c r="E427" s="41"/>
      <c r="F427" s="41"/>
      <c r="G427" s="41"/>
      <c r="H427" s="41"/>
      <c r="I427" s="41"/>
      <c r="J427" s="43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23"/>
      <c r="X427" s="23"/>
      <c r="Y427" s="25"/>
      <c r="Z427" s="25"/>
      <c r="AA427" s="25"/>
      <c r="AB427" s="25"/>
      <c r="AC427" s="25"/>
      <c r="AD427" s="25"/>
      <c r="AE427" s="25"/>
      <c r="AF427" s="25"/>
    </row>
    <row r="428">
      <c r="A428" s="41" t="s">
        <v>1019</v>
      </c>
      <c r="B428" s="41" t="str">
        <f>VLOOKUP(A428, 'Unavailable Pitchers'!K:L, 2, FALSE)</f>
        <v>#N/A</v>
      </c>
      <c r="C428" s="41" t="s">
        <v>662</v>
      </c>
      <c r="D428" s="41"/>
      <c r="E428" s="41"/>
      <c r="F428" s="41"/>
      <c r="G428" s="41"/>
      <c r="H428" s="41"/>
      <c r="I428" s="41"/>
      <c r="J428" s="43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23"/>
      <c r="X428" s="23"/>
      <c r="Y428" s="25"/>
      <c r="Z428" s="25"/>
      <c r="AA428" s="25"/>
      <c r="AB428" s="25"/>
      <c r="AC428" s="25"/>
      <c r="AD428" s="25"/>
      <c r="AE428" s="25"/>
      <c r="AF428" s="25"/>
    </row>
    <row r="429">
      <c r="A429" s="41" t="s">
        <v>1020</v>
      </c>
      <c r="B429" s="41" t="str">
        <f>VLOOKUP(A429, 'Unavailable Pitchers'!K:L, 2, FALSE)</f>
        <v>#N/A</v>
      </c>
      <c r="C429" s="41" t="s">
        <v>662</v>
      </c>
      <c r="D429" s="41"/>
      <c r="E429" s="41"/>
      <c r="F429" s="41"/>
      <c r="G429" s="41"/>
      <c r="H429" s="41"/>
      <c r="I429" s="41"/>
      <c r="J429" s="43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23"/>
      <c r="X429" s="23"/>
      <c r="Y429" s="25"/>
      <c r="Z429" s="25"/>
      <c r="AA429" s="25"/>
      <c r="AB429" s="25"/>
      <c r="AC429" s="25"/>
      <c r="AD429" s="25"/>
      <c r="AE429" s="25"/>
      <c r="AF429" s="25"/>
    </row>
    <row r="430">
      <c r="A430" s="41" t="s">
        <v>1021</v>
      </c>
      <c r="B430" s="41" t="str">
        <f>VLOOKUP(A430, 'Unavailable Pitchers'!K:L, 2, FALSE)</f>
        <v>#N/A</v>
      </c>
      <c r="C430" s="41" t="s">
        <v>662</v>
      </c>
      <c r="D430" s="41"/>
      <c r="E430" s="41"/>
      <c r="F430" s="41"/>
      <c r="G430" s="41"/>
      <c r="H430" s="41"/>
      <c r="I430" s="41"/>
      <c r="J430" s="43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23"/>
      <c r="X430" s="23"/>
      <c r="Y430" s="25"/>
      <c r="Z430" s="25"/>
      <c r="AA430" s="25"/>
      <c r="AB430" s="25"/>
      <c r="AC430" s="25"/>
      <c r="AD430" s="25"/>
      <c r="AE430" s="25"/>
      <c r="AF430" s="25"/>
    </row>
    <row r="431">
      <c r="A431" s="41" t="s">
        <v>1022</v>
      </c>
      <c r="B431" s="41" t="str">
        <f>VLOOKUP(A431, 'Unavailable Pitchers'!K:L, 2, FALSE)</f>
        <v>#N/A</v>
      </c>
      <c r="C431" s="41" t="s">
        <v>662</v>
      </c>
      <c r="D431" s="41"/>
      <c r="E431" s="41"/>
      <c r="F431" s="41"/>
      <c r="G431" s="41"/>
      <c r="H431" s="41"/>
      <c r="I431" s="41"/>
      <c r="J431" s="43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23"/>
      <c r="X431" s="23"/>
      <c r="Y431" s="25"/>
      <c r="Z431" s="25"/>
      <c r="AA431" s="25"/>
      <c r="AB431" s="25"/>
      <c r="AC431" s="25"/>
      <c r="AD431" s="25"/>
      <c r="AE431" s="25"/>
      <c r="AF431" s="25"/>
    </row>
    <row r="432">
      <c r="A432" s="41" t="s">
        <v>1023</v>
      </c>
      <c r="B432" s="41" t="str">
        <f>VLOOKUP(A432, 'Unavailable Pitchers'!K:L, 2, FALSE)</f>
        <v>#N/A</v>
      </c>
      <c r="C432" s="41" t="s">
        <v>662</v>
      </c>
      <c r="D432" s="41"/>
      <c r="E432" s="41"/>
      <c r="F432" s="41"/>
      <c r="G432" s="41"/>
      <c r="H432" s="41"/>
      <c r="I432" s="41"/>
      <c r="J432" s="43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23"/>
      <c r="X432" s="23"/>
      <c r="Y432" s="25"/>
      <c r="Z432" s="25"/>
      <c r="AA432" s="25"/>
      <c r="AB432" s="25"/>
      <c r="AC432" s="25"/>
      <c r="AD432" s="25"/>
      <c r="AE432" s="25"/>
      <c r="AF432" s="25"/>
    </row>
    <row r="433">
      <c r="A433" s="41" t="s">
        <v>1024</v>
      </c>
      <c r="B433" s="41" t="str">
        <f>VLOOKUP(A433, 'Unavailable Pitchers'!K:L, 2, FALSE)</f>
        <v>#N/A</v>
      </c>
      <c r="C433" s="41" t="s">
        <v>662</v>
      </c>
      <c r="D433" s="41"/>
      <c r="E433" s="41"/>
      <c r="F433" s="41"/>
      <c r="G433" s="41"/>
      <c r="H433" s="41"/>
      <c r="I433" s="41"/>
      <c r="J433" s="43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23"/>
      <c r="X433" s="23"/>
      <c r="Y433" s="25"/>
      <c r="Z433" s="25"/>
      <c r="AA433" s="25"/>
      <c r="AB433" s="25"/>
      <c r="AC433" s="25"/>
      <c r="AD433" s="25"/>
      <c r="AE433" s="25"/>
      <c r="AF433" s="25"/>
    </row>
    <row r="434">
      <c r="A434" s="41" t="s">
        <v>1025</v>
      </c>
      <c r="B434" s="41" t="str">
        <f>VLOOKUP(A434, 'Unavailable Pitchers'!K:L, 2, FALSE)</f>
        <v>#N/A</v>
      </c>
      <c r="C434" s="41" t="s">
        <v>662</v>
      </c>
      <c r="D434" s="41"/>
      <c r="E434" s="41"/>
      <c r="F434" s="41"/>
      <c r="G434" s="41"/>
      <c r="H434" s="41"/>
      <c r="I434" s="41"/>
      <c r="J434" s="43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23"/>
      <c r="X434" s="23"/>
      <c r="Y434" s="25"/>
      <c r="Z434" s="25"/>
      <c r="AA434" s="25"/>
      <c r="AB434" s="25"/>
      <c r="AC434" s="25"/>
      <c r="AD434" s="25"/>
      <c r="AE434" s="25"/>
      <c r="AF434" s="25"/>
    </row>
    <row r="435">
      <c r="A435" s="41" t="s">
        <v>1026</v>
      </c>
      <c r="B435" s="41" t="str">
        <f>VLOOKUP(A435, 'Unavailable Pitchers'!K:L, 2, FALSE)</f>
        <v>#N/A</v>
      </c>
      <c r="C435" s="41" t="s">
        <v>662</v>
      </c>
      <c r="D435" s="41"/>
      <c r="E435" s="41"/>
      <c r="F435" s="41"/>
      <c r="G435" s="41"/>
      <c r="H435" s="41"/>
      <c r="I435" s="41"/>
      <c r="J435" s="43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23"/>
      <c r="X435" s="23"/>
      <c r="Y435" s="25"/>
      <c r="Z435" s="25"/>
      <c r="AA435" s="25"/>
      <c r="AB435" s="25"/>
      <c r="AC435" s="25"/>
      <c r="AD435" s="25"/>
      <c r="AE435" s="25"/>
      <c r="AF435" s="25"/>
    </row>
    <row r="436">
      <c r="A436" s="41" t="s">
        <v>1027</v>
      </c>
      <c r="B436" s="41" t="str">
        <f>VLOOKUP(A436, 'Unavailable Pitchers'!K:L, 2, FALSE)</f>
        <v>#N/A</v>
      </c>
      <c r="C436" s="41" t="s">
        <v>662</v>
      </c>
      <c r="D436" s="41"/>
      <c r="E436" s="41"/>
      <c r="F436" s="41"/>
      <c r="G436" s="41"/>
      <c r="H436" s="41"/>
      <c r="I436" s="41"/>
      <c r="J436" s="43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23"/>
      <c r="X436" s="23"/>
      <c r="Y436" s="25"/>
      <c r="Z436" s="25"/>
      <c r="AA436" s="25"/>
      <c r="AB436" s="25"/>
      <c r="AC436" s="25"/>
      <c r="AD436" s="25"/>
      <c r="AE436" s="25"/>
      <c r="AF436" s="25"/>
    </row>
    <row r="437">
      <c r="A437" s="41" t="s">
        <v>482</v>
      </c>
      <c r="B437" s="41" t="str">
        <f>VLOOKUP(A437, 'Unavailable Pitchers'!K:L, 2, FALSE)</f>
        <v>#N/A</v>
      </c>
      <c r="C437" s="41" t="s">
        <v>662</v>
      </c>
      <c r="D437" s="41"/>
      <c r="E437" s="41"/>
      <c r="F437" s="41"/>
      <c r="G437" s="41"/>
      <c r="H437" s="41"/>
      <c r="I437" s="41"/>
      <c r="J437" s="43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23"/>
      <c r="X437" s="23"/>
      <c r="Y437" s="25"/>
      <c r="Z437" s="25"/>
      <c r="AA437" s="25"/>
      <c r="AB437" s="25"/>
      <c r="AC437" s="25"/>
      <c r="AD437" s="25"/>
      <c r="AE437" s="25"/>
      <c r="AF437" s="25"/>
    </row>
    <row r="438">
      <c r="A438" s="41" t="s">
        <v>1028</v>
      </c>
      <c r="B438" s="41" t="str">
        <f>VLOOKUP(A438, 'Unavailable Pitchers'!K:L, 2, FALSE)</f>
        <v>#N/A</v>
      </c>
      <c r="C438" s="41" t="s">
        <v>662</v>
      </c>
      <c r="D438" s="41"/>
      <c r="E438" s="41"/>
      <c r="F438" s="41"/>
      <c r="G438" s="41"/>
      <c r="H438" s="41"/>
      <c r="I438" s="41"/>
      <c r="J438" s="43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23"/>
      <c r="X438" s="23"/>
      <c r="Y438" s="25"/>
      <c r="Z438" s="25"/>
      <c r="AA438" s="25"/>
      <c r="AB438" s="25"/>
      <c r="AC438" s="25"/>
      <c r="AD438" s="25"/>
      <c r="AE438" s="25"/>
      <c r="AF438" s="25"/>
    </row>
    <row r="439">
      <c r="A439" s="41" t="s">
        <v>1029</v>
      </c>
      <c r="B439" s="41" t="str">
        <f>VLOOKUP(A439, 'Unavailable Pitchers'!K:L, 2, FALSE)</f>
        <v>#N/A</v>
      </c>
      <c r="C439" s="41" t="s">
        <v>662</v>
      </c>
      <c r="D439" s="41"/>
      <c r="E439" s="41"/>
      <c r="F439" s="41"/>
      <c r="G439" s="41"/>
      <c r="H439" s="41"/>
      <c r="I439" s="41"/>
      <c r="J439" s="43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23"/>
      <c r="X439" s="23"/>
      <c r="Y439" s="25"/>
      <c r="Z439" s="25"/>
      <c r="AA439" s="25"/>
      <c r="AB439" s="25"/>
      <c r="AC439" s="25"/>
      <c r="AD439" s="25"/>
      <c r="AE439" s="25"/>
      <c r="AF439" s="25"/>
    </row>
    <row r="440">
      <c r="A440" s="41" t="s">
        <v>553</v>
      </c>
      <c r="B440" s="41" t="str">
        <f>VLOOKUP(A440, 'Unavailable Pitchers'!K:L, 2, FALSE)</f>
        <v>#N/A</v>
      </c>
      <c r="C440" s="41" t="s">
        <v>662</v>
      </c>
      <c r="D440" s="41"/>
      <c r="E440" s="41"/>
      <c r="F440" s="41"/>
      <c r="G440" s="41"/>
      <c r="H440" s="41"/>
      <c r="I440" s="41"/>
      <c r="J440" s="43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23"/>
      <c r="X440" s="23"/>
      <c r="Y440" s="25"/>
      <c r="Z440" s="25"/>
      <c r="AA440" s="25"/>
      <c r="AB440" s="25"/>
      <c r="AC440" s="25"/>
      <c r="AD440" s="25"/>
      <c r="AE440" s="25"/>
      <c r="AF440" s="25"/>
    </row>
    <row r="441">
      <c r="A441" s="41" t="s">
        <v>1030</v>
      </c>
      <c r="B441" s="41" t="str">
        <f>VLOOKUP(A441, 'Unavailable Pitchers'!K:L, 2, FALSE)</f>
        <v>#N/A</v>
      </c>
      <c r="C441" s="41" t="s">
        <v>662</v>
      </c>
      <c r="D441" s="41"/>
      <c r="E441" s="41"/>
      <c r="F441" s="41"/>
      <c r="G441" s="41"/>
      <c r="H441" s="41"/>
      <c r="I441" s="41"/>
      <c r="J441" s="43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23"/>
      <c r="X441" s="23"/>
      <c r="Y441" s="25"/>
      <c r="Z441" s="25"/>
      <c r="AA441" s="25"/>
      <c r="AB441" s="25"/>
      <c r="AC441" s="25"/>
      <c r="AD441" s="25"/>
      <c r="AE441" s="25"/>
      <c r="AF441" s="25"/>
    </row>
    <row r="442">
      <c r="A442" s="41" t="s">
        <v>1031</v>
      </c>
      <c r="B442" s="41" t="str">
        <f>VLOOKUP(A442, 'Unavailable Pitchers'!K:L, 2, FALSE)</f>
        <v>#N/A</v>
      </c>
      <c r="C442" s="41" t="s">
        <v>662</v>
      </c>
      <c r="D442" s="41"/>
      <c r="E442" s="41"/>
      <c r="F442" s="41"/>
      <c r="G442" s="41"/>
      <c r="H442" s="41"/>
      <c r="I442" s="41"/>
      <c r="J442" s="43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23"/>
      <c r="X442" s="23"/>
      <c r="Y442" s="25"/>
      <c r="Z442" s="25"/>
      <c r="AA442" s="25"/>
      <c r="AB442" s="25"/>
      <c r="AC442" s="25"/>
      <c r="AD442" s="25"/>
      <c r="AE442" s="25"/>
      <c r="AF442" s="25"/>
    </row>
    <row r="443">
      <c r="A443" s="41" t="s">
        <v>1032</v>
      </c>
      <c r="B443" s="41" t="str">
        <f>VLOOKUP(A443, 'Unavailable Pitchers'!K:L, 2, FALSE)</f>
        <v>#N/A</v>
      </c>
      <c r="C443" s="41" t="s">
        <v>662</v>
      </c>
      <c r="D443" s="41"/>
      <c r="E443" s="41"/>
      <c r="F443" s="41"/>
      <c r="G443" s="41"/>
      <c r="H443" s="41"/>
      <c r="I443" s="41"/>
      <c r="J443" s="43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23"/>
      <c r="X443" s="23"/>
      <c r="Y443" s="25"/>
      <c r="Z443" s="25"/>
      <c r="AA443" s="25"/>
      <c r="AB443" s="25"/>
      <c r="AC443" s="25"/>
      <c r="AD443" s="25"/>
      <c r="AE443" s="25"/>
      <c r="AF443" s="25"/>
    </row>
    <row r="444">
      <c r="A444" s="41" t="s">
        <v>1033</v>
      </c>
      <c r="B444" s="41" t="str">
        <f>VLOOKUP(A444, 'Unavailable Pitchers'!K:L, 2, FALSE)</f>
        <v>#N/A</v>
      </c>
      <c r="C444" s="41" t="s">
        <v>662</v>
      </c>
      <c r="D444" s="41"/>
      <c r="E444" s="41"/>
      <c r="F444" s="41"/>
      <c r="G444" s="41"/>
      <c r="H444" s="41"/>
      <c r="I444" s="41"/>
      <c r="J444" s="43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23"/>
      <c r="X444" s="23"/>
      <c r="Y444" s="25"/>
      <c r="Z444" s="25"/>
      <c r="AA444" s="25"/>
      <c r="AB444" s="25"/>
      <c r="AC444" s="25"/>
      <c r="AD444" s="25"/>
      <c r="AE444" s="25"/>
      <c r="AF444" s="25"/>
    </row>
    <row r="445">
      <c r="A445" s="41" t="s">
        <v>1034</v>
      </c>
      <c r="B445" s="41" t="str">
        <f>VLOOKUP(A445, 'Unavailable Pitchers'!K:L, 2, FALSE)</f>
        <v>#N/A</v>
      </c>
      <c r="C445" s="41" t="s">
        <v>662</v>
      </c>
      <c r="D445" s="41"/>
      <c r="E445" s="41"/>
      <c r="F445" s="41"/>
      <c r="G445" s="41"/>
      <c r="H445" s="41"/>
      <c r="I445" s="41"/>
      <c r="J445" s="43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23"/>
      <c r="X445" s="23"/>
      <c r="Y445" s="25"/>
      <c r="Z445" s="25"/>
      <c r="AA445" s="25"/>
      <c r="AB445" s="25"/>
      <c r="AC445" s="25"/>
      <c r="AD445" s="25"/>
      <c r="AE445" s="25"/>
      <c r="AF445" s="25"/>
    </row>
    <row r="446">
      <c r="A446" s="41" t="s">
        <v>1035</v>
      </c>
      <c r="B446" s="41" t="str">
        <f>VLOOKUP(A446, 'Unavailable Pitchers'!K:L, 2, FALSE)</f>
        <v>#N/A</v>
      </c>
      <c r="C446" s="41" t="s">
        <v>662</v>
      </c>
      <c r="D446" s="41"/>
      <c r="E446" s="41"/>
      <c r="F446" s="41"/>
      <c r="G446" s="41"/>
      <c r="H446" s="41"/>
      <c r="I446" s="41"/>
      <c r="J446" s="43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23"/>
      <c r="X446" s="23"/>
      <c r="Y446" s="25"/>
      <c r="Z446" s="25"/>
      <c r="AA446" s="25"/>
      <c r="AB446" s="25"/>
      <c r="AC446" s="25"/>
      <c r="AD446" s="25"/>
      <c r="AE446" s="25"/>
      <c r="AF446" s="25"/>
    </row>
    <row r="447">
      <c r="A447" s="41" t="s">
        <v>1036</v>
      </c>
      <c r="B447" s="41" t="str">
        <f>VLOOKUP(A447, 'Unavailable Pitchers'!K:L, 2, FALSE)</f>
        <v>#N/A</v>
      </c>
      <c r="C447" s="41" t="s">
        <v>662</v>
      </c>
      <c r="D447" s="41"/>
      <c r="E447" s="41"/>
      <c r="F447" s="41"/>
      <c r="G447" s="41"/>
      <c r="H447" s="41"/>
      <c r="I447" s="41"/>
      <c r="J447" s="43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23"/>
      <c r="X447" s="23"/>
      <c r="Y447" s="25"/>
      <c r="Z447" s="25"/>
      <c r="AA447" s="25"/>
      <c r="AB447" s="25"/>
      <c r="AC447" s="25"/>
      <c r="AD447" s="25"/>
      <c r="AE447" s="25"/>
      <c r="AF447" s="25"/>
    </row>
    <row r="448">
      <c r="A448" s="41" t="s">
        <v>1037</v>
      </c>
      <c r="B448" s="41" t="str">
        <f>VLOOKUP(A448, 'Unavailable Pitchers'!K:L, 2, FALSE)</f>
        <v>#N/A</v>
      </c>
      <c r="C448" s="41" t="s">
        <v>662</v>
      </c>
      <c r="D448" s="41"/>
      <c r="E448" s="41"/>
      <c r="F448" s="41"/>
      <c r="G448" s="41"/>
      <c r="H448" s="41"/>
      <c r="I448" s="41"/>
      <c r="J448" s="43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23"/>
      <c r="X448" s="23"/>
      <c r="Y448" s="25"/>
      <c r="Z448" s="25"/>
      <c r="AA448" s="25"/>
      <c r="AB448" s="25"/>
      <c r="AC448" s="25"/>
      <c r="AD448" s="25"/>
      <c r="AE448" s="25"/>
      <c r="AF448" s="25"/>
    </row>
    <row r="449">
      <c r="A449" s="41" t="s">
        <v>1038</v>
      </c>
      <c r="B449" s="41" t="str">
        <f>VLOOKUP(A449, 'Unavailable Pitchers'!K:L, 2, FALSE)</f>
        <v>#N/A</v>
      </c>
      <c r="C449" s="41" t="s">
        <v>662</v>
      </c>
      <c r="D449" s="41"/>
      <c r="E449" s="41"/>
      <c r="F449" s="41"/>
      <c r="G449" s="41"/>
      <c r="H449" s="41"/>
      <c r="I449" s="41"/>
      <c r="J449" s="43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23"/>
      <c r="X449" s="23"/>
      <c r="Y449" s="25"/>
      <c r="Z449" s="25"/>
      <c r="AA449" s="25"/>
      <c r="AB449" s="25"/>
      <c r="AC449" s="25"/>
      <c r="AD449" s="25"/>
      <c r="AE449" s="25"/>
      <c r="AF449" s="25"/>
    </row>
    <row r="450">
      <c r="A450" s="41" t="s">
        <v>1039</v>
      </c>
      <c r="B450" s="41" t="str">
        <f>VLOOKUP(A450, 'Unavailable Pitchers'!K:L, 2, FALSE)</f>
        <v>#N/A</v>
      </c>
      <c r="C450" s="41" t="s">
        <v>662</v>
      </c>
      <c r="D450" s="41"/>
      <c r="E450" s="41"/>
      <c r="F450" s="41"/>
      <c r="G450" s="41"/>
      <c r="H450" s="41"/>
      <c r="I450" s="41"/>
      <c r="J450" s="43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23"/>
      <c r="X450" s="23"/>
      <c r="Y450" s="25"/>
      <c r="Z450" s="25"/>
      <c r="AA450" s="25"/>
      <c r="AB450" s="25"/>
      <c r="AC450" s="25"/>
      <c r="AD450" s="25"/>
      <c r="AE450" s="25"/>
      <c r="AF450" s="25"/>
    </row>
    <row r="451">
      <c r="A451" s="41" t="s">
        <v>1040</v>
      </c>
      <c r="B451" s="41" t="str">
        <f>VLOOKUP(A451, 'Unavailable Pitchers'!K:L, 2, FALSE)</f>
        <v>#N/A</v>
      </c>
      <c r="C451" s="41" t="s">
        <v>662</v>
      </c>
      <c r="D451" s="41"/>
      <c r="E451" s="41"/>
      <c r="F451" s="41"/>
      <c r="G451" s="41"/>
      <c r="H451" s="41"/>
      <c r="I451" s="41"/>
      <c r="J451" s="43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23"/>
      <c r="X451" s="23"/>
      <c r="Y451" s="25"/>
      <c r="Z451" s="25"/>
      <c r="AA451" s="25"/>
      <c r="AB451" s="25"/>
      <c r="AC451" s="25"/>
      <c r="AD451" s="25"/>
      <c r="AE451" s="25"/>
      <c r="AF451" s="25"/>
    </row>
    <row r="452">
      <c r="A452" s="41" t="s">
        <v>1041</v>
      </c>
      <c r="B452" s="41" t="str">
        <f>VLOOKUP(A452, 'Unavailable Pitchers'!K:L, 2, FALSE)</f>
        <v>#N/A</v>
      </c>
      <c r="C452" s="41" t="s">
        <v>662</v>
      </c>
      <c r="D452" s="41"/>
      <c r="E452" s="41"/>
      <c r="F452" s="41"/>
      <c r="G452" s="41"/>
      <c r="H452" s="41"/>
      <c r="I452" s="41"/>
      <c r="J452" s="43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23"/>
      <c r="X452" s="23"/>
      <c r="Y452" s="25"/>
      <c r="Z452" s="25"/>
      <c r="AA452" s="25"/>
      <c r="AB452" s="25"/>
      <c r="AC452" s="25"/>
      <c r="AD452" s="25"/>
      <c r="AE452" s="25"/>
      <c r="AF452" s="25"/>
    </row>
    <row r="453">
      <c r="A453" s="41" t="s">
        <v>1042</v>
      </c>
      <c r="B453" s="41" t="str">
        <f>VLOOKUP(A453, 'Unavailable Pitchers'!K:L, 2, FALSE)</f>
        <v>#N/A</v>
      </c>
      <c r="C453" s="41" t="s">
        <v>662</v>
      </c>
      <c r="D453" s="41"/>
      <c r="E453" s="41"/>
      <c r="F453" s="41"/>
      <c r="G453" s="41"/>
      <c r="H453" s="41"/>
      <c r="I453" s="41"/>
      <c r="J453" s="43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23"/>
      <c r="X453" s="23"/>
      <c r="Y453" s="25"/>
      <c r="Z453" s="25"/>
      <c r="AA453" s="25"/>
      <c r="AB453" s="25"/>
      <c r="AC453" s="25"/>
      <c r="AD453" s="25"/>
      <c r="AE453" s="25"/>
      <c r="AF453" s="25"/>
    </row>
    <row r="454">
      <c r="A454" s="41" t="s">
        <v>1043</v>
      </c>
      <c r="B454" s="41" t="str">
        <f>VLOOKUP(A454, 'Unavailable Pitchers'!K:L, 2, FALSE)</f>
        <v>#N/A</v>
      </c>
      <c r="C454" s="41" t="s">
        <v>662</v>
      </c>
      <c r="D454" s="41"/>
      <c r="E454" s="41"/>
      <c r="F454" s="41"/>
      <c r="G454" s="41"/>
      <c r="H454" s="41"/>
      <c r="I454" s="41"/>
      <c r="J454" s="43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23"/>
      <c r="X454" s="23"/>
      <c r="Y454" s="25"/>
      <c r="Z454" s="25"/>
      <c r="AA454" s="25"/>
      <c r="AB454" s="25"/>
      <c r="AC454" s="25"/>
      <c r="AD454" s="25"/>
      <c r="AE454" s="25"/>
      <c r="AF454" s="25"/>
    </row>
    <row r="455">
      <c r="A455" s="41" t="s">
        <v>1044</v>
      </c>
      <c r="B455" s="41" t="str">
        <f>VLOOKUP(A455, 'Unavailable Pitchers'!K:L, 2, FALSE)</f>
        <v>#N/A</v>
      </c>
      <c r="C455" s="41" t="s">
        <v>662</v>
      </c>
      <c r="D455" s="41"/>
      <c r="E455" s="41"/>
      <c r="F455" s="41"/>
      <c r="G455" s="41"/>
      <c r="H455" s="41"/>
      <c r="I455" s="41"/>
      <c r="J455" s="43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23"/>
      <c r="X455" s="23"/>
      <c r="Y455" s="25"/>
      <c r="Z455" s="25"/>
      <c r="AA455" s="25"/>
      <c r="AB455" s="25"/>
      <c r="AC455" s="25"/>
      <c r="AD455" s="25"/>
      <c r="AE455" s="25"/>
      <c r="AF455" s="25"/>
    </row>
    <row r="456">
      <c r="A456" s="41" t="s">
        <v>1045</v>
      </c>
      <c r="B456" s="41" t="str">
        <f>VLOOKUP(A456, 'Unavailable Pitchers'!K:L, 2, FALSE)</f>
        <v>#N/A</v>
      </c>
      <c r="C456" s="41" t="s">
        <v>662</v>
      </c>
      <c r="D456" s="41"/>
      <c r="E456" s="41"/>
      <c r="F456" s="41"/>
      <c r="G456" s="41"/>
      <c r="H456" s="41"/>
      <c r="I456" s="41"/>
      <c r="J456" s="43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23"/>
      <c r="X456" s="23"/>
      <c r="Y456" s="25"/>
      <c r="Z456" s="25"/>
      <c r="AA456" s="25"/>
      <c r="AB456" s="25"/>
      <c r="AC456" s="25"/>
      <c r="AD456" s="25"/>
      <c r="AE456" s="25"/>
      <c r="AF456" s="25"/>
    </row>
    <row r="457">
      <c r="A457" s="41" t="s">
        <v>1046</v>
      </c>
      <c r="B457" s="41" t="str">
        <f>VLOOKUP(A457, 'Unavailable Pitchers'!K:L, 2, FALSE)</f>
        <v>#N/A</v>
      </c>
      <c r="C457" s="41" t="s">
        <v>662</v>
      </c>
      <c r="D457" s="41"/>
      <c r="E457" s="41"/>
      <c r="F457" s="41"/>
      <c r="G457" s="41"/>
      <c r="H457" s="41"/>
      <c r="I457" s="41"/>
      <c r="J457" s="43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23"/>
      <c r="X457" s="23"/>
      <c r="Y457" s="25"/>
      <c r="Z457" s="25"/>
      <c r="AA457" s="25"/>
      <c r="AB457" s="25"/>
      <c r="AC457" s="25"/>
      <c r="AD457" s="25"/>
      <c r="AE457" s="25"/>
      <c r="AF457" s="25"/>
    </row>
    <row r="458">
      <c r="A458" s="41" t="s">
        <v>1047</v>
      </c>
      <c r="B458" s="41" t="str">
        <f>VLOOKUP(A458, 'Unavailable Pitchers'!K:L, 2, FALSE)</f>
        <v>#N/A</v>
      </c>
      <c r="C458" s="41" t="s">
        <v>662</v>
      </c>
      <c r="D458" s="41"/>
      <c r="E458" s="41"/>
      <c r="F458" s="41"/>
      <c r="G458" s="41"/>
      <c r="H458" s="41"/>
      <c r="I458" s="41"/>
      <c r="J458" s="43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23"/>
      <c r="X458" s="23"/>
      <c r="Y458" s="25"/>
      <c r="Z458" s="25"/>
      <c r="AA458" s="25"/>
      <c r="AB458" s="25"/>
      <c r="AC458" s="25"/>
      <c r="AD458" s="25"/>
      <c r="AE458" s="25"/>
      <c r="AF458" s="25"/>
    </row>
    <row r="459">
      <c r="A459" s="41" t="s">
        <v>1048</v>
      </c>
      <c r="B459" s="41" t="str">
        <f>VLOOKUP(A459, 'Unavailable Pitchers'!K:L, 2, FALSE)</f>
        <v>#N/A</v>
      </c>
      <c r="C459" s="41" t="s">
        <v>662</v>
      </c>
      <c r="D459" s="41"/>
      <c r="E459" s="41"/>
      <c r="F459" s="41"/>
      <c r="G459" s="41"/>
      <c r="H459" s="41"/>
      <c r="I459" s="41"/>
      <c r="J459" s="43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23"/>
      <c r="X459" s="23"/>
      <c r="Y459" s="25"/>
      <c r="Z459" s="25"/>
      <c r="AA459" s="25"/>
      <c r="AB459" s="25"/>
      <c r="AC459" s="25"/>
      <c r="AD459" s="25"/>
      <c r="AE459" s="25"/>
      <c r="AF459" s="25"/>
    </row>
    <row r="460">
      <c r="A460" s="41" t="s">
        <v>1049</v>
      </c>
      <c r="B460" s="41" t="str">
        <f>VLOOKUP(A460, 'Unavailable Pitchers'!K:L, 2, FALSE)</f>
        <v>#N/A</v>
      </c>
      <c r="C460" s="41" t="s">
        <v>662</v>
      </c>
      <c r="D460" s="41"/>
      <c r="E460" s="41"/>
      <c r="F460" s="41"/>
      <c r="G460" s="41"/>
      <c r="H460" s="41"/>
      <c r="I460" s="41"/>
      <c r="J460" s="43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23"/>
      <c r="X460" s="23"/>
      <c r="Y460" s="25"/>
      <c r="Z460" s="25"/>
      <c r="AA460" s="25"/>
      <c r="AB460" s="25"/>
      <c r="AC460" s="25"/>
      <c r="AD460" s="25"/>
      <c r="AE460" s="25"/>
      <c r="AF460" s="25"/>
    </row>
    <row r="461">
      <c r="A461" s="41" t="s">
        <v>552</v>
      </c>
      <c r="B461" s="41" t="str">
        <f>VLOOKUP(A461, 'Unavailable Pitchers'!K:L, 2, FALSE)</f>
        <v>#N/A</v>
      </c>
      <c r="C461" s="41" t="s">
        <v>662</v>
      </c>
      <c r="D461" s="41"/>
      <c r="E461" s="41"/>
      <c r="F461" s="41"/>
      <c r="G461" s="41"/>
      <c r="H461" s="41"/>
      <c r="I461" s="41"/>
      <c r="J461" s="43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23"/>
      <c r="X461" s="23"/>
      <c r="Y461" s="25"/>
      <c r="Z461" s="25"/>
      <c r="AA461" s="25"/>
      <c r="AB461" s="25"/>
      <c r="AC461" s="25"/>
      <c r="AD461" s="25"/>
      <c r="AE461" s="25"/>
      <c r="AF461" s="25"/>
    </row>
    <row r="462">
      <c r="A462" s="41" t="s">
        <v>632</v>
      </c>
      <c r="B462" s="41" t="str">
        <f>VLOOKUP(A462, 'Unavailable Pitchers'!K:L, 2, FALSE)</f>
        <v>#N/A</v>
      </c>
      <c r="C462" s="41" t="s">
        <v>662</v>
      </c>
      <c r="D462" s="41"/>
      <c r="E462" s="41"/>
      <c r="F462" s="41"/>
      <c r="G462" s="41"/>
      <c r="H462" s="41"/>
      <c r="I462" s="41"/>
      <c r="J462" s="43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23"/>
      <c r="X462" s="23"/>
      <c r="Y462" s="25"/>
      <c r="Z462" s="25"/>
      <c r="AA462" s="25"/>
      <c r="AB462" s="25"/>
      <c r="AC462" s="25"/>
      <c r="AD462" s="25"/>
      <c r="AE462" s="25"/>
      <c r="AF462" s="25"/>
    </row>
    <row r="463">
      <c r="A463" s="41" t="s">
        <v>1050</v>
      </c>
      <c r="B463" s="41" t="str">
        <f>VLOOKUP(A463, 'Unavailable Pitchers'!K:L, 2, FALSE)</f>
        <v>#N/A</v>
      </c>
      <c r="C463" s="41" t="s">
        <v>662</v>
      </c>
      <c r="D463" s="41"/>
      <c r="E463" s="41"/>
      <c r="F463" s="41"/>
      <c r="G463" s="41"/>
      <c r="H463" s="41"/>
      <c r="I463" s="41"/>
      <c r="J463" s="43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23"/>
      <c r="X463" s="23"/>
      <c r="Y463" s="25"/>
      <c r="Z463" s="25"/>
      <c r="AA463" s="25"/>
      <c r="AB463" s="25"/>
      <c r="AC463" s="25"/>
      <c r="AD463" s="25"/>
      <c r="AE463" s="25"/>
      <c r="AF463" s="25"/>
    </row>
    <row r="464">
      <c r="A464" s="41" t="s">
        <v>1051</v>
      </c>
      <c r="B464" s="41" t="str">
        <f>VLOOKUP(A464, 'Unavailable Pitchers'!K:L, 2, FALSE)</f>
        <v>#N/A</v>
      </c>
      <c r="C464" s="41" t="s">
        <v>662</v>
      </c>
      <c r="D464" s="41"/>
      <c r="E464" s="41"/>
      <c r="F464" s="41"/>
      <c r="G464" s="41"/>
      <c r="H464" s="41"/>
      <c r="I464" s="41"/>
      <c r="J464" s="43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23"/>
      <c r="X464" s="23"/>
      <c r="Y464" s="25"/>
      <c r="Z464" s="25"/>
      <c r="AA464" s="25"/>
      <c r="AB464" s="25"/>
      <c r="AC464" s="25"/>
      <c r="AD464" s="25"/>
      <c r="AE464" s="25"/>
      <c r="AF464" s="25"/>
    </row>
    <row r="465">
      <c r="A465" s="41" t="s">
        <v>1052</v>
      </c>
      <c r="B465" s="41" t="str">
        <f>VLOOKUP(A465, 'Unavailable Pitchers'!K:L, 2, FALSE)</f>
        <v>#N/A</v>
      </c>
      <c r="C465" s="41" t="s">
        <v>662</v>
      </c>
      <c r="D465" s="41"/>
      <c r="E465" s="41"/>
      <c r="F465" s="41"/>
      <c r="G465" s="41"/>
      <c r="H465" s="41"/>
      <c r="I465" s="41"/>
      <c r="J465" s="43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23"/>
      <c r="X465" s="23"/>
      <c r="Y465" s="25"/>
      <c r="Z465" s="25"/>
      <c r="AA465" s="25"/>
      <c r="AB465" s="25"/>
      <c r="AC465" s="25"/>
      <c r="AD465" s="25"/>
      <c r="AE465" s="25"/>
      <c r="AF465" s="25"/>
    </row>
    <row r="466">
      <c r="A466" s="41" t="s">
        <v>1053</v>
      </c>
      <c r="B466" s="41" t="str">
        <f>VLOOKUP(A466, 'Unavailable Pitchers'!K:L, 2, FALSE)</f>
        <v>#N/A</v>
      </c>
      <c r="C466" s="41" t="s">
        <v>662</v>
      </c>
      <c r="D466" s="41"/>
      <c r="E466" s="41"/>
      <c r="F466" s="41"/>
      <c r="G466" s="41"/>
      <c r="H466" s="41"/>
      <c r="I466" s="41"/>
      <c r="J466" s="43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23"/>
      <c r="X466" s="23"/>
      <c r="Y466" s="25"/>
      <c r="Z466" s="25"/>
      <c r="AA466" s="25"/>
      <c r="AB466" s="25"/>
      <c r="AC466" s="25"/>
      <c r="AD466" s="25"/>
      <c r="AE466" s="25"/>
      <c r="AF466" s="25"/>
    </row>
    <row r="467">
      <c r="A467" s="41" t="s">
        <v>1054</v>
      </c>
      <c r="B467" s="41" t="str">
        <f>VLOOKUP(A467, 'Unavailable Pitchers'!K:L, 2, FALSE)</f>
        <v>#N/A</v>
      </c>
      <c r="C467" s="41" t="s">
        <v>662</v>
      </c>
      <c r="D467" s="41"/>
      <c r="E467" s="41"/>
      <c r="F467" s="41"/>
      <c r="G467" s="41"/>
      <c r="H467" s="41"/>
      <c r="I467" s="41"/>
      <c r="J467" s="43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23"/>
      <c r="X467" s="23"/>
      <c r="Y467" s="25"/>
      <c r="Z467" s="25"/>
      <c r="AA467" s="25"/>
      <c r="AB467" s="25"/>
      <c r="AC467" s="25"/>
      <c r="AD467" s="25"/>
      <c r="AE467" s="25"/>
      <c r="AF467" s="25"/>
    </row>
    <row r="468">
      <c r="A468" s="41" t="s">
        <v>1055</v>
      </c>
      <c r="B468" s="41" t="str">
        <f>VLOOKUP(A468, 'Unavailable Pitchers'!K:L, 2, FALSE)</f>
        <v>#N/A</v>
      </c>
      <c r="C468" s="41" t="s">
        <v>662</v>
      </c>
      <c r="D468" s="41"/>
      <c r="E468" s="41"/>
      <c r="F468" s="41"/>
      <c r="G468" s="41"/>
      <c r="H468" s="41"/>
      <c r="I468" s="41"/>
      <c r="J468" s="43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23"/>
      <c r="X468" s="23"/>
      <c r="Y468" s="25"/>
      <c r="Z468" s="25"/>
      <c r="AA468" s="25"/>
      <c r="AB468" s="25"/>
      <c r="AC468" s="25"/>
      <c r="AD468" s="25"/>
      <c r="AE468" s="25"/>
      <c r="AF468" s="25"/>
    </row>
    <row r="469">
      <c r="A469" s="41" t="s">
        <v>1056</v>
      </c>
      <c r="B469" s="41" t="str">
        <f>VLOOKUP(A469, 'Unavailable Pitchers'!K:L, 2, FALSE)</f>
        <v>#N/A</v>
      </c>
      <c r="C469" s="41" t="s">
        <v>662</v>
      </c>
      <c r="D469" s="41"/>
      <c r="E469" s="41"/>
      <c r="F469" s="41"/>
      <c r="G469" s="41"/>
      <c r="H469" s="41"/>
      <c r="I469" s="41"/>
      <c r="J469" s="43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23"/>
      <c r="X469" s="23"/>
      <c r="Y469" s="25"/>
      <c r="Z469" s="25"/>
      <c r="AA469" s="25"/>
      <c r="AB469" s="25"/>
      <c r="AC469" s="25"/>
      <c r="AD469" s="25"/>
      <c r="AE469" s="25"/>
      <c r="AF469" s="25"/>
    </row>
    <row r="470">
      <c r="A470" s="41" t="s">
        <v>1057</v>
      </c>
      <c r="B470" s="41" t="str">
        <f>VLOOKUP(A470, 'Unavailable Pitchers'!K:L, 2, FALSE)</f>
        <v>#N/A</v>
      </c>
      <c r="C470" s="41" t="s">
        <v>662</v>
      </c>
      <c r="D470" s="41"/>
      <c r="E470" s="41"/>
      <c r="F470" s="41"/>
      <c r="G470" s="41"/>
      <c r="H470" s="41"/>
      <c r="I470" s="41"/>
      <c r="J470" s="43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23"/>
      <c r="X470" s="23"/>
      <c r="Y470" s="25"/>
      <c r="Z470" s="25"/>
      <c r="AA470" s="25"/>
      <c r="AB470" s="25"/>
      <c r="AC470" s="25"/>
      <c r="AD470" s="25"/>
      <c r="AE470" s="25"/>
      <c r="AF470" s="25"/>
    </row>
    <row r="471">
      <c r="A471" s="41" t="s">
        <v>1058</v>
      </c>
      <c r="B471" s="41" t="str">
        <f>VLOOKUP(A471, 'Unavailable Pitchers'!K:L, 2, FALSE)</f>
        <v>#N/A</v>
      </c>
      <c r="C471" s="41" t="s">
        <v>662</v>
      </c>
      <c r="D471" s="41"/>
      <c r="E471" s="41"/>
      <c r="F471" s="41"/>
      <c r="G471" s="41"/>
      <c r="H471" s="41"/>
      <c r="I471" s="41"/>
      <c r="J471" s="43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23"/>
      <c r="X471" s="23"/>
      <c r="Y471" s="25"/>
      <c r="Z471" s="25"/>
      <c r="AA471" s="25"/>
      <c r="AB471" s="25"/>
      <c r="AC471" s="25"/>
      <c r="AD471" s="25"/>
      <c r="AE471" s="25"/>
      <c r="AF471" s="25"/>
    </row>
    <row r="472">
      <c r="A472" s="41" t="s">
        <v>1059</v>
      </c>
      <c r="B472" s="41" t="str">
        <f>VLOOKUP(A472, 'Unavailable Pitchers'!K:L, 2, FALSE)</f>
        <v>#N/A</v>
      </c>
      <c r="C472" s="41" t="s">
        <v>662</v>
      </c>
      <c r="D472" s="41"/>
      <c r="E472" s="41"/>
      <c r="F472" s="41"/>
      <c r="G472" s="41"/>
      <c r="H472" s="41"/>
      <c r="I472" s="41"/>
      <c r="J472" s="43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23"/>
      <c r="X472" s="23"/>
      <c r="Y472" s="25"/>
      <c r="Z472" s="25"/>
      <c r="AA472" s="25"/>
      <c r="AB472" s="25"/>
      <c r="AC472" s="25"/>
      <c r="AD472" s="25"/>
      <c r="AE472" s="25"/>
      <c r="AF472" s="25"/>
    </row>
    <row r="473">
      <c r="A473" s="41" t="s">
        <v>1060</v>
      </c>
      <c r="B473" s="41" t="str">
        <f>VLOOKUP(A473, 'Unavailable Pitchers'!K:L, 2, FALSE)</f>
        <v>#N/A</v>
      </c>
      <c r="C473" s="41" t="s">
        <v>662</v>
      </c>
      <c r="D473" s="41"/>
      <c r="E473" s="41"/>
      <c r="F473" s="41"/>
      <c r="G473" s="41"/>
      <c r="H473" s="41"/>
      <c r="I473" s="41"/>
      <c r="J473" s="43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23"/>
      <c r="X473" s="23"/>
      <c r="Y473" s="25"/>
      <c r="Z473" s="25"/>
      <c r="AA473" s="25"/>
      <c r="AB473" s="25"/>
      <c r="AC473" s="25"/>
      <c r="AD473" s="25"/>
      <c r="AE473" s="25"/>
      <c r="AF473" s="25"/>
    </row>
    <row r="474">
      <c r="A474" s="41" t="s">
        <v>1061</v>
      </c>
      <c r="B474" s="41" t="str">
        <f>VLOOKUP(A474, 'Unavailable Pitchers'!K:L, 2, FALSE)</f>
        <v>#N/A</v>
      </c>
      <c r="C474" s="41" t="s">
        <v>662</v>
      </c>
      <c r="D474" s="41"/>
      <c r="E474" s="41"/>
      <c r="F474" s="41"/>
      <c r="G474" s="41"/>
      <c r="H474" s="41"/>
      <c r="I474" s="41"/>
      <c r="J474" s="43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23"/>
      <c r="X474" s="23"/>
      <c r="Y474" s="25"/>
      <c r="Z474" s="25"/>
      <c r="AA474" s="25"/>
      <c r="AB474" s="25"/>
      <c r="AC474" s="25"/>
      <c r="AD474" s="25"/>
      <c r="AE474" s="25"/>
      <c r="AF474" s="25"/>
    </row>
    <row r="475">
      <c r="A475" s="41" t="s">
        <v>1062</v>
      </c>
      <c r="B475" s="41" t="str">
        <f>VLOOKUP(A475, 'Unavailable Pitchers'!K:L, 2, FALSE)</f>
        <v>#N/A</v>
      </c>
      <c r="C475" s="41" t="s">
        <v>662</v>
      </c>
      <c r="D475" s="41"/>
      <c r="E475" s="41"/>
      <c r="F475" s="41"/>
      <c r="G475" s="41"/>
      <c r="H475" s="41"/>
      <c r="I475" s="41"/>
      <c r="J475" s="43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23"/>
      <c r="X475" s="23"/>
      <c r="Y475" s="25"/>
      <c r="Z475" s="25"/>
      <c r="AA475" s="25"/>
      <c r="AB475" s="25"/>
      <c r="AC475" s="25"/>
      <c r="AD475" s="25"/>
      <c r="AE475" s="25"/>
      <c r="AF475" s="25"/>
    </row>
    <row r="476">
      <c r="A476" s="41" t="s">
        <v>1063</v>
      </c>
      <c r="B476" s="41" t="str">
        <f>VLOOKUP(A476, 'Unavailable Pitchers'!K:L, 2, FALSE)</f>
        <v>#N/A</v>
      </c>
      <c r="C476" s="41" t="s">
        <v>662</v>
      </c>
      <c r="D476" s="41"/>
      <c r="E476" s="41"/>
      <c r="F476" s="41"/>
      <c r="G476" s="41"/>
      <c r="H476" s="41"/>
      <c r="I476" s="41"/>
      <c r="J476" s="43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23"/>
      <c r="X476" s="23"/>
      <c r="Y476" s="25"/>
      <c r="Z476" s="25"/>
      <c r="AA476" s="25"/>
      <c r="AB476" s="25"/>
      <c r="AC476" s="25"/>
      <c r="AD476" s="25"/>
      <c r="AE476" s="25"/>
      <c r="AF476" s="25"/>
    </row>
    <row r="477">
      <c r="A477" s="41" t="s">
        <v>1064</v>
      </c>
      <c r="B477" s="41" t="str">
        <f>VLOOKUP(A477, 'Unavailable Pitchers'!K:L, 2, FALSE)</f>
        <v>#N/A</v>
      </c>
      <c r="C477" s="41" t="s">
        <v>662</v>
      </c>
      <c r="D477" s="41"/>
      <c r="E477" s="41"/>
      <c r="F477" s="41"/>
      <c r="G477" s="41"/>
      <c r="H477" s="41"/>
      <c r="I477" s="41"/>
      <c r="J477" s="43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23"/>
      <c r="X477" s="23"/>
      <c r="Y477" s="25"/>
      <c r="Z477" s="25"/>
      <c r="AA477" s="25"/>
      <c r="AB477" s="25"/>
      <c r="AC477" s="25"/>
      <c r="AD477" s="25"/>
      <c r="AE477" s="25"/>
      <c r="AF477" s="25"/>
    </row>
    <row r="478">
      <c r="A478" s="41" t="s">
        <v>1065</v>
      </c>
      <c r="B478" s="41" t="str">
        <f>VLOOKUP(A478, 'Unavailable Pitchers'!K:L, 2, FALSE)</f>
        <v>#N/A</v>
      </c>
      <c r="C478" s="41" t="s">
        <v>662</v>
      </c>
      <c r="D478" s="41"/>
      <c r="E478" s="41"/>
      <c r="F478" s="41"/>
      <c r="G478" s="41"/>
      <c r="H478" s="41"/>
      <c r="I478" s="41"/>
      <c r="J478" s="43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23"/>
      <c r="X478" s="23"/>
      <c r="Y478" s="25"/>
      <c r="Z478" s="25"/>
      <c r="AA478" s="25"/>
      <c r="AB478" s="25"/>
      <c r="AC478" s="25"/>
      <c r="AD478" s="25"/>
      <c r="AE478" s="25"/>
      <c r="AF478" s="25"/>
    </row>
    <row r="479">
      <c r="A479" s="41" t="s">
        <v>1066</v>
      </c>
      <c r="B479" s="41" t="str">
        <f>VLOOKUP(A479, 'Unavailable Pitchers'!K:L, 2, FALSE)</f>
        <v>#N/A</v>
      </c>
      <c r="C479" s="41" t="s">
        <v>662</v>
      </c>
      <c r="D479" s="41"/>
      <c r="E479" s="41"/>
      <c r="F479" s="41"/>
      <c r="G479" s="41"/>
      <c r="H479" s="41"/>
      <c r="I479" s="41"/>
      <c r="J479" s="43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23"/>
      <c r="X479" s="23"/>
      <c r="Y479" s="25"/>
      <c r="Z479" s="25"/>
      <c r="AA479" s="25"/>
      <c r="AB479" s="25"/>
      <c r="AC479" s="25"/>
      <c r="AD479" s="25"/>
      <c r="AE479" s="25"/>
      <c r="AF479" s="25"/>
    </row>
    <row r="480">
      <c r="A480" s="41" t="s">
        <v>1067</v>
      </c>
      <c r="B480" s="41" t="str">
        <f>VLOOKUP(A480, 'Unavailable Pitchers'!K:L, 2, FALSE)</f>
        <v>#N/A</v>
      </c>
      <c r="C480" s="41" t="s">
        <v>662</v>
      </c>
      <c r="D480" s="41"/>
      <c r="E480" s="41"/>
      <c r="F480" s="41"/>
      <c r="G480" s="41"/>
      <c r="H480" s="41"/>
      <c r="I480" s="41"/>
      <c r="J480" s="43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23"/>
      <c r="X480" s="23"/>
      <c r="Y480" s="25"/>
      <c r="Z480" s="25"/>
      <c r="AA480" s="25"/>
      <c r="AB480" s="25"/>
      <c r="AC480" s="25"/>
      <c r="AD480" s="25"/>
      <c r="AE480" s="25"/>
      <c r="AF480" s="25"/>
    </row>
    <row r="481">
      <c r="A481" s="41" t="s">
        <v>1068</v>
      </c>
      <c r="B481" s="41" t="str">
        <f>VLOOKUP(A481, 'Unavailable Pitchers'!K:L, 2, FALSE)</f>
        <v>#N/A</v>
      </c>
      <c r="C481" s="41" t="s">
        <v>662</v>
      </c>
      <c r="D481" s="41"/>
      <c r="E481" s="41"/>
      <c r="F481" s="41"/>
      <c r="G481" s="41"/>
      <c r="H481" s="41"/>
      <c r="I481" s="41"/>
      <c r="J481" s="43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23"/>
      <c r="X481" s="23"/>
      <c r="Y481" s="25"/>
      <c r="Z481" s="25"/>
      <c r="AA481" s="25"/>
      <c r="AB481" s="25"/>
      <c r="AC481" s="25"/>
      <c r="AD481" s="25"/>
      <c r="AE481" s="25"/>
      <c r="AF481" s="25"/>
    </row>
    <row r="482">
      <c r="A482" s="41" t="s">
        <v>1069</v>
      </c>
      <c r="B482" s="41" t="str">
        <f>VLOOKUP(A482, 'Unavailable Pitchers'!K:L, 2, FALSE)</f>
        <v>#N/A</v>
      </c>
      <c r="C482" s="41" t="s">
        <v>662</v>
      </c>
      <c r="D482" s="41"/>
      <c r="E482" s="41"/>
      <c r="F482" s="41"/>
      <c r="G482" s="41"/>
      <c r="H482" s="41"/>
      <c r="I482" s="41"/>
      <c r="J482" s="43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23"/>
      <c r="X482" s="23"/>
      <c r="Y482" s="25"/>
      <c r="Z482" s="25"/>
      <c r="AA482" s="25"/>
      <c r="AB482" s="25"/>
      <c r="AC482" s="25"/>
      <c r="AD482" s="25"/>
      <c r="AE482" s="25"/>
      <c r="AF482" s="25"/>
    </row>
    <row r="483">
      <c r="A483" s="41" t="s">
        <v>1070</v>
      </c>
      <c r="B483" s="41" t="str">
        <f>VLOOKUP(A483, 'Unavailable Pitchers'!K:L, 2, FALSE)</f>
        <v>#N/A</v>
      </c>
      <c r="C483" s="41" t="s">
        <v>662</v>
      </c>
      <c r="D483" s="41"/>
      <c r="E483" s="41"/>
      <c r="F483" s="41"/>
      <c r="G483" s="41"/>
      <c r="H483" s="41"/>
      <c r="I483" s="41"/>
      <c r="J483" s="43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23"/>
      <c r="X483" s="23"/>
      <c r="Y483" s="25"/>
      <c r="Z483" s="25"/>
      <c r="AA483" s="25"/>
      <c r="AB483" s="25"/>
      <c r="AC483" s="25"/>
      <c r="AD483" s="25"/>
      <c r="AE483" s="25"/>
      <c r="AF483" s="25"/>
    </row>
    <row r="484">
      <c r="A484" s="41" t="s">
        <v>1071</v>
      </c>
      <c r="B484" s="41" t="str">
        <f>VLOOKUP(A484, 'Unavailable Pitchers'!K:L, 2, FALSE)</f>
        <v>#N/A</v>
      </c>
      <c r="C484" s="41" t="s">
        <v>662</v>
      </c>
      <c r="D484" s="41"/>
      <c r="E484" s="41"/>
      <c r="F484" s="41"/>
      <c r="G484" s="41"/>
      <c r="H484" s="41"/>
      <c r="I484" s="41"/>
      <c r="J484" s="43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23"/>
      <c r="X484" s="23"/>
      <c r="Y484" s="25"/>
      <c r="Z484" s="25"/>
      <c r="AA484" s="25"/>
      <c r="AB484" s="25"/>
      <c r="AC484" s="25"/>
      <c r="AD484" s="25"/>
      <c r="AE484" s="25"/>
      <c r="AF484" s="25"/>
    </row>
    <row r="485">
      <c r="A485" s="41" t="s">
        <v>1072</v>
      </c>
      <c r="B485" s="41" t="str">
        <f>VLOOKUP(A485, 'Unavailable Pitchers'!K:L, 2, FALSE)</f>
        <v>#N/A</v>
      </c>
      <c r="C485" s="41" t="s">
        <v>662</v>
      </c>
      <c r="D485" s="41"/>
      <c r="E485" s="41"/>
      <c r="F485" s="41"/>
      <c r="G485" s="41"/>
      <c r="H485" s="41"/>
      <c r="I485" s="41"/>
      <c r="J485" s="43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23"/>
      <c r="X485" s="23"/>
      <c r="Y485" s="25"/>
      <c r="Z485" s="25"/>
      <c r="AA485" s="25"/>
      <c r="AB485" s="25"/>
      <c r="AC485" s="25"/>
      <c r="AD485" s="25"/>
      <c r="AE485" s="25"/>
      <c r="AF485" s="25"/>
    </row>
    <row r="486">
      <c r="A486" s="41" t="s">
        <v>1073</v>
      </c>
      <c r="B486" s="41" t="str">
        <f>VLOOKUP(A486, 'Unavailable Pitchers'!K:L, 2, FALSE)</f>
        <v>#N/A</v>
      </c>
      <c r="C486" s="41" t="s">
        <v>662</v>
      </c>
      <c r="D486" s="41"/>
      <c r="E486" s="41"/>
      <c r="F486" s="41"/>
      <c r="G486" s="41"/>
      <c r="H486" s="41"/>
      <c r="I486" s="41"/>
      <c r="J486" s="43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23"/>
      <c r="X486" s="23"/>
      <c r="Y486" s="25"/>
      <c r="Z486" s="25"/>
      <c r="AA486" s="25"/>
      <c r="AB486" s="25"/>
      <c r="AC486" s="25"/>
      <c r="AD486" s="25"/>
      <c r="AE486" s="25"/>
      <c r="AF486" s="25"/>
    </row>
    <row r="487">
      <c r="A487" s="41" t="s">
        <v>1074</v>
      </c>
      <c r="B487" s="41" t="str">
        <f>VLOOKUP(A487, 'Unavailable Pitchers'!K:L, 2, FALSE)</f>
        <v>#N/A</v>
      </c>
      <c r="C487" s="41" t="s">
        <v>662</v>
      </c>
      <c r="D487" s="41"/>
      <c r="E487" s="41"/>
      <c r="F487" s="41"/>
      <c r="G487" s="41"/>
      <c r="H487" s="41"/>
      <c r="I487" s="41"/>
      <c r="J487" s="43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23"/>
      <c r="X487" s="23"/>
      <c r="Y487" s="25"/>
      <c r="Z487" s="25"/>
      <c r="AA487" s="25"/>
      <c r="AB487" s="25"/>
      <c r="AC487" s="25"/>
      <c r="AD487" s="25"/>
      <c r="AE487" s="25"/>
      <c r="AF487" s="25"/>
    </row>
    <row r="488">
      <c r="A488" s="41" t="s">
        <v>1075</v>
      </c>
      <c r="B488" s="41" t="str">
        <f>VLOOKUP(A488, 'Unavailable Pitchers'!K:L, 2, FALSE)</f>
        <v>#N/A</v>
      </c>
      <c r="C488" s="41" t="s">
        <v>662</v>
      </c>
      <c r="D488" s="41"/>
      <c r="E488" s="41"/>
      <c r="F488" s="41"/>
      <c r="G488" s="41"/>
      <c r="H488" s="41"/>
      <c r="I488" s="41"/>
      <c r="J488" s="43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23"/>
      <c r="X488" s="23"/>
      <c r="Y488" s="25"/>
      <c r="Z488" s="25"/>
      <c r="AA488" s="25"/>
      <c r="AB488" s="25"/>
      <c r="AC488" s="25"/>
      <c r="AD488" s="25"/>
      <c r="AE488" s="25"/>
      <c r="AF488" s="25"/>
    </row>
    <row r="489">
      <c r="A489" s="41" t="s">
        <v>1076</v>
      </c>
      <c r="B489" s="41" t="str">
        <f>VLOOKUP(A489, 'Unavailable Pitchers'!K:L, 2, FALSE)</f>
        <v>#N/A</v>
      </c>
      <c r="C489" s="41" t="s">
        <v>662</v>
      </c>
      <c r="D489" s="41"/>
      <c r="E489" s="41"/>
      <c r="F489" s="41"/>
      <c r="G489" s="41"/>
      <c r="H489" s="41"/>
      <c r="I489" s="41"/>
      <c r="J489" s="43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23"/>
      <c r="X489" s="23"/>
      <c r="Y489" s="25"/>
      <c r="Z489" s="25"/>
      <c r="AA489" s="25"/>
      <c r="AB489" s="25"/>
      <c r="AC489" s="25"/>
      <c r="AD489" s="25"/>
      <c r="AE489" s="25"/>
      <c r="AF489" s="25"/>
    </row>
    <row r="490">
      <c r="A490" s="41" t="s">
        <v>1077</v>
      </c>
      <c r="B490" s="41" t="str">
        <f>VLOOKUP(A490, 'Unavailable Pitchers'!K:L, 2, FALSE)</f>
        <v>#N/A</v>
      </c>
      <c r="C490" s="41" t="s">
        <v>662</v>
      </c>
      <c r="D490" s="41"/>
      <c r="E490" s="41"/>
      <c r="F490" s="41"/>
      <c r="G490" s="41"/>
      <c r="H490" s="41"/>
      <c r="I490" s="41"/>
      <c r="J490" s="43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23"/>
      <c r="X490" s="23"/>
      <c r="Y490" s="25"/>
      <c r="Z490" s="25"/>
      <c r="AA490" s="25"/>
      <c r="AB490" s="25"/>
      <c r="AC490" s="25"/>
      <c r="AD490" s="25"/>
      <c r="AE490" s="25"/>
      <c r="AF490" s="25"/>
    </row>
    <row r="491">
      <c r="A491" s="41" t="s">
        <v>1078</v>
      </c>
      <c r="B491" s="41" t="str">
        <f>VLOOKUP(A491, 'Unavailable Pitchers'!K:L, 2, FALSE)</f>
        <v>#N/A</v>
      </c>
      <c r="C491" s="41" t="s">
        <v>662</v>
      </c>
      <c r="D491" s="41"/>
      <c r="E491" s="41"/>
      <c r="F491" s="41"/>
      <c r="G491" s="41"/>
      <c r="H491" s="41"/>
      <c r="I491" s="41"/>
      <c r="J491" s="43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23"/>
      <c r="X491" s="23"/>
      <c r="Y491" s="25"/>
      <c r="Z491" s="25"/>
      <c r="AA491" s="25"/>
      <c r="AB491" s="25"/>
      <c r="AC491" s="25"/>
      <c r="AD491" s="25"/>
      <c r="AE491" s="25"/>
      <c r="AF491" s="25"/>
    </row>
    <row r="492">
      <c r="A492" s="41" t="s">
        <v>512</v>
      </c>
      <c r="B492" s="41" t="str">
        <f>VLOOKUP(A492, 'Unavailable Pitchers'!K:L, 2, FALSE)</f>
        <v>#N/A</v>
      </c>
      <c r="C492" s="41" t="s">
        <v>662</v>
      </c>
      <c r="D492" s="41"/>
      <c r="E492" s="41"/>
      <c r="F492" s="41"/>
      <c r="G492" s="41"/>
      <c r="H492" s="41"/>
      <c r="I492" s="41"/>
      <c r="J492" s="43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23"/>
      <c r="X492" s="23"/>
      <c r="Y492" s="25"/>
      <c r="Z492" s="25"/>
      <c r="AA492" s="25"/>
      <c r="AB492" s="25"/>
      <c r="AC492" s="25"/>
      <c r="AD492" s="25"/>
      <c r="AE492" s="25"/>
      <c r="AF492" s="25"/>
    </row>
    <row r="493">
      <c r="A493" s="41" t="s">
        <v>1079</v>
      </c>
      <c r="B493" s="41" t="str">
        <f>VLOOKUP(A493, 'Unavailable Pitchers'!K:L, 2, FALSE)</f>
        <v>#N/A</v>
      </c>
      <c r="C493" s="41" t="s">
        <v>662</v>
      </c>
      <c r="D493" s="41"/>
      <c r="E493" s="41"/>
      <c r="F493" s="41"/>
      <c r="G493" s="41"/>
      <c r="H493" s="41"/>
      <c r="I493" s="41"/>
      <c r="J493" s="43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23"/>
      <c r="X493" s="23"/>
      <c r="Y493" s="25"/>
      <c r="Z493" s="25"/>
      <c r="AA493" s="25"/>
      <c r="AB493" s="25"/>
      <c r="AC493" s="25"/>
      <c r="AD493" s="25"/>
      <c r="AE493" s="25"/>
      <c r="AF493" s="25"/>
    </row>
    <row r="494">
      <c r="A494" s="41" t="s">
        <v>1080</v>
      </c>
      <c r="B494" s="41" t="str">
        <f>VLOOKUP(A494, 'Unavailable Pitchers'!K:L, 2, FALSE)</f>
        <v>#N/A</v>
      </c>
      <c r="C494" s="41" t="s">
        <v>662</v>
      </c>
      <c r="D494" s="41"/>
      <c r="E494" s="41"/>
      <c r="F494" s="41"/>
      <c r="G494" s="41"/>
      <c r="H494" s="41"/>
      <c r="I494" s="41"/>
      <c r="J494" s="43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23"/>
      <c r="X494" s="23"/>
      <c r="Y494" s="25"/>
      <c r="Z494" s="25"/>
      <c r="AA494" s="25"/>
      <c r="AB494" s="25"/>
      <c r="AC494" s="25"/>
      <c r="AD494" s="25"/>
      <c r="AE494" s="25"/>
      <c r="AF494" s="25"/>
    </row>
    <row r="495">
      <c r="A495" s="41" t="s">
        <v>1081</v>
      </c>
      <c r="B495" s="41" t="str">
        <f>VLOOKUP(A495, 'Unavailable Pitchers'!K:L, 2, FALSE)</f>
        <v>#N/A</v>
      </c>
      <c r="C495" s="41" t="s">
        <v>662</v>
      </c>
      <c r="D495" s="41"/>
      <c r="E495" s="41"/>
      <c r="F495" s="41"/>
      <c r="G495" s="41"/>
      <c r="H495" s="41"/>
      <c r="I495" s="41"/>
      <c r="J495" s="43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23"/>
      <c r="X495" s="23"/>
      <c r="Y495" s="25"/>
      <c r="Z495" s="25"/>
      <c r="AA495" s="25"/>
      <c r="AB495" s="25"/>
      <c r="AC495" s="25"/>
      <c r="AD495" s="25"/>
      <c r="AE495" s="25"/>
      <c r="AF495" s="25"/>
    </row>
    <row r="496">
      <c r="A496" s="41" t="s">
        <v>1082</v>
      </c>
      <c r="B496" s="41" t="str">
        <f>VLOOKUP(A496, 'Unavailable Pitchers'!K:L, 2, FALSE)</f>
        <v>#N/A</v>
      </c>
      <c r="C496" s="41" t="s">
        <v>662</v>
      </c>
      <c r="D496" s="41"/>
      <c r="E496" s="41"/>
      <c r="F496" s="41"/>
      <c r="G496" s="41"/>
      <c r="H496" s="41"/>
      <c r="I496" s="41"/>
      <c r="J496" s="43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23"/>
      <c r="X496" s="23"/>
      <c r="Y496" s="25"/>
      <c r="Z496" s="25"/>
      <c r="AA496" s="25"/>
      <c r="AB496" s="25"/>
      <c r="AC496" s="25"/>
      <c r="AD496" s="25"/>
      <c r="AE496" s="25"/>
      <c r="AF496" s="25"/>
    </row>
    <row r="497">
      <c r="A497" s="41" t="s">
        <v>1083</v>
      </c>
      <c r="B497" s="41" t="str">
        <f>VLOOKUP(A497, 'Unavailable Pitchers'!K:L, 2, FALSE)</f>
        <v>#N/A</v>
      </c>
      <c r="C497" s="41" t="s">
        <v>662</v>
      </c>
      <c r="D497" s="41"/>
      <c r="E497" s="41"/>
      <c r="F497" s="41"/>
      <c r="G497" s="41"/>
      <c r="H497" s="41"/>
      <c r="I497" s="41"/>
      <c r="J497" s="43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23"/>
      <c r="X497" s="23"/>
      <c r="Y497" s="25"/>
      <c r="Z497" s="25"/>
      <c r="AA497" s="25"/>
      <c r="AB497" s="25"/>
      <c r="AC497" s="25"/>
      <c r="AD497" s="25"/>
      <c r="AE497" s="25"/>
      <c r="AF497" s="25"/>
    </row>
    <row r="498">
      <c r="A498" s="41" t="s">
        <v>1084</v>
      </c>
      <c r="B498" s="41" t="str">
        <f>VLOOKUP(A498, 'Unavailable Pitchers'!K:L, 2, FALSE)</f>
        <v>#N/A</v>
      </c>
      <c r="C498" s="41" t="s">
        <v>662</v>
      </c>
      <c r="D498" s="41"/>
      <c r="E498" s="41"/>
      <c r="F498" s="41"/>
      <c r="G498" s="41"/>
      <c r="H498" s="41"/>
      <c r="I498" s="41"/>
      <c r="J498" s="43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23"/>
      <c r="X498" s="23"/>
      <c r="Y498" s="25"/>
      <c r="Z498" s="25"/>
      <c r="AA498" s="25"/>
      <c r="AB498" s="25"/>
      <c r="AC498" s="25"/>
      <c r="AD498" s="25"/>
      <c r="AE498" s="25"/>
      <c r="AF498" s="25"/>
    </row>
    <row r="499">
      <c r="A499" s="41" t="s">
        <v>1085</v>
      </c>
      <c r="B499" s="41" t="str">
        <f>VLOOKUP(A499, 'Unavailable Pitchers'!K:L, 2, FALSE)</f>
        <v>#N/A</v>
      </c>
      <c r="C499" s="41" t="s">
        <v>662</v>
      </c>
      <c r="D499" s="41"/>
      <c r="E499" s="41"/>
      <c r="F499" s="41"/>
      <c r="G499" s="41"/>
      <c r="H499" s="41"/>
      <c r="I499" s="41"/>
      <c r="J499" s="43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23"/>
      <c r="X499" s="23"/>
      <c r="Y499" s="25"/>
      <c r="Z499" s="25"/>
      <c r="AA499" s="25"/>
      <c r="AB499" s="25"/>
      <c r="AC499" s="25"/>
      <c r="AD499" s="25"/>
      <c r="AE499" s="25"/>
      <c r="AF499" s="25"/>
    </row>
    <row r="500">
      <c r="A500" s="41" t="s">
        <v>1086</v>
      </c>
      <c r="B500" s="41" t="str">
        <f>VLOOKUP(A500, 'Unavailable Pitchers'!K:L, 2, FALSE)</f>
        <v>#N/A</v>
      </c>
      <c r="C500" s="41" t="s">
        <v>662</v>
      </c>
      <c r="D500" s="41"/>
      <c r="E500" s="41"/>
      <c r="F500" s="41"/>
      <c r="G500" s="41"/>
      <c r="H500" s="41"/>
      <c r="I500" s="41"/>
      <c r="J500" s="43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23"/>
      <c r="X500" s="23"/>
      <c r="Y500" s="25"/>
      <c r="Z500" s="25"/>
      <c r="AA500" s="25"/>
      <c r="AB500" s="25"/>
      <c r="AC500" s="25"/>
      <c r="AD500" s="25"/>
      <c r="AE500" s="25"/>
      <c r="AF500" s="25"/>
    </row>
    <row r="501">
      <c r="A501" s="41" t="s">
        <v>1087</v>
      </c>
      <c r="B501" s="41" t="str">
        <f>VLOOKUP(A501, 'Unavailable Pitchers'!K:L, 2, FALSE)</f>
        <v>#N/A</v>
      </c>
      <c r="C501" s="41" t="s">
        <v>662</v>
      </c>
      <c r="D501" s="41"/>
      <c r="E501" s="41"/>
      <c r="F501" s="41"/>
      <c r="G501" s="41"/>
      <c r="H501" s="41"/>
      <c r="I501" s="41"/>
      <c r="J501" s="43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23"/>
      <c r="X501" s="23"/>
      <c r="Y501" s="25"/>
      <c r="Z501" s="25"/>
      <c r="AA501" s="25"/>
      <c r="AB501" s="25"/>
      <c r="AC501" s="25"/>
      <c r="AD501" s="25"/>
      <c r="AE501" s="25"/>
      <c r="AF501" s="25"/>
    </row>
    <row r="502">
      <c r="A502" s="41" t="s">
        <v>1088</v>
      </c>
      <c r="B502" s="41" t="str">
        <f>VLOOKUP(A502, 'Unavailable Pitchers'!K:L, 2, FALSE)</f>
        <v>#N/A</v>
      </c>
      <c r="C502" s="41" t="s">
        <v>662</v>
      </c>
      <c r="D502" s="41"/>
      <c r="E502" s="41"/>
      <c r="F502" s="41"/>
      <c r="G502" s="41"/>
      <c r="H502" s="41"/>
      <c r="I502" s="41"/>
      <c r="J502" s="43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23"/>
      <c r="X502" s="23"/>
      <c r="Y502" s="25"/>
      <c r="Z502" s="25"/>
      <c r="AA502" s="25"/>
      <c r="AB502" s="25"/>
      <c r="AC502" s="25"/>
      <c r="AD502" s="25"/>
      <c r="AE502" s="25"/>
      <c r="AF502" s="25"/>
    </row>
    <row r="503">
      <c r="A503" s="41" t="s">
        <v>1089</v>
      </c>
      <c r="B503" s="41" t="str">
        <f>VLOOKUP(A503, 'Unavailable Pitchers'!K:L, 2, FALSE)</f>
        <v>#N/A</v>
      </c>
      <c r="C503" s="41" t="s">
        <v>662</v>
      </c>
      <c r="D503" s="41"/>
      <c r="E503" s="41"/>
      <c r="F503" s="41"/>
      <c r="G503" s="41"/>
      <c r="H503" s="41"/>
      <c r="I503" s="41"/>
      <c r="J503" s="43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23"/>
      <c r="X503" s="23"/>
      <c r="Y503" s="25"/>
      <c r="Z503" s="25"/>
      <c r="AA503" s="25"/>
      <c r="AB503" s="25"/>
      <c r="AC503" s="25"/>
      <c r="AD503" s="25"/>
      <c r="AE503" s="25"/>
      <c r="AF503" s="25"/>
    </row>
    <row r="504">
      <c r="A504" s="41" t="s">
        <v>1090</v>
      </c>
      <c r="B504" s="41" t="str">
        <f>VLOOKUP(A504, 'Unavailable Pitchers'!K:L, 2, FALSE)</f>
        <v>#N/A</v>
      </c>
      <c r="C504" s="41" t="s">
        <v>662</v>
      </c>
      <c r="D504" s="41"/>
      <c r="E504" s="41"/>
      <c r="F504" s="41"/>
      <c r="G504" s="41"/>
      <c r="H504" s="41"/>
      <c r="I504" s="41"/>
      <c r="J504" s="43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23"/>
      <c r="X504" s="23"/>
      <c r="Y504" s="25"/>
      <c r="Z504" s="25"/>
      <c r="AA504" s="25"/>
      <c r="AB504" s="25"/>
      <c r="AC504" s="25"/>
      <c r="AD504" s="25"/>
      <c r="AE504" s="25"/>
      <c r="AF504" s="25"/>
    </row>
    <row r="505">
      <c r="A505" s="41" t="s">
        <v>1091</v>
      </c>
      <c r="B505" s="41" t="str">
        <f>VLOOKUP(A505, 'Unavailable Pitchers'!K:L, 2, FALSE)</f>
        <v>#N/A</v>
      </c>
      <c r="C505" s="41" t="s">
        <v>662</v>
      </c>
      <c r="D505" s="41"/>
      <c r="E505" s="41"/>
      <c r="F505" s="41"/>
      <c r="G505" s="41"/>
      <c r="H505" s="41"/>
      <c r="I505" s="41"/>
      <c r="J505" s="43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23"/>
      <c r="X505" s="23"/>
      <c r="Y505" s="25"/>
      <c r="Z505" s="25"/>
      <c r="AA505" s="25"/>
      <c r="AB505" s="25"/>
      <c r="AC505" s="25"/>
      <c r="AD505" s="25"/>
      <c r="AE505" s="25"/>
      <c r="AF505" s="25"/>
    </row>
    <row r="506">
      <c r="A506" s="41" t="s">
        <v>1092</v>
      </c>
      <c r="B506" s="41" t="str">
        <f>VLOOKUP(A506, 'Unavailable Pitchers'!K:L, 2, FALSE)</f>
        <v>#N/A</v>
      </c>
      <c r="C506" s="41" t="s">
        <v>662</v>
      </c>
      <c r="D506" s="41"/>
      <c r="E506" s="41"/>
      <c r="F506" s="41"/>
      <c r="G506" s="41"/>
      <c r="H506" s="41"/>
      <c r="I506" s="41"/>
      <c r="J506" s="43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23"/>
      <c r="X506" s="23"/>
      <c r="Y506" s="25"/>
      <c r="Z506" s="25"/>
      <c r="AA506" s="25"/>
      <c r="AB506" s="25"/>
      <c r="AC506" s="25"/>
      <c r="AD506" s="25"/>
      <c r="AE506" s="25"/>
      <c r="AF506" s="25"/>
    </row>
    <row r="507">
      <c r="A507" s="41" t="s">
        <v>1093</v>
      </c>
      <c r="B507" s="41" t="str">
        <f>VLOOKUP(A507, 'Unavailable Pitchers'!K:L, 2, FALSE)</f>
        <v>#N/A</v>
      </c>
      <c r="C507" s="41" t="s">
        <v>662</v>
      </c>
      <c r="D507" s="41"/>
      <c r="E507" s="41"/>
      <c r="F507" s="41"/>
      <c r="G507" s="41"/>
      <c r="H507" s="41"/>
      <c r="I507" s="41"/>
      <c r="J507" s="43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23"/>
      <c r="X507" s="23"/>
      <c r="Y507" s="25"/>
      <c r="Z507" s="25"/>
      <c r="AA507" s="25"/>
      <c r="AB507" s="25"/>
      <c r="AC507" s="25"/>
      <c r="AD507" s="25"/>
      <c r="AE507" s="25"/>
      <c r="AF507" s="25"/>
    </row>
    <row r="508">
      <c r="A508" s="41" t="s">
        <v>1094</v>
      </c>
      <c r="B508" s="41" t="str">
        <f>VLOOKUP(A508, 'Unavailable Pitchers'!K:L, 2, FALSE)</f>
        <v>#N/A</v>
      </c>
      <c r="C508" s="41" t="s">
        <v>662</v>
      </c>
      <c r="D508" s="41"/>
      <c r="E508" s="41"/>
      <c r="F508" s="41"/>
      <c r="G508" s="41"/>
      <c r="H508" s="41"/>
      <c r="I508" s="41"/>
      <c r="J508" s="43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23"/>
      <c r="X508" s="23"/>
      <c r="Y508" s="25"/>
      <c r="Z508" s="25"/>
      <c r="AA508" s="25"/>
      <c r="AB508" s="25"/>
      <c r="AC508" s="25"/>
      <c r="AD508" s="25"/>
      <c r="AE508" s="25"/>
      <c r="AF508" s="25"/>
    </row>
    <row r="509">
      <c r="A509" s="41" t="s">
        <v>1095</v>
      </c>
      <c r="B509" s="41" t="str">
        <f>VLOOKUP(A509, 'Unavailable Pitchers'!K:L, 2, FALSE)</f>
        <v>#N/A</v>
      </c>
      <c r="C509" s="41" t="s">
        <v>662</v>
      </c>
      <c r="D509" s="41"/>
      <c r="E509" s="41"/>
      <c r="F509" s="41"/>
      <c r="G509" s="41"/>
      <c r="H509" s="41"/>
      <c r="I509" s="41"/>
      <c r="J509" s="43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23"/>
      <c r="X509" s="23"/>
      <c r="Y509" s="25"/>
      <c r="Z509" s="25"/>
      <c r="AA509" s="25"/>
      <c r="AB509" s="25"/>
      <c r="AC509" s="25"/>
      <c r="AD509" s="25"/>
      <c r="AE509" s="25"/>
      <c r="AF509" s="25"/>
    </row>
    <row r="510">
      <c r="A510" s="41" t="s">
        <v>1096</v>
      </c>
      <c r="B510" s="41" t="str">
        <f>VLOOKUP(A510, 'Unavailable Pitchers'!K:L, 2, FALSE)</f>
        <v>#N/A</v>
      </c>
      <c r="C510" s="41" t="s">
        <v>662</v>
      </c>
      <c r="D510" s="41"/>
      <c r="E510" s="41"/>
      <c r="F510" s="41"/>
      <c r="G510" s="41"/>
      <c r="H510" s="41"/>
      <c r="I510" s="41"/>
      <c r="J510" s="43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23"/>
      <c r="X510" s="23"/>
      <c r="Y510" s="25"/>
      <c r="Z510" s="25"/>
      <c r="AA510" s="25"/>
      <c r="AB510" s="25"/>
      <c r="AC510" s="25"/>
      <c r="AD510" s="25"/>
      <c r="AE510" s="25"/>
      <c r="AF510" s="25"/>
    </row>
    <row r="511">
      <c r="A511" s="41" t="s">
        <v>1097</v>
      </c>
      <c r="B511" s="41" t="str">
        <f>VLOOKUP(A511, 'Unavailable Pitchers'!K:L, 2, FALSE)</f>
        <v>#N/A</v>
      </c>
      <c r="C511" s="41" t="s">
        <v>662</v>
      </c>
      <c r="D511" s="41"/>
      <c r="E511" s="41"/>
      <c r="F511" s="41"/>
      <c r="G511" s="41"/>
      <c r="H511" s="41"/>
      <c r="I511" s="41"/>
      <c r="J511" s="43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23"/>
      <c r="X511" s="23"/>
      <c r="Y511" s="25"/>
      <c r="Z511" s="25"/>
      <c r="AA511" s="25"/>
      <c r="AB511" s="25"/>
      <c r="AC511" s="25"/>
      <c r="AD511" s="25"/>
      <c r="AE511" s="25"/>
      <c r="AF511" s="25"/>
    </row>
    <row r="512">
      <c r="A512" s="41" t="s">
        <v>1098</v>
      </c>
      <c r="B512" s="41" t="str">
        <f>VLOOKUP(A512, 'Unavailable Pitchers'!K:L, 2, FALSE)</f>
        <v>#N/A</v>
      </c>
      <c r="C512" s="41" t="s">
        <v>662</v>
      </c>
      <c r="D512" s="41"/>
      <c r="E512" s="41"/>
      <c r="F512" s="41"/>
      <c r="G512" s="41"/>
      <c r="H512" s="41"/>
      <c r="I512" s="41"/>
      <c r="J512" s="43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23"/>
      <c r="X512" s="23"/>
      <c r="Y512" s="25"/>
      <c r="Z512" s="25"/>
      <c r="AA512" s="25"/>
      <c r="AB512" s="25"/>
      <c r="AC512" s="25"/>
      <c r="AD512" s="25"/>
      <c r="AE512" s="25"/>
      <c r="AF512" s="25"/>
    </row>
    <row r="513">
      <c r="A513" s="41" t="s">
        <v>1099</v>
      </c>
      <c r="B513" s="41" t="str">
        <f>VLOOKUP(A513, 'Unavailable Pitchers'!K:L, 2, FALSE)</f>
        <v>#N/A</v>
      </c>
      <c r="C513" s="41" t="s">
        <v>662</v>
      </c>
      <c r="D513" s="41"/>
      <c r="E513" s="41"/>
      <c r="F513" s="41"/>
      <c r="G513" s="41"/>
      <c r="H513" s="41"/>
      <c r="I513" s="41"/>
      <c r="J513" s="43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23"/>
      <c r="X513" s="23"/>
      <c r="Y513" s="25"/>
      <c r="Z513" s="25"/>
      <c r="AA513" s="25"/>
      <c r="AB513" s="25"/>
      <c r="AC513" s="25"/>
      <c r="AD513" s="25"/>
      <c r="AE513" s="25"/>
      <c r="AF513" s="25"/>
    </row>
    <row r="514">
      <c r="A514" s="41" t="s">
        <v>1100</v>
      </c>
      <c r="B514" s="41" t="str">
        <f>VLOOKUP(A514, 'Unavailable Pitchers'!K:L, 2, FALSE)</f>
        <v>#N/A</v>
      </c>
      <c r="C514" s="41" t="s">
        <v>662</v>
      </c>
      <c r="D514" s="41"/>
      <c r="E514" s="41"/>
      <c r="F514" s="41"/>
      <c r="G514" s="41"/>
      <c r="H514" s="41"/>
      <c r="I514" s="41"/>
      <c r="J514" s="43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23"/>
      <c r="X514" s="23"/>
      <c r="Y514" s="25"/>
      <c r="Z514" s="25"/>
      <c r="AA514" s="25"/>
      <c r="AB514" s="25"/>
      <c r="AC514" s="25"/>
      <c r="AD514" s="25"/>
      <c r="AE514" s="25"/>
      <c r="AF514" s="25"/>
    </row>
    <row r="515">
      <c r="A515" s="41" t="s">
        <v>1101</v>
      </c>
      <c r="B515" s="41" t="str">
        <f>VLOOKUP(A515, 'Unavailable Pitchers'!K:L, 2, FALSE)</f>
        <v>#N/A</v>
      </c>
      <c r="C515" s="41" t="s">
        <v>662</v>
      </c>
      <c r="D515" s="41"/>
      <c r="E515" s="41"/>
      <c r="F515" s="41"/>
      <c r="G515" s="41"/>
      <c r="H515" s="41"/>
      <c r="I515" s="41"/>
      <c r="J515" s="43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23"/>
      <c r="X515" s="23"/>
      <c r="Y515" s="25"/>
      <c r="Z515" s="25"/>
      <c r="AA515" s="25"/>
      <c r="AB515" s="25"/>
      <c r="AC515" s="25"/>
      <c r="AD515" s="25"/>
      <c r="AE515" s="25"/>
      <c r="AF515" s="25"/>
    </row>
    <row r="516">
      <c r="A516" s="41" t="s">
        <v>1102</v>
      </c>
      <c r="B516" s="41" t="str">
        <f>VLOOKUP(A516, 'Unavailable Pitchers'!K:L, 2, FALSE)</f>
        <v>#N/A</v>
      </c>
      <c r="C516" s="41" t="s">
        <v>662</v>
      </c>
      <c r="D516" s="41"/>
      <c r="E516" s="41"/>
      <c r="F516" s="41"/>
      <c r="G516" s="41"/>
      <c r="H516" s="41"/>
      <c r="I516" s="41"/>
      <c r="J516" s="43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23"/>
      <c r="X516" s="23"/>
      <c r="Y516" s="25"/>
      <c r="Z516" s="25"/>
      <c r="AA516" s="25"/>
      <c r="AB516" s="25"/>
      <c r="AC516" s="25"/>
      <c r="AD516" s="25"/>
      <c r="AE516" s="25"/>
      <c r="AF516" s="25"/>
    </row>
    <row r="517">
      <c r="A517" s="41" t="s">
        <v>1103</v>
      </c>
      <c r="B517" s="41" t="str">
        <f>VLOOKUP(A517, 'Unavailable Pitchers'!K:L, 2, FALSE)</f>
        <v>#N/A</v>
      </c>
      <c r="C517" s="41" t="s">
        <v>662</v>
      </c>
      <c r="D517" s="41"/>
      <c r="E517" s="41"/>
      <c r="F517" s="41"/>
      <c r="G517" s="41"/>
      <c r="H517" s="41"/>
      <c r="I517" s="41"/>
      <c r="J517" s="43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23"/>
      <c r="X517" s="23"/>
      <c r="Y517" s="25"/>
      <c r="Z517" s="25"/>
      <c r="AA517" s="25"/>
      <c r="AB517" s="25"/>
      <c r="AC517" s="25"/>
      <c r="AD517" s="25"/>
      <c r="AE517" s="25"/>
      <c r="AF517" s="25"/>
    </row>
    <row r="518">
      <c r="A518" s="41" t="s">
        <v>1104</v>
      </c>
      <c r="B518" s="41" t="str">
        <f>VLOOKUP(A518, 'Unavailable Pitchers'!K:L, 2, FALSE)</f>
        <v>#N/A</v>
      </c>
      <c r="C518" s="41" t="s">
        <v>662</v>
      </c>
      <c r="D518" s="41"/>
      <c r="E518" s="41"/>
      <c r="F518" s="41"/>
      <c r="G518" s="41"/>
      <c r="H518" s="41"/>
      <c r="I518" s="41"/>
      <c r="J518" s="43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23"/>
      <c r="X518" s="23"/>
      <c r="Y518" s="25"/>
      <c r="Z518" s="25"/>
      <c r="AA518" s="25"/>
      <c r="AB518" s="25"/>
      <c r="AC518" s="25"/>
      <c r="AD518" s="25"/>
      <c r="AE518" s="25"/>
      <c r="AF518" s="25"/>
    </row>
    <row r="519">
      <c r="A519" s="41" t="s">
        <v>1105</v>
      </c>
      <c r="B519" s="41" t="str">
        <f>VLOOKUP(A519, 'Unavailable Pitchers'!K:L, 2, FALSE)</f>
        <v>#N/A</v>
      </c>
      <c r="C519" s="41" t="s">
        <v>662</v>
      </c>
      <c r="D519" s="41"/>
      <c r="E519" s="41"/>
      <c r="F519" s="41"/>
      <c r="G519" s="41"/>
      <c r="H519" s="41"/>
      <c r="I519" s="41"/>
      <c r="J519" s="43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23"/>
      <c r="X519" s="23"/>
      <c r="Y519" s="25"/>
      <c r="Z519" s="25"/>
      <c r="AA519" s="25"/>
      <c r="AB519" s="25"/>
      <c r="AC519" s="25"/>
      <c r="AD519" s="25"/>
      <c r="AE519" s="25"/>
      <c r="AF519" s="25"/>
    </row>
    <row r="520">
      <c r="A520" s="41" t="s">
        <v>1106</v>
      </c>
      <c r="B520" s="41" t="str">
        <f>VLOOKUP(A520, 'Unavailable Pitchers'!K:L, 2, FALSE)</f>
        <v>#N/A</v>
      </c>
      <c r="C520" s="41" t="s">
        <v>662</v>
      </c>
      <c r="D520" s="41"/>
      <c r="E520" s="41"/>
      <c r="F520" s="41"/>
      <c r="G520" s="41"/>
      <c r="H520" s="41"/>
      <c r="I520" s="41"/>
      <c r="J520" s="43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23"/>
      <c r="X520" s="23"/>
      <c r="Y520" s="25"/>
      <c r="Z520" s="25"/>
      <c r="AA520" s="25"/>
      <c r="AB520" s="25"/>
      <c r="AC520" s="25"/>
      <c r="AD520" s="25"/>
      <c r="AE520" s="25"/>
      <c r="AF520" s="25"/>
    </row>
    <row r="521">
      <c r="A521" s="41" t="s">
        <v>1107</v>
      </c>
      <c r="B521" s="41" t="str">
        <f>VLOOKUP(A521, 'Unavailable Pitchers'!K:L, 2, FALSE)</f>
        <v>#N/A</v>
      </c>
      <c r="C521" s="41" t="s">
        <v>662</v>
      </c>
      <c r="D521" s="41"/>
      <c r="E521" s="41"/>
      <c r="F521" s="41"/>
      <c r="G521" s="41"/>
      <c r="H521" s="41"/>
      <c r="I521" s="41"/>
      <c r="J521" s="43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23"/>
      <c r="X521" s="23"/>
      <c r="Y521" s="25"/>
      <c r="Z521" s="25"/>
      <c r="AA521" s="25"/>
      <c r="AB521" s="25"/>
      <c r="AC521" s="25"/>
      <c r="AD521" s="25"/>
      <c r="AE521" s="25"/>
      <c r="AF521" s="25"/>
    </row>
    <row r="522">
      <c r="A522" s="41" t="s">
        <v>1108</v>
      </c>
      <c r="B522" s="41" t="str">
        <f>VLOOKUP(A522, 'Unavailable Pitchers'!K:L, 2, FALSE)</f>
        <v>#N/A</v>
      </c>
      <c r="C522" s="41" t="s">
        <v>662</v>
      </c>
      <c r="D522" s="41"/>
      <c r="E522" s="41"/>
      <c r="F522" s="41"/>
      <c r="G522" s="41"/>
      <c r="H522" s="41"/>
      <c r="I522" s="41"/>
      <c r="J522" s="43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23"/>
      <c r="X522" s="23"/>
      <c r="Y522" s="25"/>
      <c r="Z522" s="25"/>
      <c r="AA522" s="25"/>
      <c r="AB522" s="25"/>
      <c r="AC522" s="25"/>
      <c r="AD522" s="25"/>
      <c r="AE522" s="25"/>
      <c r="AF522" s="25"/>
    </row>
    <row r="523">
      <c r="A523" s="41" t="s">
        <v>1109</v>
      </c>
      <c r="B523" s="41" t="str">
        <f>VLOOKUP(A523, 'Unavailable Pitchers'!K:L, 2, FALSE)</f>
        <v>#N/A</v>
      </c>
      <c r="C523" s="41" t="s">
        <v>662</v>
      </c>
      <c r="D523" s="41"/>
      <c r="E523" s="41"/>
      <c r="F523" s="41"/>
      <c r="G523" s="41"/>
      <c r="H523" s="41"/>
      <c r="I523" s="41"/>
      <c r="J523" s="43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23"/>
      <c r="X523" s="23"/>
      <c r="Y523" s="25"/>
      <c r="Z523" s="25"/>
      <c r="AA523" s="25"/>
      <c r="AB523" s="25"/>
      <c r="AC523" s="25"/>
      <c r="AD523" s="25"/>
      <c r="AE523" s="25"/>
      <c r="AF523" s="25"/>
    </row>
    <row r="524">
      <c r="A524" s="41" t="s">
        <v>1110</v>
      </c>
      <c r="B524" s="41" t="str">
        <f>VLOOKUP(A524, 'Unavailable Pitchers'!K:L, 2, FALSE)</f>
        <v>#N/A</v>
      </c>
      <c r="C524" s="41" t="s">
        <v>662</v>
      </c>
      <c r="D524" s="41"/>
      <c r="E524" s="41"/>
      <c r="F524" s="41"/>
      <c r="G524" s="41"/>
      <c r="H524" s="41"/>
      <c r="I524" s="41"/>
      <c r="J524" s="43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23"/>
      <c r="X524" s="23"/>
      <c r="Y524" s="25"/>
      <c r="Z524" s="25"/>
      <c r="AA524" s="25"/>
      <c r="AB524" s="25"/>
      <c r="AC524" s="25"/>
      <c r="AD524" s="25"/>
      <c r="AE524" s="25"/>
      <c r="AF524" s="25"/>
    </row>
    <row r="525">
      <c r="A525" s="41" t="s">
        <v>1111</v>
      </c>
      <c r="B525" s="41" t="str">
        <f>VLOOKUP(A525, 'Unavailable Pitchers'!K:L, 2, FALSE)</f>
        <v>#N/A</v>
      </c>
      <c r="C525" s="41" t="s">
        <v>662</v>
      </c>
      <c r="D525" s="41"/>
      <c r="E525" s="41"/>
      <c r="F525" s="41"/>
      <c r="G525" s="41"/>
      <c r="H525" s="41"/>
      <c r="I525" s="41"/>
      <c r="J525" s="43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23"/>
      <c r="X525" s="23"/>
      <c r="Y525" s="25"/>
      <c r="Z525" s="25"/>
      <c r="AA525" s="25"/>
      <c r="AB525" s="25"/>
      <c r="AC525" s="25"/>
      <c r="AD525" s="25"/>
      <c r="AE525" s="25"/>
      <c r="AF525" s="25"/>
    </row>
    <row r="526">
      <c r="A526" s="41" t="s">
        <v>1112</v>
      </c>
      <c r="B526" s="41" t="str">
        <f>VLOOKUP(A526, 'Unavailable Pitchers'!K:L, 2, FALSE)</f>
        <v>#N/A</v>
      </c>
      <c r="C526" s="41" t="s">
        <v>662</v>
      </c>
      <c r="D526" s="41"/>
      <c r="E526" s="41"/>
      <c r="F526" s="41"/>
      <c r="G526" s="41"/>
      <c r="H526" s="41"/>
      <c r="I526" s="41"/>
      <c r="J526" s="43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23"/>
      <c r="X526" s="23"/>
      <c r="Y526" s="25"/>
      <c r="Z526" s="25"/>
      <c r="AA526" s="25"/>
      <c r="AB526" s="25"/>
      <c r="AC526" s="25"/>
      <c r="AD526" s="25"/>
      <c r="AE526" s="25"/>
      <c r="AF526" s="25"/>
    </row>
    <row r="527">
      <c r="A527" s="41" t="s">
        <v>1113</v>
      </c>
      <c r="B527" s="41" t="str">
        <f>VLOOKUP(A527, 'Unavailable Pitchers'!K:L, 2, FALSE)</f>
        <v>#N/A</v>
      </c>
      <c r="C527" s="41" t="s">
        <v>662</v>
      </c>
      <c r="D527" s="41"/>
      <c r="E527" s="41"/>
      <c r="F527" s="41"/>
      <c r="G527" s="41"/>
      <c r="H527" s="41"/>
      <c r="I527" s="41"/>
      <c r="J527" s="43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23"/>
      <c r="X527" s="23"/>
      <c r="Y527" s="25"/>
      <c r="Z527" s="25"/>
      <c r="AA527" s="25"/>
      <c r="AB527" s="25"/>
      <c r="AC527" s="25"/>
      <c r="AD527" s="25"/>
      <c r="AE527" s="25"/>
      <c r="AF527" s="25"/>
    </row>
    <row r="528">
      <c r="A528" s="41" t="s">
        <v>507</v>
      </c>
      <c r="B528" s="41" t="str">
        <f>VLOOKUP(A528, 'Unavailable Pitchers'!K:L, 2, FALSE)</f>
        <v>#N/A</v>
      </c>
      <c r="C528" s="41" t="s">
        <v>662</v>
      </c>
      <c r="D528" s="41"/>
      <c r="E528" s="41"/>
      <c r="F528" s="41"/>
      <c r="G528" s="41"/>
      <c r="H528" s="41"/>
      <c r="I528" s="41"/>
      <c r="J528" s="43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23"/>
      <c r="X528" s="23"/>
      <c r="Y528" s="25"/>
      <c r="Z528" s="25"/>
      <c r="AA528" s="25"/>
      <c r="AB528" s="25"/>
      <c r="AC528" s="25"/>
      <c r="AD528" s="25"/>
      <c r="AE528" s="25"/>
      <c r="AF528" s="25"/>
    </row>
    <row r="529">
      <c r="A529" s="41" t="s">
        <v>1114</v>
      </c>
      <c r="B529" s="41" t="str">
        <f>VLOOKUP(A529, 'Unavailable Pitchers'!K:L, 2, FALSE)</f>
        <v>#N/A</v>
      </c>
      <c r="C529" s="41" t="s">
        <v>662</v>
      </c>
      <c r="D529" s="41"/>
      <c r="E529" s="41"/>
      <c r="F529" s="41"/>
      <c r="G529" s="41"/>
      <c r="H529" s="41"/>
      <c r="I529" s="41"/>
      <c r="J529" s="43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23"/>
      <c r="X529" s="23"/>
      <c r="Y529" s="25"/>
      <c r="Z529" s="25"/>
      <c r="AA529" s="25"/>
      <c r="AB529" s="25"/>
      <c r="AC529" s="25"/>
      <c r="AD529" s="25"/>
      <c r="AE529" s="25"/>
      <c r="AF529" s="25"/>
    </row>
    <row r="530">
      <c r="A530" s="41" t="s">
        <v>1115</v>
      </c>
      <c r="B530" s="41" t="str">
        <f>VLOOKUP(A530, 'Unavailable Pitchers'!K:L, 2, FALSE)</f>
        <v>#N/A</v>
      </c>
      <c r="C530" s="41" t="s">
        <v>662</v>
      </c>
      <c r="D530" s="41"/>
      <c r="E530" s="41"/>
      <c r="F530" s="41"/>
      <c r="G530" s="41"/>
      <c r="H530" s="41"/>
      <c r="I530" s="41"/>
      <c r="J530" s="43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23"/>
      <c r="X530" s="23"/>
      <c r="Y530" s="25"/>
      <c r="Z530" s="25"/>
      <c r="AA530" s="25"/>
      <c r="AB530" s="25"/>
      <c r="AC530" s="25"/>
      <c r="AD530" s="25"/>
      <c r="AE530" s="25"/>
      <c r="AF530" s="25"/>
    </row>
    <row r="531">
      <c r="A531" s="41" t="s">
        <v>1116</v>
      </c>
      <c r="B531" s="41" t="str">
        <f>VLOOKUP(A531, 'Unavailable Pitchers'!K:L, 2, FALSE)</f>
        <v>#N/A</v>
      </c>
      <c r="C531" s="41" t="s">
        <v>662</v>
      </c>
      <c r="D531" s="41"/>
      <c r="E531" s="41"/>
      <c r="F531" s="41"/>
      <c r="G531" s="41"/>
      <c r="H531" s="41"/>
      <c r="I531" s="41"/>
      <c r="J531" s="43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23"/>
      <c r="X531" s="23"/>
      <c r="Y531" s="25"/>
      <c r="Z531" s="25"/>
      <c r="AA531" s="25"/>
      <c r="AB531" s="25"/>
      <c r="AC531" s="25"/>
      <c r="AD531" s="25"/>
      <c r="AE531" s="25"/>
      <c r="AF531" s="25"/>
    </row>
    <row r="532">
      <c r="A532" s="41" t="s">
        <v>1117</v>
      </c>
      <c r="B532" s="41" t="str">
        <f>VLOOKUP(A532, 'Unavailable Pitchers'!K:L, 2, FALSE)</f>
        <v>#N/A</v>
      </c>
      <c r="C532" s="41" t="s">
        <v>662</v>
      </c>
      <c r="D532" s="41"/>
      <c r="E532" s="41"/>
      <c r="F532" s="41"/>
      <c r="G532" s="41"/>
      <c r="H532" s="41"/>
      <c r="I532" s="41"/>
      <c r="J532" s="43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23"/>
      <c r="X532" s="23"/>
      <c r="Y532" s="25"/>
      <c r="Z532" s="25"/>
      <c r="AA532" s="25"/>
      <c r="AB532" s="25"/>
      <c r="AC532" s="25"/>
      <c r="AD532" s="25"/>
      <c r="AE532" s="25"/>
      <c r="AF532" s="25"/>
    </row>
    <row r="533">
      <c r="A533" s="41" t="s">
        <v>1118</v>
      </c>
      <c r="B533" s="41" t="str">
        <f>VLOOKUP(A533, 'Unavailable Pitchers'!K:L, 2, FALSE)</f>
        <v>#N/A</v>
      </c>
      <c r="C533" s="41" t="s">
        <v>662</v>
      </c>
      <c r="D533" s="41"/>
      <c r="E533" s="41"/>
      <c r="F533" s="41"/>
      <c r="G533" s="41"/>
      <c r="H533" s="41"/>
      <c r="I533" s="41"/>
      <c r="J533" s="43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23"/>
      <c r="X533" s="23"/>
      <c r="Y533" s="25"/>
      <c r="Z533" s="25"/>
      <c r="AA533" s="25"/>
      <c r="AB533" s="25"/>
      <c r="AC533" s="25"/>
      <c r="AD533" s="25"/>
      <c r="AE533" s="25"/>
      <c r="AF533" s="25"/>
    </row>
    <row r="534">
      <c r="A534" s="41" t="s">
        <v>1119</v>
      </c>
      <c r="B534" s="41" t="str">
        <f>VLOOKUP(A534, 'Unavailable Pitchers'!K:L, 2, FALSE)</f>
        <v>#N/A</v>
      </c>
      <c r="C534" s="41" t="s">
        <v>662</v>
      </c>
      <c r="D534" s="41"/>
      <c r="E534" s="41"/>
      <c r="F534" s="41"/>
      <c r="G534" s="41"/>
      <c r="H534" s="41"/>
      <c r="I534" s="41"/>
      <c r="J534" s="43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23"/>
      <c r="X534" s="23"/>
      <c r="Y534" s="25"/>
      <c r="Z534" s="25"/>
      <c r="AA534" s="25"/>
      <c r="AB534" s="25"/>
      <c r="AC534" s="25"/>
      <c r="AD534" s="25"/>
      <c r="AE534" s="25"/>
      <c r="AF534" s="25"/>
    </row>
    <row r="535">
      <c r="A535" s="41" t="s">
        <v>1120</v>
      </c>
      <c r="B535" s="41" t="str">
        <f>VLOOKUP(A535, 'Unavailable Pitchers'!K:L, 2, FALSE)</f>
        <v>#N/A</v>
      </c>
      <c r="C535" s="41" t="s">
        <v>662</v>
      </c>
      <c r="D535" s="41"/>
      <c r="E535" s="41"/>
      <c r="F535" s="41"/>
      <c r="G535" s="41"/>
      <c r="H535" s="41"/>
      <c r="I535" s="41"/>
      <c r="J535" s="43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23"/>
      <c r="X535" s="23"/>
      <c r="Y535" s="25"/>
      <c r="Z535" s="25"/>
      <c r="AA535" s="25"/>
      <c r="AB535" s="25"/>
      <c r="AC535" s="25"/>
      <c r="AD535" s="25"/>
      <c r="AE535" s="25"/>
      <c r="AF535" s="25"/>
    </row>
    <row r="536">
      <c r="A536" s="41" t="s">
        <v>1121</v>
      </c>
      <c r="B536" s="41" t="str">
        <f>VLOOKUP(A536, 'Unavailable Pitchers'!K:L, 2, FALSE)</f>
        <v>#N/A</v>
      </c>
      <c r="C536" s="41" t="s">
        <v>662</v>
      </c>
      <c r="D536" s="41"/>
      <c r="E536" s="41"/>
      <c r="F536" s="41"/>
      <c r="G536" s="41"/>
      <c r="H536" s="41"/>
      <c r="I536" s="41"/>
      <c r="J536" s="43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23"/>
      <c r="X536" s="23"/>
      <c r="Y536" s="25"/>
      <c r="Z536" s="25"/>
      <c r="AA536" s="25"/>
      <c r="AB536" s="25"/>
      <c r="AC536" s="25"/>
      <c r="AD536" s="25"/>
      <c r="AE536" s="25"/>
      <c r="AF536" s="25"/>
    </row>
    <row r="537">
      <c r="A537" s="41" t="s">
        <v>1122</v>
      </c>
      <c r="B537" s="41" t="str">
        <f>VLOOKUP(A537, 'Unavailable Pitchers'!K:L, 2, FALSE)</f>
        <v>#N/A</v>
      </c>
      <c r="C537" s="41" t="s">
        <v>662</v>
      </c>
      <c r="D537" s="41"/>
      <c r="E537" s="41"/>
      <c r="F537" s="41"/>
      <c r="G537" s="41"/>
      <c r="H537" s="41"/>
      <c r="I537" s="41"/>
      <c r="J537" s="43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23"/>
      <c r="X537" s="23"/>
      <c r="Y537" s="25"/>
      <c r="Z537" s="25"/>
      <c r="AA537" s="25"/>
      <c r="AB537" s="25"/>
      <c r="AC537" s="25"/>
      <c r="AD537" s="25"/>
      <c r="AE537" s="25"/>
      <c r="AF537" s="25"/>
    </row>
    <row r="538">
      <c r="A538" s="41" t="s">
        <v>1123</v>
      </c>
      <c r="B538" s="41" t="str">
        <f>VLOOKUP(A538, 'Unavailable Pitchers'!K:L, 2, FALSE)</f>
        <v>#N/A</v>
      </c>
      <c r="C538" s="41" t="s">
        <v>662</v>
      </c>
      <c r="D538" s="41"/>
      <c r="E538" s="41"/>
      <c r="F538" s="41"/>
      <c r="G538" s="41"/>
      <c r="H538" s="41"/>
      <c r="I538" s="41"/>
      <c r="J538" s="43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23"/>
      <c r="X538" s="23"/>
      <c r="Y538" s="25"/>
      <c r="Z538" s="25"/>
      <c r="AA538" s="25"/>
      <c r="AB538" s="25"/>
      <c r="AC538" s="25"/>
      <c r="AD538" s="25"/>
      <c r="AE538" s="25"/>
      <c r="AF538" s="25"/>
    </row>
    <row r="539">
      <c r="A539" s="41" t="s">
        <v>1124</v>
      </c>
      <c r="B539" s="41" t="str">
        <f>VLOOKUP(A539, 'Unavailable Pitchers'!K:L, 2, FALSE)</f>
        <v>#N/A</v>
      </c>
      <c r="C539" s="41" t="s">
        <v>662</v>
      </c>
      <c r="D539" s="41"/>
      <c r="E539" s="41"/>
      <c r="F539" s="41"/>
      <c r="G539" s="41"/>
      <c r="H539" s="41"/>
      <c r="I539" s="41"/>
      <c r="J539" s="43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23"/>
      <c r="X539" s="23"/>
      <c r="Y539" s="25"/>
      <c r="Z539" s="25"/>
      <c r="AA539" s="25"/>
      <c r="AB539" s="25"/>
      <c r="AC539" s="25"/>
      <c r="AD539" s="25"/>
      <c r="AE539" s="25"/>
      <c r="AF539" s="25"/>
    </row>
    <row r="540">
      <c r="A540" s="41" t="s">
        <v>1125</v>
      </c>
      <c r="B540" s="41" t="str">
        <f>VLOOKUP(A540, 'Unavailable Pitchers'!K:L, 2, FALSE)</f>
        <v>#N/A</v>
      </c>
      <c r="C540" s="41" t="s">
        <v>662</v>
      </c>
      <c r="D540" s="41"/>
      <c r="E540" s="41"/>
      <c r="F540" s="41"/>
      <c r="G540" s="41"/>
      <c r="H540" s="41"/>
      <c r="I540" s="41"/>
      <c r="J540" s="43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23"/>
      <c r="X540" s="23"/>
      <c r="Y540" s="25"/>
      <c r="Z540" s="25"/>
      <c r="AA540" s="25"/>
      <c r="AB540" s="25"/>
      <c r="AC540" s="25"/>
      <c r="AD540" s="25"/>
      <c r="AE540" s="25"/>
      <c r="AF540" s="25"/>
    </row>
    <row r="541">
      <c r="A541" s="41" t="s">
        <v>1126</v>
      </c>
      <c r="B541" s="41" t="str">
        <f>VLOOKUP(A541, 'Unavailable Pitchers'!K:L, 2, FALSE)</f>
        <v>#N/A</v>
      </c>
      <c r="C541" s="41" t="s">
        <v>662</v>
      </c>
      <c r="D541" s="41"/>
      <c r="E541" s="41"/>
      <c r="F541" s="41"/>
      <c r="G541" s="41"/>
      <c r="H541" s="41"/>
      <c r="I541" s="41"/>
      <c r="J541" s="43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23"/>
      <c r="X541" s="23"/>
      <c r="Y541" s="25"/>
      <c r="Z541" s="25"/>
      <c r="AA541" s="25"/>
      <c r="AB541" s="25"/>
      <c r="AC541" s="25"/>
      <c r="AD541" s="25"/>
      <c r="AE541" s="25"/>
      <c r="AF541" s="25"/>
    </row>
    <row r="542">
      <c r="A542" s="41" t="s">
        <v>1127</v>
      </c>
      <c r="B542" s="41" t="str">
        <f>VLOOKUP(A542, 'Unavailable Pitchers'!K:L, 2, FALSE)</f>
        <v>#N/A</v>
      </c>
      <c r="C542" s="41" t="s">
        <v>662</v>
      </c>
      <c r="D542" s="41"/>
      <c r="E542" s="41"/>
      <c r="F542" s="41"/>
      <c r="G542" s="41"/>
      <c r="H542" s="41"/>
      <c r="I542" s="41"/>
      <c r="J542" s="43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23"/>
      <c r="X542" s="23"/>
      <c r="Y542" s="25"/>
      <c r="Z542" s="25"/>
      <c r="AA542" s="25"/>
      <c r="AB542" s="25"/>
      <c r="AC542" s="25"/>
      <c r="AD542" s="25"/>
      <c r="AE542" s="25"/>
      <c r="AF542" s="25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5"/>
      <c r="Z543" s="25"/>
      <c r="AA543" s="25"/>
      <c r="AB543" s="25"/>
      <c r="AC543" s="25"/>
      <c r="AD543" s="25"/>
      <c r="AE543" s="25"/>
      <c r="AF543" s="25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5"/>
      <c r="Z544" s="25"/>
      <c r="AA544" s="25"/>
      <c r="AB544" s="25"/>
      <c r="AC544" s="25"/>
      <c r="AD544" s="25"/>
      <c r="AE544" s="25"/>
      <c r="AF544" s="25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5"/>
      <c r="Z545" s="25"/>
      <c r="AA545" s="25"/>
      <c r="AB545" s="25"/>
      <c r="AC545" s="25"/>
      <c r="AD545" s="25"/>
      <c r="AE545" s="25"/>
      <c r="AF545" s="25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5"/>
      <c r="Z546" s="25"/>
      <c r="AA546" s="25"/>
      <c r="AB546" s="25"/>
      <c r="AC546" s="25"/>
      <c r="AD546" s="25"/>
      <c r="AE546" s="25"/>
      <c r="AF546" s="25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5"/>
      <c r="Z547" s="25"/>
      <c r="AA547" s="25"/>
      <c r="AB547" s="25"/>
      <c r="AC547" s="25"/>
      <c r="AD547" s="25"/>
      <c r="AE547" s="25"/>
      <c r="AF547" s="25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5"/>
      <c r="Z548" s="25"/>
      <c r="AA548" s="25"/>
      <c r="AB548" s="25"/>
      <c r="AC548" s="25"/>
      <c r="AD548" s="25"/>
      <c r="AE548" s="25"/>
      <c r="AF548" s="25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5"/>
      <c r="Z549" s="25"/>
      <c r="AA549" s="25"/>
      <c r="AB549" s="25"/>
      <c r="AC549" s="25"/>
      <c r="AD549" s="25"/>
      <c r="AE549" s="25"/>
      <c r="AF549" s="25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5"/>
      <c r="Z550" s="25"/>
      <c r="AA550" s="25"/>
      <c r="AB550" s="25"/>
      <c r="AC550" s="25"/>
      <c r="AD550" s="25"/>
      <c r="AE550" s="25"/>
      <c r="AF550" s="25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5"/>
      <c r="Z551" s="25"/>
      <c r="AA551" s="25"/>
      <c r="AB551" s="25"/>
      <c r="AC551" s="25"/>
      <c r="AD551" s="25"/>
      <c r="AE551" s="25"/>
      <c r="AF551" s="25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5"/>
      <c r="Z552" s="25"/>
      <c r="AA552" s="25"/>
      <c r="AB552" s="25"/>
      <c r="AC552" s="25"/>
      <c r="AD552" s="25"/>
      <c r="AE552" s="25"/>
      <c r="AF552" s="25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5"/>
      <c r="Z553" s="25"/>
      <c r="AA553" s="25"/>
      <c r="AB553" s="25"/>
      <c r="AC553" s="25"/>
      <c r="AD553" s="25"/>
      <c r="AE553" s="25"/>
      <c r="AF553" s="25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5"/>
      <c r="Z554" s="25"/>
      <c r="AA554" s="25"/>
      <c r="AB554" s="25"/>
      <c r="AC554" s="25"/>
      <c r="AD554" s="25"/>
      <c r="AE554" s="25"/>
      <c r="AF554" s="25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5"/>
      <c r="Z555" s="25"/>
      <c r="AA555" s="25"/>
      <c r="AB555" s="25"/>
      <c r="AC555" s="25"/>
      <c r="AD555" s="25"/>
      <c r="AE555" s="25"/>
      <c r="AF555" s="25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5"/>
      <c r="Z556" s="25"/>
      <c r="AA556" s="25"/>
      <c r="AB556" s="25"/>
      <c r="AC556" s="25"/>
      <c r="AD556" s="25"/>
      <c r="AE556" s="25"/>
      <c r="AF556" s="25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5"/>
      <c r="Z557" s="25"/>
      <c r="AA557" s="25"/>
      <c r="AB557" s="25"/>
      <c r="AC557" s="25"/>
      <c r="AD557" s="25"/>
      <c r="AE557" s="25"/>
      <c r="AF557" s="25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5"/>
      <c r="Z558" s="25"/>
      <c r="AA558" s="25"/>
      <c r="AB558" s="25"/>
      <c r="AC558" s="25"/>
      <c r="AD558" s="25"/>
      <c r="AE558" s="25"/>
      <c r="AF558" s="25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5"/>
      <c r="Z559" s="25"/>
      <c r="AA559" s="25"/>
      <c r="AB559" s="25"/>
      <c r="AC559" s="25"/>
      <c r="AD559" s="25"/>
      <c r="AE559" s="25"/>
      <c r="AF559" s="25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5"/>
      <c r="Z560" s="25"/>
      <c r="AA560" s="25"/>
      <c r="AB560" s="25"/>
      <c r="AC560" s="25"/>
      <c r="AD560" s="25"/>
      <c r="AE560" s="25"/>
      <c r="AF560" s="25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5"/>
      <c r="Z561" s="25"/>
      <c r="AA561" s="25"/>
      <c r="AB561" s="25"/>
      <c r="AC561" s="25"/>
      <c r="AD561" s="25"/>
      <c r="AE561" s="25"/>
      <c r="AF561" s="25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5"/>
      <c r="Z562" s="25"/>
      <c r="AA562" s="25"/>
      <c r="AB562" s="25"/>
      <c r="AC562" s="25"/>
      <c r="AD562" s="25"/>
      <c r="AE562" s="25"/>
      <c r="AF562" s="25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5"/>
      <c r="Z563" s="25"/>
      <c r="AA563" s="25"/>
      <c r="AB563" s="25"/>
      <c r="AC563" s="25"/>
      <c r="AD563" s="25"/>
      <c r="AE563" s="25"/>
      <c r="AF563" s="25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5"/>
      <c r="Z564" s="25"/>
      <c r="AA564" s="25"/>
      <c r="AB564" s="25"/>
      <c r="AC564" s="25"/>
      <c r="AD564" s="25"/>
      <c r="AE564" s="25"/>
      <c r="AF564" s="25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5"/>
      <c r="Z565" s="25"/>
      <c r="AA565" s="25"/>
      <c r="AB565" s="25"/>
      <c r="AC565" s="25"/>
      <c r="AD565" s="25"/>
      <c r="AE565" s="25"/>
      <c r="AF565" s="25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5"/>
      <c r="Z566" s="25"/>
      <c r="AA566" s="25"/>
      <c r="AB566" s="25"/>
      <c r="AC566" s="25"/>
      <c r="AD566" s="25"/>
      <c r="AE566" s="25"/>
      <c r="AF566" s="25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5"/>
      <c r="Z567" s="25"/>
      <c r="AA567" s="25"/>
      <c r="AB567" s="25"/>
      <c r="AC567" s="25"/>
      <c r="AD567" s="25"/>
      <c r="AE567" s="25"/>
      <c r="AF567" s="25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5"/>
      <c r="Z568" s="25"/>
      <c r="AA568" s="25"/>
      <c r="AB568" s="25"/>
      <c r="AC568" s="25"/>
      <c r="AD568" s="25"/>
      <c r="AE568" s="25"/>
      <c r="AF568" s="25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5"/>
      <c r="Z569" s="25"/>
      <c r="AA569" s="25"/>
      <c r="AB569" s="25"/>
      <c r="AC569" s="25"/>
      <c r="AD569" s="25"/>
      <c r="AE569" s="25"/>
      <c r="AF569" s="25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5"/>
      <c r="Z570" s="25"/>
      <c r="AA570" s="25"/>
      <c r="AB570" s="25"/>
      <c r="AC570" s="25"/>
      <c r="AD570" s="25"/>
      <c r="AE570" s="25"/>
      <c r="AF570" s="25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5"/>
      <c r="Z571" s="25"/>
      <c r="AA571" s="25"/>
      <c r="AB571" s="25"/>
      <c r="AC571" s="25"/>
      <c r="AD571" s="25"/>
      <c r="AE571" s="25"/>
      <c r="AF571" s="25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5"/>
      <c r="Z572" s="25"/>
      <c r="AA572" s="25"/>
      <c r="AB572" s="25"/>
      <c r="AC572" s="25"/>
      <c r="AD572" s="25"/>
      <c r="AE572" s="25"/>
      <c r="AF572" s="25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5"/>
      <c r="Z573" s="25"/>
      <c r="AA573" s="25"/>
      <c r="AB573" s="25"/>
      <c r="AC573" s="25"/>
      <c r="AD573" s="25"/>
      <c r="AE573" s="25"/>
      <c r="AF573" s="25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5"/>
      <c r="Z574" s="25"/>
      <c r="AA574" s="25"/>
      <c r="AB574" s="25"/>
      <c r="AC574" s="25"/>
      <c r="AD574" s="25"/>
      <c r="AE574" s="25"/>
      <c r="AF574" s="25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5"/>
      <c r="Z575" s="25"/>
      <c r="AA575" s="25"/>
      <c r="AB575" s="25"/>
      <c r="AC575" s="25"/>
      <c r="AD575" s="25"/>
      <c r="AE575" s="25"/>
      <c r="AF575" s="25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5"/>
      <c r="Z576" s="25"/>
      <c r="AA576" s="25"/>
      <c r="AB576" s="25"/>
      <c r="AC576" s="25"/>
      <c r="AD576" s="25"/>
      <c r="AE576" s="25"/>
      <c r="AF576" s="25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5"/>
      <c r="Z577" s="25"/>
      <c r="AA577" s="25"/>
      <c r="AB577" s="25"/>
      <c r="AC577" s="25"/>
      <c r="AD577" s="25"/>
      <c r="AE577" s="25"/>
      <c r="AF577" s="25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5"/>
      <c r="Z578" s="25"/>
      <c r="AA578" s="25"/>
      <c r="AB578" s="25"/>
      <c r="AC578" s="25"/>
      <c r="AD578" s="25"/>
      <c r="AE578" s="25"/>
      <c r="AF578" s="25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5"/>
      <c r="Z579" s="25"/>
      <c r="AA579" s="25"/>
      <c r="AB579" s="25"/>
      <c r="AC579" s="25"/>
      <c r="AD579" s="25"/>
      <c r="AE579" s="25"/>
      <c r="AF579" s="25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5"/>
      <c r="Z580" s="25"/>
      <c r="AA580" s="25"/>
      <c r="AB580" s="25"/>
      <c r="AC580" s="25"/>
      <c r="AD580" s="25"/>
      <c r="AE580" s="25"/>
      <c r="AF580" s="25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5"/>
      <c r="Z581" s="25"/>
      <c r="AA581" s="25"/>
      <c r="AB581" s="25"/>
      <c r="AC581" s="25"/>
      <c r="AD581" s="25"/>
      <c r="AE581" s="25"/>
      <c r="AF581" s="25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5"/>
      <c r="Z582" s="25"/>
      <c r="AA582" s="25"/>
      <c r="AB582" s="25"/>
      <c r="AC582" s="25"/>
      <c r="AD582" s="25"/>
      <c r="AE582" s="25"/>
      <c r="AF582" s="25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5"/>
      <c r="Z583" s="25"/>
      <c r="AA583" s="25"/>
      <c r="AB583" s="25"/>
      <c r="AC583" s="25"/>
      <c r="AD583" s="25"/>
      <c r="AE583" s="25"/>
      <c r="AF583" s="25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5"/>
      <c r="Z584" s="25"/>
      <c r="AA584" s="25"/>
      <c r="AB584" s="25"/>
      <c r="AC584" s="25"/>
      <c r="AD584" s="25"/>
      <c r="AE584" s="25"/>
      <c r="AF584" s="25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5"/>
      <c r="Z585" s="25"/>
      <c r="AA585" s="25"/>
      <c r="AB585" s="25"/>
      <c r="AC585" s="25"/>
      <c r="AD585" s="25"/>
      <c r="AE585" s="25"/>
      <c r="AF585" s="25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5"/>
      <c r="Z586" s="25"/>
      <c r="AA586" s="25"/>
      <c r="AB586" s="25"/>
      <c r="AC586" s="25"/>
      <c r="AD586" s="25"/>
      <c r="AE586" s="25"/>
      <c r="AF586" s="25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5"/>
      <c r="Z587" s="25"/>
      <c r="AA587" s="25"/>
      <c r="AB587" s="25"/>
      <c r="AC587" s="25"/>
      <c r="AD587" s="25"/>
      <c r="AE587" s="25"/>
      <c r="AF587" s="25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5"/>
      <c r="Z588" s="25"/>
      <c r="AA588" s="25"/>
      <c r="AB588" s="25"/>
      <c r="AC588" s="25"/>
      <c r="AD588" s="25"/>
      <c r="AE588" s="25"/>
      <c r="AF588" s="25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5"/>
      <c r="Z589" s="25"/>
      <c r="AA589" s="25"/>
      <c r="AB589" s="25"/>
      <c r="AC589" s="25"/>
      <c r="AD589" s="25"/>
      <c r="AE589" s="25"/>
      <c r="AF589" s="25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5"/>
      <c r="Z590" s="25"/>
      <c r="AA590" s="25"/>
      <c r="AB590" s="25"/>
      <c r="AC590" s="25"/>
      <c r="AD590" s="25"/>
      <c r="AE590" s="25"/>
      <c r="AF590" s="25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5"/>
      <c r="Z591" s="25"/>
      <c r="AA591" s="25"/>
      <c r="AB591" s="25"/>
      <c r="AC591" s="25"/>
      <c r="AD591" s="25"/>
      <c r="AE591" s="25"/>
      <c r="AF591" s="25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5"/>
      <c r="Z592" s="25"/>
      <c r="AA592" s="25"/>
      <c r="AB592" s="25"/>
      <c r="AC592" s="25"/>
      <c r="AD592" s="25"/>
      <c r="AE592" s="25"/>
      <c r="AF592" s="25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5"/>
      <c r="Z593" s="25"/>
      <c r="AA593" s="25"/>
      <c r="AB593" s="25"/>
      <c r="AC593" s="25"/>
      <c r="AD593" s="25"/>
      <c r="AE593" s="25"/>
      <c r="AF593" s="25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5"/>
      <c r="Z594" s="25"/>
      <c r="AA594" s="25"/>
      <c r="AB594" s="25"/>
      <c r="AC594" s="25"/>
      <c r="AD594" s="25"/>
      <c r="AE594" s="25"/>
      <c r="AF594" s="25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5"/>
      <c r="Z595" s="25"/>
      <c r="AA595" s="25"/>
      <c r="AB595" s="25"/>
      <c r="AC595" s="25"/>
      <c r="AD595" s="25"/>
      <c r="AE595" s="25"/>
      <c r="AF595" s="25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5"/>
      <c r="Z596" s="25"/>
      <c r="AA596" s="25"/>
      <c r="AB596" s="25"/>
      <c r="AC596" s="25"/>
      <c r="AD596" s="25"/>
      <c r="AE596" s="25"/>
      <c r="AF596" s="25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5"/>
      <c r="Z597" s="25"/>
      <c r="AA597" s="25"/>
      <c r="AB597" s="25"/>
      <c r="AC597" s="25"/>
      <c r="AD597" s="25"/>
      <c r="AE597" s="25"/>
      <c r="AF597" s="25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5"/>
      <c r="Z598" s="25"/>
      <c r="AA598" s="25"/>
      <c r="AB598" s="25"/>
      <c r="AC598" s="25"/>
      <c r="AD598" s="25"/>
      <c r="AE598" s="25"/>
      <c r="AF598" s="25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5"/>
      <c r="Z599" s="25"/>
      <c r="AA599" s="25"/>
      <c r="AB599" s="25"/>
      <c r="AC599" s="25"/>
      <c r="AD599" s="25"/>
      <c r="AE599" s="25"/>
      <c r="AF599" s="25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5"/>
      <c r="Z600" s="25"/>
      <c r="AA600" s="25"/>
      <c r="AB600" s="25"/>
      <c r="AC600" s="25"/>
      <c r="AD600" s="25"/>
      <c r="AE600" s="25"/>
      <c r="AF600" s="25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5"/>
      <c r="Z601" s="25"/>
      <c r="AA601" s="25"/>
      <c r="AB601" s="25"/>
      <c r="AC601" s="25"/>
      <c r="AD601" s="25"/>
      <c r="AE601" s="25"/>
      <c r="AF601" s="25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5"/>
      <c r="Z602" s="25"/>
      <c r="AA602" s="25"/>
      <c r="AB602" s="25"/>
      <c r="AC602" s="25"/>
      <c r="AD602" s="25"/>
      <c r="AE602" s="25"/>
      <c r="AF602" s="25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5"/>
      <c r="Z603" s="25"/>
      <c r="AA603" s="25"/>
      <c r="AB603" s="25"/>
      <c r="AC603" s="25"/>
      <c r="AD603" s="25"/>
      <c r="AE603" s="25"/>
      <c r="AF603" s="25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5"/>
      <c r="Z604" s="25"/>
      <c r="AA604" s="25"/>
      <c r="AB604" s="25"/>
      <c r="AC604" s="25"/>
      <c r="AD604" s="25"/>
      <c r="AE604" s="25"/>
      <c r="AF604" s="25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5"/>
      <c r="Z605" s="25"/>
      <c r="AA605" s="25"/>
      <c r="AB605" s="25"/>
      <c r="AC605" s="25"/>
      <c r="AD605" s="25"/>
      <c r="AE605" s="25"/>
      <c r="AF605" s="25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5"/>
      <c r="Z606" s="25"/>
      <c r="AA606" s="25"/>
      <c r="AB606" s="25"/>
      <c r="AC606" s="25"/>
      <c r="AD606" s="25"/>
      <c r="AE606" s="25"/>
      <c r="AF606" s="25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5"/>
      <c r="Z607" s="25"/>
      <c r="AA607" s="25"/>
      <c r="AB607" s="25"/>
      <c r="AC607" s="25"/>
      <c r="AD607" s="25"/>
      <c r="AE607" s="25"/>
      <c r="AF607" s="25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5"/>
      <c r="Z608" s="25"/>
      <c r="AA608" s="25"/>
      <c r="AB608" s="25"/>
      <c r="AC608" s="25"/>
      <c r="AD608" s="25"/>
      <c r="AE608" s="25"/>
      <c r="AF608" s="25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5"/>
      <c r="Z609" s="25"/>
      <c r="AA609" s="25"/>
      <c r="AB609" s="25"/>
      <c r="AC609" s="25"/>
      <c r="AD609" s="25"/>
      <c r="AE609" s="25"/>
      <c r="AF609" s="25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5"/>
      <c r="Z610" s="25"/>
      <c r="AA610" s="25"/>
      <c r="AB610" s="25"/>
      <c r="AC610" s="25"/>
      <c r="AD610" s="25"/>
      <c r="AE610" s="25"/>
      <c r="AF610" s="25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5"/>
      <c r="Z611" s="25"/>
      <c r="AA611" s="25"/>
      <c r="AB611" s="25"/>
      <c r="AC611" s="25"/>
      <c r="AD611" s="25"/>
      <c r="AE611" s="25"/>
      <c r="AF611" s="25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5"/>
      <c r="Z612" s="25"/>
      <c r="AA612" s="25"/>
      <c r="AB612" s="25"/>
      <c r="AC612" s="25"/>
      <c r="AD612" s="25"/>
      <c r="AE612" s="25"/>
      <c r="AF612" s="25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5"/>
      <c r="Z613" s="25"/>
      <c r="AA613" s="25"/>
      <c r="AB613" s="25"/>
      <c r="AC613" s="25"/>
      <c r="AD613" s="25"/>
      <c r="AE613" s="25"/>
      <c r="AF613" s="25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5"/>
      <c r="Z614" s="25"/>
      <c r="AA614" s="25"/>
      <c r="AB614" s="25"/>
      <c r="AC614" s="25"/>
      <c r="AD614" s="25"/>
      <c r="AE614" s="25"/>
      <c r="AF614" s="25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5"/>
      <c r="Z615" s="25"/>
      <c r="AA615" s="25"/>
      <c r="AB615" s="25"/>
      <c r="AC615" s="25"/>
      <c r="AD615" s="25"/>
      <c r="AE615" s="25"/>
      <c r="AF615" s="25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5"/>
      <c r="Z616" s="25"/>
      <c r="AA616" s="25"/>
      <c r="AB616" s="25"/>
      <c r="AC616" s="25"/>
      <c r="AD616" s="25"/>
      <c r="AE616" s="25"/>
      <c r="AF616" s="25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5"/>
      <c r="Z617" s="25"/>
      <c r="AA617" s="25"/>
      <c r="AB617" s="25"/>
      <c r="AC617" s="25"/>
      <c r="AD617" s="25"/>
      <c r="AE617" s="25"/>
      <c r="AF617" s="25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5"/>
      <c r="Z618" s="25"/>
      <c r="AA618" s="25"/>
      <c r="AB618" s="25"/>
      <c r="AC618" s="25"/>
      <c r="AD618" s="25"/>
      <c r="AE618" s="25"/>
      <c r="AF618" s="25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5"/>
      <c r="Z619" s="25"/>
      <c r="AA619" s="25"/>
      <c r="AB619" s="25"/>
      <c r="AC619" s="25"/>
      <c r="AD619" s="25"/>
      <c r="AE619" s="25"/>
      <c r="AF619" s="25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5"/>
      <c r="Z620" s="25"/>
      <c r="AA620" s="25"/>
      <c r="AB620" s="25"/>
      <c r="AC620" s="25"/>
      <c r="AD620" s="25"/>
      <c r="AE620" s="25"/>
      <c r="AF620" s="25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5"/>
      <c r="Z621" s="25"/>
      <c r="AA621" s="25"/>
      <c r="AB621" s="25"/>
      <c r="AC621" s="25"/>
      <c r="AD621" s="25"/>
      <c r="AE621" s="25"/>
      <c r="AF621" s="25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5"/>
      <c r="Z622" s="25"/>
      <c r="AA622" s="25"/>
      <c r="AB622" s="25"/>
      <c r="AC622" s="25"/>
      <c r="AD622" s="25"/>
      <c r="AE622" s="25"/>
      <c r="AF622" s="25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5"/>
      <c r="Z623" s="25"/>
      <c r="AA623" s="25"/>
      <c r="AB623" s="25"/>
      <c r="AC623" s="25"/>
      <c r="AD623" s="25"/>
      <c r="AE623" s="25"/>
      <c r="AF623" s="25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5"/>
      <c r="Z624" s="25"/>
      <c r="AA624" s="25"/>
      <c r="AB624" s="25"/>
      <c r="AC624" s="25"/>
      <c r="AD624" s="25"/>
      <c r="AE624" s="25"/>
      <c r="AF624" s="25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5"/>
      <c r="Z625" s="25"/>
      <c r="AA625" s="25"/>
      <c r="AB625" s="25"/>
      <c r="AC625" s="25"/>
      <c r="AD625" s="25"/>
      <c r="AE625" s="25"/>
      <c r="AF625" s="25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5"/>
      <c r="Z626" s="25"/>
      <c r="AA626" s="25"/>
      <c r="AB626" s="25"/>
      <c r="AC626" s="25"/>
      <c r="AD626" s="25"/>
      <c r="AE626" s="25"/>
      <c r="AF626" s="25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5"/>
      <c r="Z627" s="25"/>
      <c r="AA627" s="25"/>
      <c r="AB627" s="25"/>
      <c r="AC627" s="25"/>
      <c r="AD627" s="25"/>
      <c r="AE627" s="25"/>
      <c r="AF627" s="25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5"/>
      <c r="Z628" s="25"/>
      <c r="AA628" s="25"/>
      <c r="AB628" s="25"/>
      <c r="AC628" s="25"/>
      <c r="AD628" s="25"/>
      <c r="AE628" s="25"/>
      <c r="AF628" s="25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5"/>
      <c r="Z629" s="25"/>
      <c r="AA629" s="25"/>
      <c r="AB629" s="25"/>
      <c r="AC629" s="25"/>
      <c r="AD629" s="25"/>
      <c r="AE629" s="25"/>
      <c r="AF629" s="25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5"/>
      <c r="Z630" s="25"/>
      <c r="AA630" s="25"/>
      <c r="AB630" s="25"/>
      <c r="AC630" s="25"/>
      <c r="AD630" s="25"/>
      <c r="AE630" s="25"/>
      <c r="AF630" s="25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5"/>
      <c r="Z631" s="25"/>
      <c r="AA631" s="25"/>
      <c r="AB631" s="25"/>
      <c r="AC631" s="25"/>
      <c r="AD631" s="25"/>
      <c r="AE631" s="25"/>
      <c r="AF631" s="25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5"/>
      <c r="Z632" s="25"/>
      <c r="AA632" s="25"/>
      <c r="AB632" s="25"/>
      <c r="AC632" s="25"/>
      <c r="AD632" s="25"/>
      <c r="AE632" s="25"/>
      <c r="AF632" s="25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5"/>
      <c r="Z633" s="25"/>
      <c r="AA633" s="25"/>
      <c r="AB633" s="25"/>
      <c r="AC633" s="25"/>
      <c r="AD633" s="25"/>
      <c r="AE633" s="25"/>
      <c r="AF633" s="25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5"/>
      <c r="Z634" s="25"/>
      <c r="AA634" s="25"/>
      <c r="AB634" s="25"/>
      <c r="AC634" s="25"/>
      <c r="AD634" s="25"/>
      <c r="AE634" s="25"/>
      <c r="AF634" s="25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5"/>
      <c r="Z635" s="25"/>
      <c r="AA635" s="25"/>
      <c r="AB635" s="25"/>
      <c r="AC635" s="25"/>
      <c r="AD635" s="25"/>
      <c r="AE635" s="25"/>
      <c r="AF635" s="25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5"/>
      <c r="Z636" s="25"/>
      <c r="AA636" s="25"/>
      <c r="AB636" s="25"/>
      <c r="AC636" s="25"/>
      <c r="AD636" s="25"/>
      <c r="AE636" s="25"/>
      <c r="AF636" s="25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5"/>
      <c r="Z637" s="25"/>
      <c r="AA637" s="25"/>
      <c r="AB637" s="25"/>
      <c r="AC637" s="25"/>
      <c r="AD637" s="25"/>
      <c r="AE637" s="25"/>
      <c r="AF637" s="25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5"/>
      <c r="Z638" s="25"/>
      <c r="AA638" s="25"/>
      <c r="AB638" s="25"/>
      <c r="AC638" s="25"/>
      <c r="AD638" s="25"/>
      <c r="AE638" s="25"/>
      <c r="AF638" s="25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5"/>
      <c r="Z639" s="25"/>
      <c r="AA639" s="25"/>
      <c r="AB639" s="25"/>
      <c r="AC639" s="25"/>
      <c r="AD639" s="25"/>
      <c r="AE639" s="25"/>
      <c r="AF639" s="25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5"/>
      <c r="Z640" s="25"/>
      <c r="AA640" s="25"/>
      <c r="AB640" s="25"/>
      <c r="AC640" s="25"/>
      <c r="AD640" s="25"/>
      <c r="AE640" s="25"/>
      <c r="AF640" s="25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5"/>
      <c r="Z641" s="25"/>
      <c r="AA641" s="25"/>
      <c r="AB641" s="25"/>
      <c r="AC641" s="25"/>
      <c r="AD641" s="25"/>
      <c r="AE641" s="25"/>
      <c r="AF641" s="25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5"/>
      <c r="Z642" s="25"/>
      <c r="AA642" s="25"/>
      <c r="AB642" s="25"/>
      <c r="AC642" s="25"/>
      <c r="AD642" s="25"/>
      <c r="AE642" s="25"/>
      <c r="AF642" s="25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5"/>
      <c r="Z643" s="25"/>
      <c r="AA643" s="25"/>
      <c r="AB643" s="25"/>
      <c r="AC643" s="25"/>
      <c r="AD643" s="25"/>
      <c r="AE643" s="25"/>
      <c r="AF643" s="25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5"/>
      <c r="Z644" s="25"/>
      <c r="AA644" s="25"/>
      <c r="AB644" s="25"/>
      <c r="AC644" s="25"/>
      <c r="AD644" s="25"/>
      <c r="AE644" s="25"/>
      <c r="AF644" s="25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5"/>
      <c r="Z645" s="25"/>
      <c r="AA645" s="25"/>
      <c r="AB645" s="25"/>
      <c r="AC645" s="25"/>
      <c r="AD645" s="25"/>
      <c r="AE645" s="25"/>
      <c r="AF645" s="25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5"/>
      <c r="Z646" s="25"/>
      <c r="AA646" s="25"/>
      <c r="AB646" s="25"/>
      <c r="AC646" s="25"/>
      <c r="AD646" s="25"/>
      <c r="AE646" s="25"/>
      <c r="AF646" s="25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5"/>
      <c r="Z647" s="25"/>
      <c r="AA647" s="25"/>
      <c r="AB647" s="25"/>
      <c r="AC647" s="25"/>
      <c r="AD647" s="25"/>
      <c r="AE647" s="25"/>
      <c r="AF647" s="25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5"/>
      <c r="Z648" s="25"/>
      <c r="AA648" s="25"/>
      <c r="AB648" s="25"/>
      <c r="AC648" s="25"/>
      <c r="AD648" s="25"/>
      <c r="AE648" s="25"/>
      <c r="AF648" s="25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5"/>
      <c r="Z649" s="25"/>
      <c r="AA649" s="25"/>
      <c r="AB649" s="25"/>
      <c r="AC649" s="25"/>
      <c r="AD649" s="25"/>
      <c r="AE649" s="25"/>
      <c r="AF649" s="25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5"/>
      <c r="Z650" s="25"/>
      <c r="AA650" s="25"/>
      <c r="AB650" s="25"/>
      <c r="AC650" s="25"/>
      <c r="AD650" s="25"/>
      <c r="AE650" s="25"/>
      <c r="AF650" s="25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5"/>
      <c r="Z651" s="25"/>
      <c r="AA651" s="25"/>
      <c r="AB651" s="25"/>
      <c r="AC651" s="25"/>
      <c r="AD651" s="25"/>
      <c r="AE651" s="25"/>
      <c r="AF651" s="25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5"/>
      <c r="Z652" s="25"/>
      <c r="AA652" s="25"/>
      <c r="AB652" s="25"/>
      <c r="AC652" s="25"/>
      <c r="AD652" s="25"/>
      <c r="AE652" s="25"/>
      <c r="AF652" s="25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5"/>
      <c r="Z653" s="25"/>
      <c r="AA653" s="25"/>
      <c r="AB653" s="25"/>
      <c r="AC653" s="25"/>
      <c r="AD653" s="25"/>
      <c r="AE653" s="25"/>
      <c r="AF653" s="25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5"/>
      <c r="Z654" s="25"/>
      <c r="AA654" s="25"/>
      <c r="AB654" s="25"/>
      <c r="AC654" s="25"/>
      <c r="AD654" s="25"/>
      <c r="AE654" s="25"/>
      <c r="AF654" s="25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5"/>
      <c r="Z655" s="25"/>
      <c r="AA655" s="25"/>
      <c r="AB655" s="25"/>
      <c r="AC655" s="25"/>
      <c r="AD655" s="25"/>
      <c r="AE655" s="25"/>
      <c r="AF655" s="25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5"/>
      <c r="Z656" s="25"/>
      <c r="AA656" s="25"/>
      <c r="AB656" s="25"/>
      <c r="AC656" s="25"/>
      <c r="AD656" s="25"/>
      <c r="AE656" s="25"/>
      <c r="AF656" s="25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5"/>
      <c r="Z657" s="25"/>
      <c r="AA657" s="25"/>
      <c r="AB657" s="25"/>
      <c r="AC657" s="25"/>
      <c r="AD657" s="25"/>
      <c r="AE657" s="25"/>
      <c r="AF657" s="25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5"/>
      <c r="Z658" s="25"/>
      <c r="AA658" s="25"/>
      <c r="AB658" s="25"/>
      <c r="AC658" s="25"/>
      <c r="AD658" s="25"/>
      <c r="AE658" s="25"/>
      <c r="AF658" s="25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5"/>
      <c r="Z659" s="25"/>
      <c r="AA659" s="25"/>
      <c r="AB659" s="25"/>
      <c r="AC659" s="25"/>
      <c r="AD659" s="25"/>
      <c r="AE659" s="25"/>
      <c r="AF659" s="25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5"/>
      <c r="Z660" s="25"/>
      <c r="AA660" s="25"/>
      <c r="AB660" s="25"/>
      <c r="AC660" s="25"/>
      <c r="AD660" s="25"/>
      <c r="AE660" s="25"/>
      <c r="AF660" s="25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5"/>
      <c r="Z661" s="25"/>
      <c r="AA661" s="25"/>
      <c r="AB661" s="25"/>
      <c r="AC661" s="25"/>
      <c r="AD661" s="25"/>
      <c r="AE661" s="25"/>
      <c r="AF661" s="25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5"/>
      <c r="Z662" s="25"/>
      <c r="AA662" s="25"/>
      <c r="AB662" s="25"/>
      <c r="AC662" s="25"/>
      <c r="AD662" s="25"/>
      <c r="AE662" s="25"/>
      <c r="AF662" s="25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5"/>
      <c r="Z663" s="25"/>
      <c r="AA663" s="25"/>
      <c r="AB663" s="25"/>
      <c r="AC663" s="25"/>
      <c r="AD663" s="25"/>
      <c r="AE663" s="25"/>
      <c r="AF663" s="25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5"/>
      <c r="Z664" s="25"/>
      <c r="AA664" s="25"/>
      <c r="AB664" s="25"/>
      <c r="AC664" s="25"/>
      <c r="AD664" s="25"/>
      <c r="AE664" s="25"/>
      <c r="AF664" s="25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5"/>
      <c r="Z665" s="25"/>
      <c r="AA665" s="25"/>
      <c r="AB665" s="25"/>
      <c r="AC665" s="25"/>
      <c r="AD665" s="25"/>
      <c r="AE665" s="25"/>
      <c r="AF665" s="25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5"/>
      <c r="Z666" s="25"/>
      <c r="AA666" s="25"/>
      <c r="AB666" s="25"/>
      <c r="AC666" s="25"/>
      <c r="AD666" s="25"/>
      <c r="AE666" s="25"/>
      <c r="AF666" s="25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5"/>
      <c r="Z667" s="25"/>
      <c r="AA667" s="25"/>
      <c r="AB667" s="25"/>
      <c r="AC667" s="25"/>
      <c r="AD667" s="25"/>
      <c r="AE667" s="25"/>
      <c r="AF667" s="25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5"/>
      <c r="Z668" s="25"/>
      <c r="AA668" s="25"/>
      <c r="AB668" s="25"/>
      <c r="AC668" s="25"/>
      <c r="AD668" s="25"/>
      <c r="AE668" s="25"/>
      <c r="AF668" s="25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5"/>
      <c r="Z669" s="25"/>
      <c r="AA669" s="25"/>
      <c r="AB669" s="25"/>
      <c r="AC669" s="25"/>
      <c r="AD669" s="25"/>
      <c r="AE669" s="25"/>
      <c r="AF669" s="25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5"/>
      <c r="Z670" s="25"/>
      <c r="AA670" s="25"/>
      <c r="AB670" s="25"/>
      <c r="AC670" s="25"/>
      <c r="AD670" s="25"/>
      <c r="AE670" s="25"/>
      <c r="AF670" s="25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5"/>
      <c r="Z671" s="25"/>
      <c r="AA671" s="25"/>
      <c r="AB671" s="25"/>
      <c r="AC671" s="25"/>
      <c r="AD671" s="25"/>
      <c r="AE671" s="25"/>
      <c r="AF671" s="25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5"/>
      <c r="Z672" s="25"/>
      <c r="AA672" s="25"/>
      <c r="AB672" s="25"/>
      <c r="AC672" s="25"/>
      <c r="AD672" s="25"/>
      <c r="AE672" s="25"/>
      <c r="AF672" s="25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5"/>
      <c r="Z673" s="25"/>
      <c r="AA673" s="25"/>
      <c r="AB673" s="25"/>
      <c r="AC673" s="25"/>
      <c r="AD673" s="25"/>
      <c r="AE673" s="25"/>
      <c r="AF673" s="25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5"/>
      <c r="Z674" s="25"/>
      <c r="AA674" s="25"/>
      <c r="AB674" s="25"/>
      <c r="AC674" s="25"/>
      <c r="AD674" s="25"/>
      <c r="AE674" s="25"/>
      <c r="AF674" s="25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5"/>
      <c r="Z675" s="25"/>
      <c r="AA675" s="25"/>
      <c r="AB675" s="25"/>
      <c r="AC675" s="25"/>
      <c r="AD675" s="25"/>
      <c r="AE675" s="25"/>
      <c r="AF675" s="25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5"/>
      <c r="Z676" s="25"/>
      <c r="AA676" s="25"/>
      <c r="AB676" s="25"/>
      <c r="AC676" s="25"/>
      <c r="AD676" s="25"/>
      <c r="AE676" s="25"/>
      <c r="AF676" s="25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5"/>
      <c r="Z677" s="25"/>
      <c r="AA677" s="25"/>
      <c r="AB677" s="25"/>
      <c r="AC677" s="25"/>
      <c r="AD677" s="25"/>
      <c r="AE677" s="25"/>
      <c r="AF677" s="25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5"/>
      <c r="Z678" s="25"/>
      <c r="AA678" s="25"/>
      <c r="AB678" s="25"/>
      <c r="AC678" s="25"/>
      <c r="AD678" s="25"/>
      <c r="AE678" s="25"/>
      <c r="AF678" s="25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5"/>
      <c r="Z679" s="25"/>
      <c r="AA679" s="25"/>
      <c r="AB679" s="25"/>
      <c r="AC679" s="25"/>
      <c r="AD679" s="25"/>
      <c r="AE679" s="25"/>
      <c r="AF679" s="25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5"/>
      <c r="Z680" s="25"/>
      <c r="AA680" s="25"/>
      <c r="AB680" s="25"/>
      <c r="AC680" s="25"/>
      <c r="AD680" s="25"/>
      <c r="AE680" s="25"/>
      <c r="AF680" s="25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5"/>
      <c r="Z681" s="25"/>
      <c r="AA681" s="25"/>
      <c r="AB681" s="25"/>
      <c r="AC681" s="25"/>
      <c r="AD681" s="25"/>
      <c r="AE681" s="25"/>
      <c r="AF681" s="25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5"/>
      <c r="Z682" s="25"/>
      <c r="AA682" s="25"/>
      <c r="AB682" s="25"/>
      <c r="AC682" s="25"/>
      <c r="AD682" s="25"/>
      <c r="AE682" s="25"/>
      <c r="AF682" s="25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5"/>
      <c r="Z683" s="25"/>
      <c r="AA683" s="25"/>
      <c r="AB683" s="25"/>
      <c r="AC683" s="25"/>
      <c r="AD683" s="25"/>
      <c r="AE683" s="25"/>
      <c r="AF683" s="25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5"/>
      <c r="Z684" s="25"/>
      <c r="AA684" s="25"/>
      <c r="AB684" s="25"/>
      <c r="AC684" s="25"/>
      <c r="AD684" s="25"/>
      <c r="AE684" s="25"/>
      <c r="AF684" s="25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5"/>
      <c r="Z685" s="25"/>
      <c r="AA685" s="25"/>
      <c r="AB685" s="25"/>
      <c r="AC685" s="25"/>
      <c r="AD685" s="25"/>
      <c r="AE685" s="25"/>
      <c r="AF685" s="25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5"/>
      <c r="Z686" s="25"/>
      <c r="AA686" s="25"/>
      <c r="AB686" s="25"/>
      <c r="AC686" s="25"/>
      <c r="AD686" s="25"/>
      <c r="AE686" s="25"/>
      <c r="AF686" s="25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5"/>
      <c r="Z687" s="25"/>
      <c r="AA687" s="25"/>
      <c r="AB687" s="25"/>
      <c r="AC687" s="25"/>
      <c r="AD687" s="25"/>
      <c r="AE687" s="25"/>
      <c r="AF687" s="25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5"/>
      <c r="Z688" s="25"/>
      <c r="AA688" s="25"/>
      <c r="AB688" s="25"/>
      <c r="AC688" s="25"/>
      <c r="AD688" s="25"/>
      <c r="AE688" s="25"/>
      <c r="AF688" s="25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5"/>
      <c r="Z689" s="25"/>
      <c r="AA689" s="25"/>
      <c r="AB689" s="25"/>
      <c r="AC689" s="25"/>
      <c r="AD689" s="25"/>
      <c r="AE689" s="25"/>
      <c r="AF689" s="25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5"/>
      <c r="Z690" s="25"/>
      <c r="AA690" s="25"/>
      <c r="AB690" s="25"/>
      <c r="AC690" s="25"/>
      <c r="AD690" s="25"/>
      <c r="AE690" s="25"/>
      <c r="AF690" s="25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5"/>
      <c r="Z691" s="25"/>
      <c r="AA691" s="25"/>
      <c r="AB691" s="25"/>
      <c r="AC691" s="25"/>
      <c r="AD691" s="25"/>
      <c r="AE691" s="25"/>
      <c r="AF691" s="25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5"/>
      <c r="Z692" s="25"/>
      <c r="AA692" s="25"/>
      <c r="AB692" s="25"/>
      <c r="AC692" s="25"/>
      <c r="AD692" s="25"/>
      <c r="AE692" s="25"/>
      <c r="AF692" s="25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5"/>
      <c r="Z693" s="25"/>
      <c r="AA693" s="25"/>
      <c r="AB693" s="25"/>
      <c r="AC693" s="25"/>
      <c r="AD693" s="25"/>
      <c r="AE693" s="25"/>
      <c r="AF693" s="25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5"/>
      <c r="Z694" s="25"/>
      <c r="AA694" s="25"/>
      <c r="AB694" s="25"/>
      <c r="AC694" s="25"/>
      <c r="AD694" s="25"/>
      <c r="AE694" s="25"/>
      <c r="AF694" s="25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5"/>
      <c r="Z695" s="25"/>
      <c r="AA695" s="25"/>
      <c r="AB695" s="25"/>
      <c r="AC695" s="25"/>
      <c r="AD695" s="25"/>
      <c r="AE695" s="25"/>
      <c r="AF695" s="25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5"/>
      <c r="Z696" s="25"/>
      <c r="AA696" s="25"/>
      <c r="AB696" s="25"/>
      <c r="AC696" s="25"/>
      <c r="AD696" s="25"/>
      <c r="AE696" s="25"/>
      <c r="AF696" s="25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5"/>
      <c r="Z697" s="25"/>
      <c r="AA697" s="25"/>
      <c r="AB697" s="25"/>
      <c r="AC697" s="25"/>
      <c r="AD697" s="25"/>
      <c r="AE697" s="25"/>
      <c r="AF697" s="25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5"/>
      <c r="Z698" s="25"/>
      <c r="AA698" s="25"/>
      <c r="AB698" s="25"/>
      <c r="AC698" s="25"/>
      <c r="AD698" s="25"/>
      <c r="AE698" s="25"/>
      <c r="AF698" s="25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5"/>
      <c r="Z699" s="25"/>
      <c r="AA699" s="25"/>
      <c r="AB699" s="25"/>
      <c r="AC699" s="25"/>
      <c r="AD699" s="25"/>
      <c r="AE699" s="25"/>
      <c r="AF699" s="25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5"/>
      <c r="Z700" s="25"/>
      <c r="AA700" s="25"/>
      <c r="AB700" s="25"/>
      <c r="AC700" s="25"/>
      <c r="AD700" s="25"/>
      <c r="AE700" s="25"/>
      <c r="AF700" s="25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5"/>
      <c r="Z701" s="25"/>
      <c r="AA701" s="25"/>
      <c r="AB701" s="25"/>
      <c r="AC701" s="25"/>
      <c r="AD701" s="25"/>
      <c r="AE701" s="25"/>
      <c r="AF701" s="25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5"/>
      <c r="Z702" s="25"/>
      <c r="AA702" s="25"/>
      <c r="AB702" s="25"/>
      <c r="AC702" s="25"/>
      <c r="AD702" s="25"/>
      <c r="AE702" s="25"/>
      <c r="AF702" s="25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5"/>
      <c r="Z703" s="25"/>
      <c r="AA703" s="25"/>
      <c r="AB703" s="25"/>
      <c r="AC703" s="25"/>
      <c r="AD703" s="25"/>
      <c r="AE703" s="25"/>
      <c r="AF703" s="25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5"/>
      <c r="Z704" s="25"/>
      <c r="AA704" s="25"/>
      <c r="AB704" s="25"/>
      <c r="AC704" s="25"/>
      <c r="AD704" s="25"/>
      <c r="AE704" s="25"/>
      <c r="AF704" s="25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5"/>
      <c r="Z705" s="25"/>
      <c r="AA705" s="25"/>
      <c r="AB705" s="25"/>
      <c r="AC705" s="25"/>
      <c r="AD705" s="25"/>
      <c r="AE705" s="25"/>
      <c r="AF705" s="25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5"/>
      <c r="Z706" s="25"/>
      <c r="AA706" s="25"/>
      <c r="AB706" s="25"/>
      <c r="AC706" s="25"/>
      <c r="AD706" s="25"/>
      <c r="AE706" s="25"/>
      <c r="AF706" s="25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5"/>
      <c r="Z707" s="25"/>
      <c r="AA707" s="25"/>
      <c r="AB707" s="25"/>
      <c r="AC707" s="25"/>
      <c r="AD707" s="25"/>
      <c r="AE707" s="25"/>
      <c r="AF707" s="25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5"/>
      <c r="Z708" s="25"/>
      <c r="AA708" s="25"/>
      <c r="AB708" s="25"/>
      <c r="AC708" s="25"/>
      <c r="AD708" s="25"/>
      <c r="AE708" s="25"/>
      <c r="AF708" s="25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5"/>
      <c r="Z709" s="25"/>
      <c r="AA709" s="25"/>
      <c r="AB709" s="25"/>
      <c r="AC709" s="25"/>
      <c r="AD709" s="25"/>
      <c r="AE709" s="25"/>
      <c r="AF709" s="25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5"/>
      <c r="Z710" s="25"/>
      <c r="AA710" s="25"/>
      <c r="AB710" s="25"/>
      <c r="AC710" s="25"/>
      <c r="AD710" s="25"/>
      <c r="AE710" s="25"/>
      <c r="AF710" s="25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5"/>
      <c r="Z711" s="25"/>
      <c r="AA711" s="25"/>
      <c r="AB711" s="25"/>
      <c r="AC711" s="25"/>
      <c r="AD711" s="25"/>
      <c r="AE711" s="25"/>
      <c r="AF711" s="25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5"/>
      <c r="Z712" s="25"/>
      <c r="AA712" s="25"/>
      <c r="AB712" s="25"/>
      <c r="AC712" s="25"/>
      <c r="AD712" s="25"/>
      <c r="AE712" s="25"/>
      <c r="AF712" s="25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5"/>
      <c r="Z713" s="25"/>
      <c r="AA713" s="25"/>
      <c r="AB713" s="25"/>
      <c r="AC713" s="25"/>
      <c r="AD713" s="25"/>
      <c r="AE713" s="25"/>
      <c r="AF713" s="25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5"/>
      <c r="Z714" s="25"/>
      <c r="AA714" s="25"/>
      <c r="AB714" s="25"/>
      <c r="AC714" s="25"/>
      <c r="AD714" s="25"/>
      <c r="AE714" s="25"/>
      <c r="AF714" s="25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5"/>
      <c r="Z715" s="25"/>
      <c r="AA715" s="25"/>
      <c r="AB715" s="25"/>
      <c r="AC715" s="25"/>
      <c r="AD715" s="25"/>
      <c r="AE715" s="25"/>
      <c r="AF715" s="25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5"/>
      <c r="Z716" s="25"/>
      <c r="AA716" s="25"/>
      <c r="AB716" s="25"/>
      <c r="AC716" s="25"/>
      <c r="AD716" s="25"/>
      <c r="AE716" s="25"/>
      <c r="AF716" s="25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5"/>
      <c r="Z717" s="25"/>
      <c r="AA717" s="25"/>
      <c r="AB717" s="25"/>
      <c r="AC717" s="25"/>
      <c r="AD717" s="25"/>
      <c r="AE717" s="25"/>
      <c r="AF717" s="25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5"/>
      <c r="Z718" s="25"/>
      <c r="AA718" s="25"/>
      <c r="AB718" s="25"/>
      <c r="AC718" s="25"/>
      <c r="AD718" s="25"/>
      <c r="AE718" s="25"/>
      <c r="AF718" s="25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5"/>
      <c r="Z719" s="25"/>
      <c r="AA719" s="25"/>
      <c r="AB719" s="25"/>
      <c r="AC719" s="25"/>
      <c r="AD719" s="25"/>
      <c r="AE719" s="25"/>
      <c r="AF719" s="25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5"/>
      <c r="Z720" s="25"/>
      <c r="AA720" s="25"/>
      <c r="AB720" s="25"/>
      <c r="AC720" s="25"/>
      <c r="AD720" s="25"/>
      <c r="AE720" s="25"/>
      <c r="AF720" s="25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5"/>
      <c r="Z721" s="25"/>
      <c r="AA721" s="25"/>
      <c r="AB721" s="25"/>
      <c r="AC721" s="25"/>
      <c r="AD721" s="25"/>
      <c r="AE721" s="25"/>
      <c r="AF721" s="25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5"/>
      <c r="Z722" s="25"/>
      <c r="AA722" s="25"/>
      <c r="AB722" s="25"/>
      <c r="AC722" s="25"/>
      <c r="AD722" s="25"/>
      <c r="AE722" s="25"/>
      <c r="AF722" s="25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5"/>
      <c r="Z723" s="25"/>
      <c r="AA723" s="25"/>
      <c r="AB723" s="25"/>
      <c r="AC723" s="25"/>
      <c r="AD723" s="25"/>
      <c r="AE723" s="25"/>
      <c r="AF723" s="25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5"/>
      <c r="Z724" s="25"/>
      <c r="AA724" s="25"/>
      <c r="AB724" s="25"/>
      <c r="AC724" s="25"/>
      <c r="AD724" s="25"/>
      <c r="AE724" s="25"/>
      <c r="AF724" s="25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5"/>
      <c r="Z725" s="25"/>
      <c r="AA725" s="25"/>
      <c r="AB725" s="25"/>
      <c r="AC725" s="25"/>
      <c r="AD725" s="25"/>
      <c r="AE725" s="25"/>
      <c r="AF725" s="25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5"/>
      <c r="Z726" s="25"/>
      <c r="AA726" s="25"/>
      <c r="AB726" s="25"/>
      <c r="AC726" s="25"/>
      <c r="AD726" s="25"/>
      <c r="AE726" s="25"/>
      <c r="AF726" s="25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5"/>
      <c r="Z727" s="25"/>
      <c r="AA727" s="25"/>
      <c r="AB727" s="25"/>
      <c r="AC727" s="25"/>
      <c r="AD727" s="25"/>
      <c r="AE727" s="25"/>
      <c r="AF727" s="25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5"/>
      <c r="Z728" s="25"/>
      <c r="AA728" s="25"/>
      <c r="AB728" s="25"/>
      <c r="AC728" s="25"/>
      <c r="AD728" s="25"/>
      <c r="AE728" s="25"/>
      <c r="AF728" s="25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5"/>
      <c r="Z729" s="25"/>
      <c r="AA729" s="25"/>
      <c r="AB729" s="25"/>
      <c r="AC729" s="25"/>
      <c r="AD729" s="25"/>
      <c r="AE729" s="25"/>
      <c r="AF729" s="25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5"/>
      <c r="Z730" s="25"/>
      <c r="AA730" s="25"/>
      <c r="AB730" s="25"/>
      <c r="AC730" s="25"/>
      <c r="AD730" s="25"/>
      <c r="AE730" s="25"/>
      <c r="AF730" s="25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5"/>
      <c r="Z731" s="25"/>
      <c r="AA731" s="25"/>
      <c r="AB731" s="25"/>
      <c r="AC731" s="25"/>
      <c r="AD731" s="25"/>
      <c r="AE731" s="25"/>
      <c r="AF731" s="25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5"/>
      <c r="Z732" s="25"/>
      <c r="AA732" s="25"/>
      <c r="AB732" s="25"/>
      <c r="AC732" s="25"/>
      <c r="AD732" s="25"/>
      <c r="AE732" s="25"/>
      <c r="AF732" s="25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5"/>
      <c r="Z733" s="25"/>
      <c r="AA733" s="25"/>
      <c r="AB733" s="25"/>
      <c r="AC733" s="25"/>
      <c r="AD733" s="25"/>
      <c r="AE733" s="25"/>
      <c r="AF733" s="25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5"/>
      <c r="Z734" s="25"/>
      <c r="AA734" s="25"/>
      <c r="AB734" s="25"/>
      <c r="AC734" s="25"/>
      <c r="AD734" s="25"/>
      <c r="AE734" s="25"/>
      <c r="AF734" s="25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5"/>
      <c r="Z735" s="25"/>
      <c r="AA735" s="25"/>
      <c r="AB735" s="25"/>
      <c r="AC735" s="25"/>
      <c r="AD735" s="25"/>
      <c r="AE735" s="25"/>
      <c r="AF735" s="25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5"/>
      <c r="Z736" s="25"/>
      <c r="AA736" s="25"/>
      <c r="AB736" s="25"/>
      <c r="AC736" s="25"/>
      <c r="AD736" s="25"/>
      <c r="AE736" s="25"/>
      <c r="AF736" s="25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5"/>
      <c r="Z737" s="25"/>
      <c r="AA737" s="25"/>
      <c r="AB737" s="25"/>
      <c r="AC737" s="25"/>
      <c r="AD737" s="25"/>
      <c r="AE737" s="25"/>
      <c r="AF737" s="25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5"/>
      <c r="Z738" s="25"/>
      <c r="AA738" s="25"/>
      <c r="AB738" s="25"/>
      <c r="AC738" s="25"/>
      <c r="AD738" s="25"/>
      <c r="AE738" s="25"/>
      <c r="AF738" s="25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5"/>
      <c r="Z739" s="25"/>
      <c r="AA739" s="25"/>
      <c r="AB739" s="25"/>
      <c r="AC739" s="25"/>
      <c r="AD739" s="25"/>
      <c r="AE739" s="25"/>
      <c r="AF739" s="25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5"/>
      <c r="Z740" s="25"/>
      <c r="AA740" s="25"/>
      <c r="AB740" s="25"/>
      <c r="AC740" s="25"/>
      <c r="AD740" s="25"/>
      <c r="AE740" s="25"/>
      <c r="AF740" s="25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5"/>
      <c r="Z741" s="25"/>
      <c r="AA741" s="25"/>
      <c r="AB741" s="25"/>
      <c r="AC741" s="25"/>
      <c r="AD741" s="25"/>
      <c r="AE741" s="25"/>
      <c r="AF741" s="25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5"/>
      <c r="Z742" s="25"/>
      <c r="AA742" s="25"/>
      <c r="AB742" s="25"/>
      <c r="AC742" s="25"/>
      <c r="AD742" s="25"/>
      <c r="AE742" s="25"/>
      <c r="AF742" s="25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5"/>
      <c r="Z743" s="25"/>
      <c r="AA743" s="25"/>
      <c r="AB743" s="25"/>
      <c r="AC743" s="25"/>
      <c r="AD743" s="25"/>
      <c r="AE743" s="25"/>
      <c r="AF743" s="25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5"/>
      <c r="Z744" s="25"/>
      <c r="AA744" s="25"/>
      <c r="AB744" s="25"/>
      <c r="AC744" s="25"/>
      <c r="AD744" s="25"/>
      <c r="AE744" s="25"/>
      <c r="AF744" s="25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5"/>
      <c r="Z745" s="25"/>
      <c r="AA745" s="25"/>
      <c r="AB745" s="25"/>
      <c r="AC745" s="25"/>
      <c r="AD745" s="25"/>
      <c r="AE745" s="25"/>
      <c r="AF745" s="25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5"/>
      <c r="Z746" s="25"/>
      <c r="AA746" s="25"/>
      <c r="AB746" s="25"/>
      <c r="AC746" s="25"/>
      <c r="AD746" s="25"/>
      <c r="AE746" s="25"/>
      <c r="AF746" s="25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5"/>
      <c r="Z747" s="25"/>
      <c r="AA747" s="25"/>
      <c r="AB747" s="25"/>
      <c r="AC747" s="25"/>
      <c r="AD747" s="25"/>
      <c r="AE747" s="25"/>
      <c r="AF747" s="25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5"/>
      <c r="Z748" s="25"/>
      <c r="AA748" s="25"/>
      <c r="AB748" s="25"/>
      <c r="AC748" s="25"/>
      <c r="AD748" s="25"/>
      <c r="AE748" s="25"/>
      <c r="AF748" s="25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5"/>
      <c r="Z749" s="25"/>
      <c r="AA749" s="25"/>
      <c r="AB749" s="25"/>
      <c r="AC749" s="25"/>
      <c r="AD749" s="25"/>
      <c r="AE749" s="25"/>
      <c r="AF749" s="25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5"/>
      <c r="Z750" s="25"/>
      <c r="AA750" s="25"/>
      <c r="AB750" s="25"/>
      <c r="AC750" s="25"/>
      <c r="AD750" s="25"/>
      <c r="AE750" s="25"/>
      <c r="AF750" s="25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5"/>
      <c r="Z751" s="25"/>
      <c r="AA751" s="25"/>
      <c r="AB751" s="25"/>
      <c r="AC751" s="25"/>
      <c r="AD751" s="25"/>
      <c r="AE751" s="25"/>
      <c r="AF751" s="25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5"/>
      <c r="Z752" s="25"/>
      <c r="AA752" s="25"/>
      <c r="AB752" s="25"/>
      <c r="AC752" s="25"/>
      <c r="AD752" s="25"/>
      <c r="AE752" s="25"/>
      <c r="AF752" s="25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5"/>
      <c r="Z753" s="25"/>
      <c r="AA753" s="25"/>
      <c r="AB753" s="25"/>
      <c r="AC753" s="25"/>
      <c r="AD753" s="25"/>
      <c r="AE753" s="25"/>
      <c r="AF753" s="25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5"/>
      <c r="Z754" s="25"/>
      <c r="AA754" s="25"/>
      <c r="AB754" s="25"/>
      <c r="AC754" s="25"/>
      <c r="AD754" s="25"/>
      <c r="AE754" s="25"/>
      <c r="AF754" s="25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5"/>
      <c r="Z755" s="25"/>
      <c r="AA755" s="25"/>
      <c r="AB755" s="25"/>
      <c r="AC755" s="25"/>
      <c r="AD755" s="25"/>
      <c r="AE755" s="25"/>
      <c r="AF755" s="25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5"/>
      <c r="Z756" s="25"/>
      <c r="AA756" s="25"/>
      <c r="AB756" s="25"/>
      <c r="AC756" s="25"/>
      <c r="AD756" s="25"/>
      <c r="AE756" s="25"/>
      <c r="AF756" s="25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5"/>
      <c r="Z757" s="25"/>
      <c r="AA757" s="25"/>
      <c r="AB757" s="25"/>
      <c r="AC757" s="25"/>
      <c r="AD757" s="25"/>
      <c r="AE757" s="25"/>
      <c r="AF757" s="25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5"/>
      <c r="Z758" s="25"/>
      <c r="AA758" s="25"/>
      <c r="AB758" s="25"/>
      <c r="AC758" s="25"/>
      <c r="AD758" s="25"/>
      <c r="AE758" s="25"/>
      <c r="AF758" s="25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5"/>
      <c r="Z759" s="25"/>
      <c r="AA759" s="25"/>
      <c r="AB759" s="25"/>
      <c r="AC759" s="25"/>
      <c r="AD759" s="25"/>
      <c r="AE759" s="25"/>
      <c r="AF759" s="25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5"/>
      <c r="Z760" s="25"/>
      <c r="AA760" s="25"/>
      <c r="AB760" s="25"/>
      <c r="AC760" s="25"/>
      <c r="AD760" s="25"/>
      <c r="AE760" s="25"/>
      <c r="AF760" s="25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5"/>
      <c r="Z761" s="25"/>
      <c r="AA761" s="25"/>
      <c r="AB761" s="25"/>
      <c r="AC761" s="25"/>
      <c r="AD761" s="25"/>
      <c r="AE761" s="25"/>
      <c r="AF761" s="25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5"/>
      <c r="Z762" s="25"/>
      <c r="AA762" s="25"/>
      <c r="AB762" s="25"/>
      <c r="AC762" s="25"/>
      <c r="AD762" s="25"/>
      <c r="AE762" s="25"/>
      <c r="AF762" s="25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5"/>
      <c r="Z763" s="25"/>
      <c r="AA763" s="25"/>
      <c r="AB763" s="25"/>
      <c r="AC763" s="25"/>
      <c r="AD763" s="25"/>
      <c r="AE763" s="25"/>
      <c r="AF763" s="25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5"/>
      <c r="Z764" s="25"/>
      <c r="AA764" s="25"/>
      <c r="AB764" s="25"/>
      <c r="AC764" s="25"/>
      <c r="AD764" s="25"/>
      <c r="AE764" s="25"/>
      <c r="AF764" s="25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5"/>
      <c r="Z765" s="25"/>
      <c r="AA765" s="25"/>
      <c r="AB765" s="25"/>
      <c r="AC765" s="25"/>
      <c r="AD765" s="25"/>
      <c r="AE765" s="25"/>
      <c r="AF765" s="25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5"/>
      <c r="Z766" s="25"/>
      <c r="AA766" s="25"/>
      <c r="AB766" s="25"/>
      <c r="AC766" s="25"/>
      <c r="AD766" s="25"/>
      <c r="AE766" s="25"/>
      <c r="AF766" s="25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5"/>
      <c r="Z767" s="25"/>
      <c r="AA767" s="25"/>
      <c r="AB767" s="25"/>
      <c r="AC767" s="25"/>
      <c r="AD767" s="25"/>
      <c r="AE767" s="25"/>
      <c r="AF767" s="25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5"/>
      <c r="Z768" s="25"/>
      <c r="AA768" s="25"/>
      <c r="AB768" s="25"/>
      <c r="AC768" s="25"/>
      <c r="AD768" s="25"/>
      <c r="AE768" s="25"/>
      <c r="AF768" s="25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5"/>
      <c r="Z769" s="25"/>
      <c r="AA769" s="25"/>
      <c r="AB769" s="25"/>
      <c r="AC769" s="25"/>
      <c r="AD769" s="25"/>
      <c r="AE769" s="25"/>
      <c r="AF769" s="25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5"/>
      <c r="Z770" s="25"/>
      <c r="AA770" s="25"/>
      <c r="AB770" s="25"/>
      <c r="AC770" s="25"/>
      <c r="AD770" s="25"/>
      <c r="AE770" s="25"/>
      <c r="AF770" s="25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5"/>
      <c r="Z771" s="25"/>
      <c r="AA771" s="25"/>
      <c r="AB771" s="25"/>
      <c r="AC771" s="25"/>
      <c r="AD771" s="25"/>
      <c r="AE771" s="25"/>
      <c r="AF771" s="25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5"/>
      <c r="Z772" s="25"/>
      <c r="AA772" s="25"/>
      <c r="AB772" s="25"/>
      <c r="AC772" s="25"/>
      <c r="AD772" s="25"/>
      <c r="AE772" s="25"/>
      <c r="AF772" s="25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5"/>
      <c r="Z773" s="25"/>
      <c r="AA773" s="25"/>
      <c r="AB773" s="25"/>
      <c r="AC773" s="25"/>
      <c r="AD773" s="25"/>
      <c r="AE773" s="25"/>
      <c r="AF773" s="25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5"/>
      <c r="Z774" s="25"/>
      <c r="AA774" s="25"/>
      <c r="AB774" s="25"/>
      <c r="AC774" s="25"/>
      <c r="AD774" s="25"/>
      <c r="AE774" s="25"/>
      <c r="AF774" s="25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5"/>
      <c r="Z775" s="25"/>
      <c r="AA775" s="25"/>
      <c r="AB775" s="25"/>
      <c r="AC775" s="25"/>
      <c r="AD775" s="25"/>
      <c r="AE775" s="25"/>
      <c r="AF775" s="25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5"/>
      <c r="Z776" s="25"/>
      <c r="AA776" s="25"/>
      <c r="AB776" s="25"/>
      <c r="AC776" s="25"/>
      <c r="AD776" s="25"/>
      <c r="AE776" s="25"/>
      <c r="AF776" s="25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5"/>
      <c r="Z777" s="25"/>
      <c r="AA777" s="25"/>
      <c r="AB777" s="25"/>
      <c r="AC777" s="25"/>
      <c r="AD777" s="25"/>
      <c r="AE777" s="25"/>
      <c r="AF777" s="25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5"/>
      <c r="Z778" s="25"/>
      <c r="AA778" s="25"/>
      <c r="AB778" s="25"/>
      <c r="AC778" s="25"/>
      <c r="AD778" s="25"/>
      <c r="AE778" s="25"/>
      <c r="AF778" s="25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5"/>
      <c r="Z779" s="25"/>
      <c r="AA779" s="25"/>
      <c r="AB779" s="25"/>
      <c r="AC779" s="25"/>
      <c r="AD779" s="25"/>
      <c r="AE779" s="25"/>
      <c r="AF779" s="25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5"/>
      <c r="Z780" s="25"/>
      <c r="AA780" s="25"/>
      <c r="AB780" s="25"/>
      <c r="AC780" s="25"/>
      <c r="AD780" s="25"/>
      <c r="AE780" s="25"/>
      <c r="AF780" s="25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5"/>
      <c r="Z781" s="25"/>
      <c r="AA781" s="25"/>
      <c r="AB781" s="25"/>
      <c r="AC781" s="25"/>
      <c r="AD781" s="25"/>
      <c r="AE781" s="25"/>
      <c r="AF781" s="25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5"/>
      <c r="Z782" s="25"/>
      <c r="AA782" s="25"/>
      <c r="AB782" s="25"/>
      <c r="AC782" s="25"/>
      <c r="AD782" s="25"/>
      <c r="AE782" s="25"/>
      <c r="AF782" s="25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5"/>
      <c r="Z783" s="25"/>
      <c r="AA783" s="25"/>
      <c r="AB783" s="25"/>
      <c r="AC783" s="25"/>
      <c r="AD783" s="25"/>
      <c r="AE783" s="25"/>
      <c r="AF783" s="25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5"/>
      <c r="Z784" s="25"/>
      <c r="AA784" s="25"/>
      <c r="AB784" s="25"/>
      <c r="AC784" s="25"/>
      <c r="AD784" s="25"/>
      <c r="AE784" s="25"/>
      <c r="AF784" s="25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5"/>
      <c r="Z785" s="25"/>
      <c r="AA785" s="25"/>
      <c r="AB785" s="25"/>
      <c r="AC785" s="25"/>
      <c r="AD785" s="25"/>
      <c r="AE785" s="25"/>
      <c r="AF785" s="25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5"/>
      <c r="Z786" s="25"/>
      <c r="AA786" s="25"/>
      <c r="AB786" s="25"/>
      <c r="AC786" s="25"/>
      <c r="AD786" s="25"/>
      <c r="AE786" s="25"/>
      <c r="AF786" s="25"/>
    </row>
  </sheetData>
  <conditionalFormatting sqref="A2:A786">
    <cfRule type="expression" dxfId="5" priority="1">
      <formula>" =match(C2,indirect(='Johnny Bartel'!A:A),0)"</formula>
    </cfRule>
  </conditionalFormatting>
  <conditionalFormatting sqref="B1:B786">
    <cfRule type="cellIs" dxfId="5" priority="2" operator="equal">
      <formula>"Unavailable"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75"/>
  <cols>
    <col customWidth="1" min="1" max="1" width="6.0"/>
    <col customWidth="1" min="2" max="2" width="20.86"/>
    <col customWidth="1" min="3" max="3" width="12.14"/>
    <col customWidth="1" min="4" max="4" width="12.57"/>
    <col customWidth="1" min="5" max="5" width="15.71"/>
    <col customWidth="1" min="6" max="6" width="6.43"/>
    <col customWidth="1" min="7" max="7" width="6.86"/>
    <col customWidth="1" min="8" max="9" width="8.0"/>
    <col customWidth="1" min="10" max="11" width="6.86"/>
    <col customWidth="1" min="12" max="12" width="5.71"/>
    <col customWidth="1" min="13" max="13" width="4.57"/>
    <col customWidth="1" min="14" max="14" width="5.71"/>
    <col customWidth="1" min="15" max="18" width="6.86"/>
    <col customWidth="1" min="19" max="21" width="5.71"/>
    <col customWidth="1" min="22" max="25" width="6.29"/>
    <col customWidth="1" min="26" max="26" width="7.57"/>
    <col customWidth="1" min="27" max="27" width="6.29"/>
    <col customWidth="1" min="28" max="28" width="10.86"/>
    <col customWidth="1" min="29" max="29" width="9.71"/>
    <col customWidth="1" min="30" max="30" width="9.57"/>
    <col customWidth="1" min="31" max="31" width="10.14"/>
    <col customWidth="1" min="32" max="33" width="9.71"/>
    <col customWidth="1" min="34" max="34" width="9.86"/>
    <col customWidth="1" min="35" max="35" width="15.0"/>
    <col customWidth="1" min="36" max="36" width="10.43"/>
    <col customWidth="1" min="37" max="37" width="11.57"/>
    <col customWidth="1" min="38" max="38" width="15.86"/>
  </cols>
  <sheetData>
    <row r="1">
      <c r="A1" s="41"/>
      <c r="B1" s="41" t="s">
        <v>78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4"/>
      <c r="AC1" s="44"/>
      <c r="AD1" s="44"/>
      <c r="AE1" s="44"/>
      <c r="AF1" s="44"/>
      <c r="AG1" s="44"/>
      <c r="AH1" s="45"/>
      <c r="AI1" s="44"/>
      <c r="AJ1" s="44"/>
      <c r="AK1" s="45"/>
      <c r="AL1" s="46"/>
    </row>
    <row r="2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7"/>
      <c r="AC2" s="47"/>
      <c r="AD2" s="47"/>
      <c r="AE2" s="47"/>
      <c r="AF2" s="47"/>
      <c r="AG2" s="47"/>
      <c r="AH2" s="48"/>
      <c r="AI2" s="47"/>
      <c r="AJ2" s="47"/>
      <c r="AK2" s="48"/>
      <c r="AL2" s="49"/>
    </row>
    <row r="3">
      <c r="A3" s="41">
        <v>208.0</v>
      </c>
      <c r="B3" s="41" t="s">
        <v>1128</v>
      </c>
      <c r="C3" s="41" t="str">
        <f>VLOOKUP(B3, 'Unavailable Hitters'!X:Y, 2, FALSE)</f>
        <v>#N/A</v>
      </c>
      <c r="D3" s="41" t="s">
        <v>662</v>
      </c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7"/>
      <c r="AC3" s="47"/>
      <c r="AD3" s="47"/>
      <c r="AE3" s="47"/>
      <c r="AF3" s="47"/>
      <c r="AG3" s="47"/>
      <c r="AH3" s="48"/>
      <c r="AI3" s="47"/>
      <c r="AJ3" s="47"/>
      <c r="AK3" s="48"/>
      <c r="AL3" s="49"/>
    </row>
    <row r="4">
      <c r="A4" s="41">
        <v>213.0</v>
      </c>
      <c r="B4" s="41" t="s">
        <v>1129</v>
      </c>
      <c r="C4" s="41" t="str">
        <f>VLOOKUP(B4, 'Unavailable Hitters'!X:Y, 2, FALSE)</f>
        <v>#N/A</v>
      </c>
      <c r="D4" s="41" t="s">
        <v>662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7"/>
      <c r="AC4" s="47"/>
      <c r="AD4" s="47"/>
      <c r="AE4" s="47"/>
      <c r="AF4" s="47"/>
      <c r="AG4" s="47"/>
      <c r="AH4" s="48"/>
      <c r="AI4" s="47"/>
      <c r="AJ4" s="47"/>
      <c r="AK4" s="48"/>
      <c r="AL4" s="49"/>
    </row>
    <row r="5">
      <c r="A5" s="41">
        <v>217.0</v>
      </c>
      <c r="B5" s="41" t="s">
        <v>1130</v>
      </c>
      <c r="C5" s="41" t="str">
        <f>VLOOKUP(B5, 'Unavailable Hitters'!X:Y, 2, FALSE)</f>
        <v>#N/A</v>
      </c>
      <c r="D5" s="41" t="s">
        <v>662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7"/>
      <c r="AC5" s="47"/>
      <c r="AD5" s="47"/>
      <c r="AE5" s="47"/>
      <c r="AF5" s="47"/>
      <c r="AG5" s="47"/>
      <c r="AH5" s="48"/>
      <c r="AI5" s="47"/>
      <c r="AJ5" s="47"/>
      <c r="AK5" s="48"/>
      <c r="AL5" s="49"/>
    </row>
    <row r="6">
      <c r="A6" s="50">
        <v>222.5</v>
      </c>
      <c r="B6" s="41" t="s">
        <v>1131</v>
      </c>
      <c r="C6" s="41" t="str">
        <f>VLOOKUP(B6, 'Unavailable Hitters'!X:Y, 2, FALSE)</f>
        <v>#N/A</v>
      </c>
      <c r="D6" s="41" t="s">
        <v>662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7"/>
      <c r="AC6" s="47"/>
      <c r="AD6" s="47"/>
      <c r="AE6" s="47"/>
      <c r="AF6" s="47"/>
      <c r="AG6" s="47"/>
      <c r="AH6" s="48"/>
      <c r="AI6" s="47"/>
      <c r="AJ6" s="47"/>
      <c r="AK6" s="48"/>
      <c r="AL6" s="49"/>
    </row>
    <row r="7">
      <c r="A7" s="41">
        <v>222.0</v>
      </c>
      <c r="B7" s="41" t="s">
        <v>1132</v>
      </c>
      <c r="C7" s="41" t="str">
        <f>VLOOKUP(B7, 'Unavailable Hitters'!X:Y, 2, FALSE)</f>
        <v>#N/A</v>
      </c>
      <c r="D7" s="41" t="s">
        <v>662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7"/>
      <c r="AC7" s="47"/>
      <c r="AD7" s="47"/>
      <c r="AE7" s="47"/>
      <c r="AF7" s="47"/>
      <c r="AG7" s="47"/>
      <c r="AH7" s="48"/>
      <c r="AI7" s="47"/>
      <c r="AJ7" s="47"/>
      <c r="AK7" s="48"/>
      <c r="AL7" s="49"/>
    </row>
    <row r="8">
      <c r="A8" s="41">
        <v>230.0</v>
      </c>
      <c r="B8" s="41" t="s">
        <v>1133</v>
      </c>
      <c r="C8" s="41" t="str">
        <f>VLOOKUP(B8, 'Unavailable Hitters'!X:Y, 2, FALSE)</f>
        <v>#N/A</v>
      </c>
      <c r="D8" s="41" t="s">
        <v>662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7"/>
      <c r="AC8" s="47"/>
      <c r="AD8" s="47"/>
      <c r="AE8" s="47"/>
      <c r="AF8" s="47"/>
      <c r="AG8" s="47"/>
      <c r="AH8" s="48"/>
      <c r="AI8" s="47"/>
      <c r="AJ8" s="47"/>
      <c r="AK8" s="48"/>
      <c r="AL8" s="49"/>
    </row>
    <row r="9">
      <c r="A9" s="41">
        <v>241.0</v>
      </c>
      <c r="B9" s="41" t="s">
        <v>1134</v>
      </c>
      <c r="C9" s="41" t="str">
        <f>VLOOKUP(B9, 'Unavailable Hitters'!X:Y, 2, FALSE)</f>
        <v>#N/A</v>
      </c>
      <c r="D9" s="41" t="s">
        <v>662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7"/>
      <c r="AC9" s="47"/>
      <c r="AD9" s="47"/>
      <c r="AE9" s="47"/>
      <c r="AF9" s="47"/>
      <c r="AG9" s="47"/>
      <c r="AH9" s="48"/>
      <c r="AI9" s="47"/>
      <c r="AJ9" s="47"/>
      <c r="AK9" s="48"/>
      <c r="AL9" s="49"/>
    </row>
    <row r="10">
      <c r="A10" s="41">
        <v>243.0</v>
      </c>
      <c r="B10" s="41" t="s">
        <v>1135</v>
      </c>
      <c r="C10" s="41" t="str">
        <f>VLOOKUP(B10, 'Unavailable Hitters'!X:Y, 2, FALSE)</f>
        <v>#N/A</v>
      </c>
      <c r="D10" s="41" t="s">
        <v>662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7"/>
      <c r="AC10" s="47"/>
      <c r="AD10" s="47"/>
      <c r="AE10" s="47"/>
      <c r="AF10" s="47"/>
      <c r="AG10" s="47"/>
      <c r="AH10" s="48"/>
      <c r="AI10" s="47"/>
      <c r="AJ10" s="47"/>
      <c r="AK10" s="48"/>
      <c r="AL10" s="49"/>
    </row>
    <row r="11">
      <c r="A11" s="41">
        <v>249.0</v>
      </c>
      <c r="B11" s="41" t="s">
        <v>1136</v>
      </c>
      <c r="C11" s="41" t="str">
        <f>VLOOKUP(B11, 'Unavailable Hitters'!X:Y, 2, FALSE)</f>
        <v>#N/A</v>
      </c>
      <c r="D11" s="41" t="s">
        <v>662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7"/>
      <c r="AC11" s="47"/>
      <c r="AD11" s="47"/>
      <c r="AE11" s="47"/>
      <c r="AF11" s="47"/>
      <c r="AG11" s="47"/>
      <c r="AH11" s="48"/>
      <c r="AI11" s="47"/>
      <c r="AJ11" s="47"/>
      <c r="AK11" s="48"/>
      <c r="AL11" s="49"/>
    </row>
    <row r="12">
      <c r="A12" s="41">
        <v>259.0</v>
      </c>
      <c r="B12" s="41" t="s">
        <v>1137</v>
      </c>
      <c r="C12" s="41" t="str">
        <f>VLOOKUP(B12, 'Unavailable Hitters'!X:Y, 2, FALSE)</f>
        <v>#N/A</v>
      </c>
      <c r="D12" s="41" t="s">
        <v>662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7"/>
      <c r="AC12" s="47"/>
      <c r="AD12" s="47"/>
      <c r="AE12" s="47"/>
      <c r="AF12" s="47"/>
      <c r="AG12" s="47"/>
      <c r="AH12" s="48"/>
      <c r="AI12" s="47"/>
      <c r="AJ12" s="47"/>
      <c r="AK12" s="48"/>
      <c r="AL12" s="49"/>
    </row>
    <row r="13">
      <c r="A13" s="41">
        <v>267.0</v>
      </c>
      <c r="B13" s="41" t="s">
        <v>1138</v>
      </c>
      <c r="C13" s="41" t="str">
        <f>VLOOKUP(B13, 'Unavailable Hitters'!X:Y, 2, FALSE)</f>
        <v>#N/A</v>
      </c>
      <c r="D13" s="41" t="s">
        <v>662</v>
      </c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7"/>
      <c r="AC13" s="47"/>
      <c r="AD13" s="47"/>
      <c r="AE13" s="47"/>
      <c r="AF13" s="47"/>
      <c r="AG13" s="47"/>
      <c r="AH13" s="48"/>
      <c r="AI13" s="47"/>
      <c r="AJ13" s="47"/>
      <c r="AK13" s="48"/>
      <c r="AL13" s="49"/>
    </row>
    <row r="14">
      <c r="A14" s="41">
        <v>268.0</v>
      </c>
      <c r="C14" s="41" t="str">
        <f>VLOOKUP('Johnny Bartel'!H4, 'Unavailable Hitters'!X:Y, 2, FALSE)</f>
        <v>Unavailable</v>
      </c>
      <c r="D14" s="41" t="s">
        <v>662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7"/>
      <c r="AC14" s="47"/>
      <c r="AD14" s="47"/>
      <c r="AE14" s="47"/>
      <c r="AF14" s="47"/>
      <c r="AG14" s="47"/>
      <c r="AH14" s="48"/>
      <c r="AI14" s="47"/>
      <c r="AJ14" s="47"/>
      <c r="AK14" s="48"/>
      <c r="AL14" s="49"/>
    </row>
    <row r="15">
      <c r="A15" s="41">
        <v>270.0</v>
      </c>
      <c r="B15" s="41" t="s">
        <v>1139</v>
      </c>
      <c r="C15" s="41" t="str">
        <f>VLOOKUP(B15, 'Unavailable Hitters'!X:Y, 2, FALSE)</f>
        <v>#N/A</v>
      </c>
      <c r="D15" s="41" t="s">
        <v>662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7"/>
      <c r="AC15" s="47"/>
      <c r="AD15" s="47"/>
      <c r="AE15" s="47"/>
      <c r="AF15" s="47"/>
      <c r="AG15" s="47"/>
      <c r="AH15" s="48"/>
      <c r="AI15" s="47"/>
      <c r="AJ15" s="47"/>
      <c r="AK15" s="48"/>
      <c r="AL15" s="49"/>
    </row>
    <row r="16">
      <c r="A16" s="41">
        <v>272.0</v>
      </c>
      <c r="B16" s="41" t="s">
        <v>1140</v>
      </c>
      <c r="C16" s="41" t="str">
        <f>VLOOKUP(B16, 'Unavailable Hitters'!X:Y, 2, FALSE)</f>
        <v>#N/A</v>
      </c>
      <c r="D16" s="41" t="s">
        <v>662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7"/>
      <c r="AC16" s="47"/>
      <c r="AD16" s="47"/>
      <c r="AE16" s="47"/>
      <c r="AF16" s="47"/>
      <c r="AG16" s="47"/>
      <c r="AH16" s="48"/>
      <c r="AI16" s="47"/>
      <c r="AJ16" s="47"/>
      <c r="AK16" s="48"/>
      <c r="AL16" s="49"/>
    </row>
    <row r="17">
      <c r="A17" s="41">
        <v>273.0</v>
      </c>
      <c r="B17" s="41" t="s">
        <v>1141</v>
      </c>
      <c r="C17" s="41" t="str">
        <f>VLOOKUP(B17, 'Unavailable Hitters'!X:Y, 2, FALSE)</f>
        <v>#N/A</v>
      </c>
      <c r="D17" s="41" t="s">
        <v>662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7"/>
      <c r="AC17" s="47"/>
      <c r="AD17" s="47"/>
      <c r="AE17" s="47"/>
      <c r="AF17" s="47"/>
      <c r="AG17" s="47"/>
      <c r="AH17" s="48"/>
      <c r="AI17" s="47"/>
      <c r="AJ17" s="47"/>
      <c r="AK17" s="48"/>
      <c r="AL17" s="49"/>
    </row>
    <row r="18">
      <c r="A18" s="41">
        <v>278.0</v>
      </c>
      <c r="B18" s="41" t="s">
        <v>1142</v>
      </c>
      <c r="C18" s="41" t="str">
        <f>VLOOKUP(B18, 'Unavailable Hitters'!X:Y, 2, FALSE)</f>
        <v>#N/A</v>
      </c>
      <c r="D18" s="41" t="s">
        <v>662</v>
      </c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7"/>
      <c r="AC18" s="47"/>
      <c r="AD18" s="47"/>
      <c r="AE18" s="47"/>
      <c r="AF18" s="47"/>
      <c r="AG18" s="47"/>
      <c r="AH18" s="48"/>
      <c r="AI18" s="47"/>
      <c r="AJ18" s="47"/>
      <c r="AK18" s="48"/>
      <c r="AL18" s="49"/>
    </row>
    <row r="19">
      <c r="A19" s="41">
        <v>280.0</v>
      </c>
      <c r="B19" s="41" t="s">
        <v>1143</v>
      </c>
      <c r="C19" s="41" t="str">
        <f>VLOOKUP(B19, 'Unavailable Hitters'!X:Y, 2, FALSE)</f>
        <v>Unavailable</v>
      </c>
      <c r="D19" s="41" t="s">
        <v>662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7"/>
      <c r="AC19" s="47"/>
      <c r="AD19" s="47"/>
      <c r="AE19" s="47"/>
      <c r="AF19" s="47"/>
      <c r="AG19" s="47"/>
      <c r="AH19" s="48"/>
      <c r="AI19" s="47"/>
      <c r="AJ19" s="47"/>
      <c r="AK19" s="48"/>
      <c r="AL19" s="49"/>
    </row>
    <row r="20">
      <c r="A20" s="41">
        <v>281.0</v>
      </c>
      <c r="B20" s="41" t="s">
        <v>1144</v>
      </c>
      <c r="C20" s="41" t="str">
        <f>VLOOKUP(B20, 'Unavailable Hitters'!X:Y, 2, FALSE)</f>
        <v>#N/A</v>
      </c>
      <c r="D20" s="41" t="s">
        <v>662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7"/>
      <c r="AC20" s="47"/>
      <c r="AD20" s="47"/>
      <c r="AE20" s="47"/>
      <c r="AF20" s="47"/>
      <c r="AG20" s="47"/>
      <c r="AH20" s="48"/>
      <c r="AI20" s="47"/>
      <c r="AJ20" s="47"/>
      <c r="AK20" s="48"/>
      <c r="AL20" s="49"/>
    </row>
    <row r="21">
      <c r="A21" s="41">
        <v>283.0</v>
      </c>
      <c r="B21" s="41" t="s">
        <v>1145</v>
      </c>
      <c r="C21" s="41" t="str">
        <f>VLOOKUP(B21, 'Unavailable Hitters'!X:Y, 2, FALSE)</f>
        <v>#N/A</v>
      </c>
      <c r="D21" s="41" t="s">
        <v>662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7"/>
      <c r="AC21" s="47"/>
      <c r="AD21" s="47"/>
      <c r="AE21" s="47"/>
      <c r="AF21" s="47"/>
      <c r="AG21" s="47"/>
      <c r="AH21" s="48"/>
      <c r="AI21" s="47"/>
      <c r="AJ21" s="47"/>
      <c r="AK21" s="48"/>
      <c r="AL21" s="49"/>
    </row>
    <row r="22">
      <c r="A22" s="41">
        <v>286.0</v>
      </c>
      <c r="B22" s="41" t="s">
        <v>1146</v>
      </c>
      <c r="C22" s="41" t="str">
        <f>VLOOKUP(B22, 'Unavailable Hitters'!X:Y, 2, FALSE)</f>
        <v>#N/A</v>
      </c>
      <c r="D22" s="41" t="s">
        <v>662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7"/>
      <c r="AC22" s="47"/>
      <c r="AD22" s="47"/>
      <c r="AE22" s="47"/>
      <c r="AF22" s="47"/>
      <c r="AG22" s="47"/>
      <c r="AH22" s="48"/>
      <c r="AI22" s="47"/>
      <c r="AJ22" s="47"/>
      <c r="AK22" s="48"/>
      <c r="AL22" s="49"/>
    </row>
    <row r="23">
      <c r="A23" s="41">
        <v>292.0</v>
      </c>
      <c r="B23" s="41" t="s">
        <v>1147</v>
      </c>
      <c r="C23" s="41" t="str">
        <f>VLOOKUP(B23, 'Unavailable Hitters'!X:Y, 2, FALSE)</f>
        <v>#N/A</v>
      </c>
      <c r="D23" s="41" t="s">
        <v>662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7"/>
      <c r="AC23" s="47"/>
      <c r="AD23" s="47"/>
      <c r="AE23" s="47"/>
      <c r="AF23" s="47"/>
      <c r="AG23" s="47"/>
      <c r="AH23" s="48"/>
      <c r="AI23" s="47"/>
      <c r="AJ23" s="47"/>
      <c r="AK23" s="48"/>
      <c r="AL23" s="49"/>
    </row>
    <row r="24">
      <c r="A24" s="41">
        <v>294.0</v>
      </c>
      <c r="B24" s="41" t="s">
        <v>1148</v>
      </c>
      <c r="C24" s="41" t="str">
        <f>VLOOKUP(B24, 'Unavailable Hitters'!X:Y, 2, FALSE)</f>
        <v>#N/A</v>
      </c>
      <c r="D24" s="41" t="s">
        <v>662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7"/>
      <c r="AC24" s="47"/>
      <c r="AD24" s="47"/>
      <c r="AE24" s="47"/>
      <c r="AF24" s="47"/>
      <c r="AG24" s="47"/>
      <c r="AH24" s="48"/>
      <c r="AI24" s="47"/>
      <c r="AJ24" s="47"/>
      <c r="AK24" s="48"/>
      <c r="AL24" s="49"/>
    </row>
    <row r="25">
      <c r="A25" s="41">
        <v>295.0</v>
      </c>
      <c r="B25" s="41" t="s">
        <v>1149</v>
      </c>
      <c r="C25" s="41" t="str">
        <f>VLOOKUP(B25, 'Unavailable Hitters'!X:Y, 2, FALSE)</f>
        <v>#N/A</v>
      </c>
      <c r="D25" s="41" t="s">
        <v>662</v>
      </c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7"/>
      <c r="AC25" s="47"/>
      <c r="AD25" s="47"/>
      <c r="AE25" s="47"/>
      <c r="AF25" s="47"/>
      <c r="AG25" s="47"/>
      <c r="AH25" s="48"/>
      <c r="AI25" s="47"/>
      <c r="AJ25" s="47"/>
      <c r="AK25" s="48"/>
      <c r="AL25" s="49"/>
    </row>
    <row r="26">
      <c r="A26" s="41">
        <v>296.0</v>
      </c>
      <c r="B26" s="41" t="s">
        <v>1150</v>
      </c>
      <c r="C26" s="41" t="str">
        <f>VLOOKUP(B26, 'Unavailable Hitters'!X:Y, 2, FALSE)</f>
        <v>#N/A</v>
      </c>
      <c r="D26" s="41" t="s">
        <v>662</v>
      </c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7"/>
      <c r="AC26" s="47"/>
      <c r="AD26" s="47"/>
      <c r="AE26" s="47"/>
      <c r="AF26" s="47"/>
      <c r="AG26" s="47"/>
      <c r="AH26" s="48"/>
      <c r="AI26" s="47"/>
      <c r="AJ26" s="47"/>
      <c r="AK26" s="48"/>
      <c r="AL26" s="49"/>
    </row>
    <row r="27">
      <c r="A27" s="41">
        <v>297.0</v>
      </c>
      <c r="B27" s="41" t="s">
        <v>1151</v>
      </c>
      <c r="C27" s="41" t="str">
        <f>VLOOKUP(B27, 'Unavailable Hitters'!X:Y, 2, FALSE)</f>
        <v>#N/A</v>
      </c>
      <c r="D27" s="41" t="s">
        <v>662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7"/>
      <c r="AC27" s="47"/>
      <c r="AD27" s="47"/>
      <c r="AE27" s="47"/>
      <c r="AF27" s="47"/>
      <c r="AG27" s="47"/>
      <c r="AH27" s="48"/>
      <c r="AI27" s="47"/>
      <c r="AJ27" s="47"/>
      <c r="AK27" s="48"/>
      <c r="AL27" s="49"/>
    </row>
    <row r="28">
      <c r="A28" s="41">
        <v>299.0</v>
      </c>
      <c r="B28" s="41" t="s">
        <v>1152</v>
      </c>
      <c r="C28" s="41" t="str">
        <f>VLOOKUP(B28, 'Unavailable Hitters'!X:Y, 2, FALSE)</f>
        <v>#N/A</v>
      </c>
      <c r="D28" s="41" t="s">
        <v>662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7"/>
      <c r="AC28" s="47"/>
      <c r="AD28" s="47"/>
      <c r="AE28" s="47"/>
      <c r="AF28" s="47"/>
      <c r="AG28" s="47"/>
      <c r="AH28" s="48"/>
      <c r="AI28" s="47"/>
      <c r="AJ28" s="47"/>
      <c r="AK28" s="48"/>
      <c r="AL28" s="49"/>
    </row>
    <row r="29">
      <c r="A29" s="41">
        <v>300.0</v>
      </c>
      <c r="B29" s="41" t="s">
        <v>1153</v>
      </c>
      <c r="C29" s="41" t="str">
        <f>VLOOKUP(B29, 'Unavailable Hitters'!X:Y, 2, FALSE)</f>
        <v>#N/A</v>
      </c>
      <c r="D29" s="41" t="s">
        <v>662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7"/>
      <c r="AC29" s="47"/>
      <c r="AD29" s="47"/>
      <c r="AE29" s="47"/>
      <c r="AF29" s="47"/>
      <c r="AG29" s="47"/>
      <c r="AH29" s="48"/>
      <c r="AI29" s="47"/>
      <c r="AJ29" s="47"/>
      <c r="AK29" s="48"/>
      <c r="AL29" s="49"/>
    </row>
    <row r="30">
      <c r="A30" s="41">
        <v>302.0</v>
      </c>
      <c r="B30" s="41" t="s">
        <v>543</v>
      </c>
      <c r="C30" s="41" t="str">
        <f>VLOOKUP(B30, 'Unavailable Hitters'!X:Y, 2, FALSE)</f>
        <v>#N/A</v>
      </c>
      <c r="D30" s="41" t="s">
        <v>662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7"/>
      <c r="AC30" s="47"/>
      <c r="AD30" s="47"/>
      <c r="AE30" s="47"/>
      <c r="AF30" s="47"/>
      <c r="AG30" s="47"/>
      <c r="AH30" s="48"/>
      <c r="AI30" s="47"/>
      <c r="AJ30" s="47"/>
      <c r="AK30" s="48"/>
      <c r="AL30" s="49"/>
    </row>
    <row r="31">
      <c r="A31" s="41">
        <v>304.0</v>
      </c>
      <c r="B31" s="41" t="s">
        <v>1154</v>
      </c>
      <c r="C31" s="41" t="str">
        <f>VLOOKUP(B31, 'Unavailable Hitters'!X:Y, 2, FALSE)</f>
        <v>#N/A</v>
      </c>
      <c r="D31" s="41" t="s">
        <v>662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7"/>
      <c r="AC31" s="47"/>
      <c r="AD31" s="47"/>
      <c r="AE31" s="47"/>
      <c r="AF31" s="47"/>
      <c r="AG31" s="47"/>
      <c r="AH31" s="48"/>
      <c r="AI31" s="47"/>
      <c r="AJ31" s="47"/>
      <c r="AK31" s="48"/>
      <c r="AL31" s="49"/>
    </row>
    <row r="32">
      <c r="A32" s="41">
        <v>305.0</v>
      </c>
      <c r="B32" s="41" t="s">
        <v>1155</v>
      </c>
      <c r="C32" s="41" t="str">
        <f>VLOOKUP(B32, 'Unavailable Hitters'!X:Y, 2, FALSE)</f>
        <v>#N/A</v>
      </c>
      <c r="D32" s="41" t="s">
        <v>662</v>
      </c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7"/>
      <c r="AC32" s="47"/>
      <c r="AD32" s="47"/>
      <c r="AE32" s="47"/>
      <c r="AF32" s="47"/>
      <c r="AG32" s="47"/>
      <c r="AH32" s="48"/>
      <c r="AI32" s="47"/>
      <c r="AJ32" s="47"/>
      <c r="AK32" s="48"/>
      <c r="AL32" s="49"/>
    </row>
    <row r="33">
      <c r="A33" s="41">
        <v>307.0</v>
      </c>
      <c r="B33" s="41" t="s">
        <v>1156</v>
      </c>
      <c r="C33" s="41" t="str">
        <f>VLOOKUP(B33, 'Unavailable Hitters'!X:Y, 2, FALSE)</f>
        <v>#N/A</v>
      </c>
      <c r="D33" s="41" t="s">
        <v>662</v>
      </c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7"/>
      <c r="AC33" s="47"/>
      <c r="AD33" s="47"/>
      <c r="AE33" s="47"/>
      <c r="AF33" s="47"/>
      <c r="AG33" s="47"/>
      <c r="AH33" s="48"/>
      <c r="AI33" s="47"/>
      <c r="AJ33" s="47"/>
      <c r="AK33" s="48"/>
      <c r="AL33" s="49"/>
    </row>
    <row r="34">
      <c r="A34" s="41">
        <v>308.0</v>
      </c>
      <c r="B34" s="41" t="s">
        <v>1157</v>
      </c>
      <c r="C34" s="41" t="str">
        <f>VLOOKUP(B34, 'Unavailable Hitters'!X:Y, 2, FALSE)</f>
        <v>#N/A</v>
      </c>
      <c r="D34" s="41" t="s">
        <v>662</v>
      </c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7"/>
      <c r="AC34" s="47"/>
      <c r="AD34" s="47"/>
      <c r="AE34" s="47"/>
      <c r="AF34" s="47"/>
      <c r="AG34" s="47"/>
      <c r="AH34" s="48"/>
      <c r="AI34" s="47"/>
      <c r="AJ34" s="47"/>
      <c r="AK34" s="48"/>
      <c r="AL34" s="49"/>
    </row>
    <row r="35">
      <c r="A35" s="41">
        <v>309.0</v>
      </c>
      <c r="B35" s="41" t="s">
        <v>1158</v>
      </c>
      <c r="C35" s="41" t="str">
        <f>VLOOKUP(B35, 'Unavailable Hitters'!X:Y, 2, FALSE)</f>
        <v>#N/A</v>
      </c>
      <c r="D35" s="41" t="s">
        <v>662</v>
      </c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7"/>
      <c r="AC35" s="47"/>
      <c r="AD35" s="47"/>
      <c r="AE35" s="47"/>
      <c r="AF35" s="47"/>
      <c r="AG35" s="47"/>
      <c r="AH35" s="48"/>
      <c r="AI35" s="47"/>
      <c r="AJ35" s="47"/>
      <c r="AK35" s="48"/>
      <c r="AL35" s="49"/>
    </row>
    <row r="36">
      <c r="A36" s="41">
        <v>310.0</v>
      </c>
      <c r="B36" s="41" t="s">
        <v>1159</v>
      </c>
      <c r="C36" s="41" t="str">
        <f>VLOOKUP(B36, 'Unavailable Hitters'!X:Y, 2, FALSE)</f>
        <v>#N/A</v>
      </c>
      <c r="D36" s="41" t="s">
        <v>662</v>
      </c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7"/>
      <c r="AC36" s="47"/>
      <c r="AD36" s="47"/>
      <c r="AE36" s="47"/>
      <c r="AF36" s="47"/>
      <c r="AG36" s="47"/>
      <c r="AH36" s="48"/>
      <c r="AI36" s="47"/>
      <c r="AJ36" s="47"/>
      <c r="AK36" s="48"/>
      <c r="AL36" s="49"/>
    </row>
    <row r="37">
      <c r="A37" s="41">
        <v>311.0</v>
      </c>
      <c r="B37" s="41" t="s">
        <v>1160</v>
      </c>
      <c r="C37" s="41" t="str">
        <f>VLOOKUP(B37, 'Unavailable Hitters'!X:Y, 2, FALSE)</f>
        <v>#N/A</v>
      </c>
      <c r="D37" s="41" t="s">
        <v>662</v>
      </c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7"/>
      <c r="AC37" s="47"/>
      <c r="AD37" s="47"/>
      <c r="AE37" s="47"/>
      <c r="AF37" s="47"/>
      <c r="AG37" s="47"/>
      <c r="AH37" s="48"/>
      <c r="AI37" s="47"/>
      <c r="AJ37" s="47"/>
      <c r="AK37" s="48"/>
      <c r="AL37" s="49"/>
    </row>
    <row r="38">
      <c r="A38" s="41">
        <v>312.0</v>
      </c>
      <c r="B38" s="41" t="s">
        <v>1161</v>
      </c>
      <c r="C38" s="41" t="str">
        <f>VLOOKUP(B38, 'Unavailable Hitters'!X:Y, 2, FALSE)</f>
        <v>#N/A</v>
      </c>
      <c r="D38" s="41" t="s">
        <v>662</v>
      </c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7"/>
      <c r="AC38" s="47"/>
      <c r="AD38" s="47"/>
      <c r="AE38" s="47"/>
      <c r="AF38" s="47"/>
      <c r="AG38" s="47"/>
      <c r="AH38" s="48"/>
      <c r="AI38" s="47"/>
      <c r="AJ38" s="47"/>
      <c r="AK38" s="48"/>
      <c r="AL38" s="49"/>
    </row>
    <row r="39">
      <c r="A39" s="41">
        <v>313.0</v>
      </c>
      <c r="B39" s="41" t="s">
        <v>1162</v>
      </c>
      <c r="C39" s="41" t="str">
        <f>VLOOKUP(B39, 'Unavailable Hitters'!X:Y, 2, FALSE)</f>
        <v>#N/A</v>
      </c>
      <c r="D39" s="41" t="s">
        <v>662</v>
      </c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7"/>
      <c r="AC39" s="47"/>
      <c r="AD39" s="47"/>
      <c r="AE39" s="47"/>
      <c r="AF39" s="47"/>
      <c r="AG39" s="47"/>
      <c r="AH39" s="48"/>
      <c r="AI39" s="47"/>
      <c r="AJ39" s="47"/>
      <c r="AK39" s="48"/>
      <c r="AL39" s="49"/>
    </row>
    <row r="40">
      <c r="A40" s="41">
        <v>314.0</v>
      </c>
      <c r="B40" s="41" t="s">
        <v>1163</v>
      </c>
      <c r="C40" s="41" t="str">
        <f>VLOOKUP(B40, 'Unavailable Hitters'!X:Y, 2, FALSE)</f>
        <v>#N/A</v>
      </c>
      <c r="D40" s="41" t="s">
        <v>662</v>
      </c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7"/>
      <c r="AC40" s="47"/>
      <c r="AD40" s="47"/>
      <c r="AE40" s="47"/>
      <c r="AF40" s="47"/>
      <c r="AG40" s="47"/>
      <c r="AH40" s="48"/>
      <c r="AI40" s="47"/>
      <c r="AJ40" s="47"/>
      <c r="AK40" s="48"/>
      <c r="AL40" s="49"/>
    </row>
    <row r="41">
      <c r="A41" s="41">
        <v>315.0</v>
      </c>
      <c r="B41" s="41" t="s">
        <v>1164</v>
      </c>
      <c r="C41" s="41" t="str">
        <f>VLOOKUP(B41, 'Unavailable Hitters'!X:Y, 2, FALSE)</f>
        <v>#N/A</v>
      </c>
      <c r="D41" s="41" t="s">
        <v>662</v>
      </c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7"/>
      <c r="AC41" s="47"/>
      <c r="AD41" s="47"/>
      <c r="AE41" s="47"/>
      <c r="AF41" s="47"/>
      <c r="AG41" s="47"/>
      <c r="AH41" s="48"/>
      <c r="AI41" s="47"/>
      <c r="AJ41" s="47"/>
      <c r="AK41" s="48"/>
      <c r="AL41" s="49"/>
    </row>
    <row r="42">
      <c r="A42" s="41">
        <v>316.0</v>
      </c>
      <c r="B42" s="41" t="s">
        <v>1165</v>
      </c>
      <c r="C42" s="41" t="str">
        <f>VLOOKUP(B42, 'Unavailable Hitters'!X:Y, 2, FALSE)</f>
        <v>#N/A</v>
      </c>
      <c r="D42" s="41" t="s">
        <v>662</v>
      </c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7"/>
      <c r="AC42" s="47"/>
      <c r="AD42" s="47"/>
      <c r="AE42" s="47"/>
      <c r="AF42" s="47"/>
      <c r="AG42" s="47"/>
      <c r="AH42" s="48"/>
      <c r="AI42" s="47"/>
      <c r="AJ42" s="47"/>
      <c r="AK42" s="48"/>
      <c r="AL42" s="49"/>
    </row>
    <row r="43">
      <c r="A43" s="41">
        <v>317.0</v>
      </c>
      <c r="B43" s="41" t="s">
        <v>1166</v>
      </c>
      <c r="C43" s="41" t="str">
        <f>VLOOKUP(B43, 'Unavailable Hitters'!X:Y, 2, FALSE)</f>
        <v>#N/A</v>
      </c>
      <c r="D43" s="41" t="s">
        <v>662</v>
      </c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7"/>
      <c r="AC43" s="47"/>
      <c r="AD43" s="47"/>
      <c r="AE43" s="47"/>
      <c r="AF43" s="47"/>
      <c r="AG43" s="47"/>
      <c r="AH43" s="48"/>
      <c r="AI43" s="47"/>
      <c r="AJ43" s="47"/>
      <c r="AK43" s="48"/>
      <c r="AL43" s="49"/>
    </row>
    <row r="44">
      <c r="A44" s="41">
        <v>318.0</v>
      </c>
      <c r="B44" s="41" t="s">
        <v>1167</v>
      </c>
      <c r="C44" s="41" t="str">
        <f>VLOOKUP(B44, 'Unavailable Hitters'!X:Y, 2, FALSE)</f>
        <v>#N/A</v>
      </c>
      <c r="D44" s="41" t="s">
        <v>662</v>
      </c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7"/>
      <c r="AC44" s="47"/>
      <c r="AD44" s="47"/>
      <c r="AE44" s="47"/>
      <c r="AF44" s="47"/>
      <c r="AG44" s="47"/>
      <c r="AH44" s="48"/>
      <c r="AI44" s="47"/>
      <c r="AJ44" s="47"/>
      <c r="AK44" s="48"/>
      <c r="AL44" s="49"/>
    </row>
    <row r="45">
      <c r="A45" s="41">
        <v>319.0</v>
      </c>
      <c r="B45" s="41" t="s">
        <v>1168</v>
      </c>
      <c r="C45" s="41" t="str">
        <f>VLOOKUP(B45, 'Unavailable Hitters'!X:Y, 2, FALSE)</f>
        <v>#N/A</v>
      </c>
      <c r="D45" s="41" t="s">
        <v>662</v>
      </c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7"/>
      <c r="AC45" s="47"/>
      <c r="AD45" s="47"/>
      <c r="AE45" s="47"/>
      <c r="AF45" s="47"/>
      <c r="AG45" s="47"/>
      <c r="AH45" s="48"/>
      <c r="AI45" s="47"/>
      <c r="AJ45" s="47"/>
      <c r="AK45" s="48"/>
      <c r="AL45" s="49"/>
    </row>
    <row r="46">
      <c r="A46" s="41">
        <v>320.0</v>
      </c>
      <c r="B46" s="41" t="s">
        <v>1169</v>
      </c>
      <c r="C46" s="41" t="str">
        <f>VLOOKUP(B46, 'Unavailable Hitters'!X:Y, 2, FALSE)</f>
        <v>#N/A</v>
      </c>
      <c r="D46" s="41" t="s">
        <v>662</v>
      </c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7"/>
      <c r="AC46" s="47"/>
      <c r="AD46" s="47"/>
      <c r="AE46" s="47"/>
      <c r="AF46" s="47"/>
      <c r="AG46" s="47"/>
      <c r="AH46" s="48"/>
      <c r="AI46" s="47"/>
      <c r="AJ46" s="47"/>
      <c r="AK46" s="48"/>
      <c r="AL46" s="49"/>
    </row>
    <row r="47">
      <c r="A47" s="41">
        <v>321.0</v>
      </c>
      <c r="B47" s="41" t="s">
        <v>1170</v>
      </c>
      <c r="C47" s="41" t="str">
        <f>VLOOKUP(B47, 'Unavailable Hitters'!X:Y, 2, FALSE)</f>
        <v>#N/A</v>
      </c>
      <c r="D47" s="41" t="s">
        <v>662</v>
      </c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7"/>
      <c r="AC47" s="47"/>
      <c r="AD47" s="47"/>
      <c r="AE47" s="47"/>
      <c r="AF47" s="47"/>
      <c r="AG47" s="47"/>
      <c r="AH47" s="48"/>
      <c r="AI47" s="47"/>
      <c r="AJ47" s="47"/>
      <c r="AK47" s="48"/>
      <c r="AL47" s="49"/>
    </row>
    <row r="48">
      <c r="A48" s="41">
        <v>323.0</v>
      </c>
      <c r="B48" s="41" t="s">
        <v>1171</v>
      </c>
      <c r="C48" s="41" t="str">
        <f>VLOOKUP(B48, 'Unavailable Hitters'!X:Y, 2, FALSE)</f>
        <v>#N/A</v>
      </c>
      <c r="D48" s="41" t="s">
        <v>662</v>
      </c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7"/>
      <c r="AC48" s="47"/>
      <c r="AD48" s="47"/>
      <c r="AE48" s="47"/>
      <c r="AF48" s="47"/>
      <c r="AG48" s="47"/>
      <c r="AH48" s="48"/>
      <c r="AI48" s="47"/>
      <c r="AJ48" s="47"/>
      <c r="AK48" s="48"/>
      <c r="AL48" s="49"/>
    </row>
    <row r="49">
      <c r="A49" s="41">
        <v>324.0</v>
      </c>
      <c r="B49" s="41" t="s">
        <v>1172</v>
      </c>
      <c r="C49" s="41" t="str">
        <f>VLOOKUP(B49, 'Unavailable Hitters'!X:Y, 2, FALSE)</f>
        <v>#N/A</v>
      </c>
      <c r="D49" s="41" t="s">
        <v>662</v>
      </c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7"/>
      <c r="AC49" s="47"/>
      <c r="AD49" s="47"/>
      <c r="AE49" s="47"/>
      <c r="AF49" s="47"/>
      <c r="AG49" s="47"/>
      <c r="AH49" s="48"/>
      <c r="AI49" s="47"/>
      <c r="AJ49" s="47"/>
      <c r="AK49" s="48"/>
      <c r="AL49" s="49"/>
    </row>
    <row r="50">
      <c r="A50" s="41">
        <v>325.0</v>
      </c>
      <c r="B50" s="41" t="s">
        <v>1173</v>
      </c>
      <c r="C50" s="41" t="str">
        <f>VLOOKUP(B50, 'Unavailable Hitters'!X:Y, 2, FALSE)</f>
        <v>#N/A</v>
      </c>
      <c r="D50" s="41" t="s">
        <v>662</v>
      </c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7"/>
      <c r="AC50" s="47"/>
      <c r="AD50" s="47"/>
      <c r="AE50" s="47"/>
      <c r="AF50" s="47"/>
      <c r="AG50" s="47"/>
      <c r="AH50" s="48"/>
      <c r="AI50" s="47"/>
      <c r="AJ50" s="47"/>
      <c r="AK50" s="48"/>
      <c r="AL50" s="49"/>
    </row>
    <row r="51">
      <c r="A51" s="41">
        <v>326.0</v>
      </c>
      <c r="B51" s="41" t="s">
        <v>1174</v>
      </c>
      <c r="C51" s="41" t="str">
        <f>VLOOKUP(B51, 'Unavailable Hitters'!X:Y, 2, FALSE)</f>
        <v>#N/A</v>
      </c>
      <c r="D51" s="41" t="s">
        <v>662</v>
      </c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7"/>
      <c r="AC51" s="47"/>
      <c r="AD51" s="47"/>
      <c r="AE51" s="47"/>
      <c r="AF51" s="47"/>
      <c r="AG51" s="47"/>
      <c r="AH51" s="48"/>
      <c r="AI51" s="47"/>
      <c r="AJ51" s="47"/>
      <c r="AK51" s="48"/>
      <c r="AL51" s="49"/>
    </row>
    <row r="52">
      <c r="A52" s="41">
        <v>327.0</v>
      </c>
      <c r="B52" s="41" t="s">
        <v>1175</v>
      </c>
      <c r="C52" s="41" t="str">
        <f>VLOOKUP(B52, 'Unavailable Hitters'!X:Y, 2, FALSE)</f>
        <v>#N/A</v>
      </c>
      <c r="D52" s="41" t="s">
        <v>662</v>
      </c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7"/>
      <c r="AC52" s="47"/>
      <c r="AD52" s="47"/>
      <c r="AE52" s="47"/>
      <c r="AF52" s="47"/>
      <c r="AG52" s="47"/>
      <c r="AH52" s="48"/>
      <c r="AI52" s="47"/>
      <c r="AJ52" s="47"/>
      <c r="AK52" s="48"/>
      <c r="AL52" s="49"/>
    </row>
    <row r="53">
      <c r="A53" s="41">
        <v>328.0</v>
      </c>
      <c r="B53" s="41" t="s">
        <v>1176</v>
      </c>
      <c r="C53" s="41" t="str">
        <f>VLOOKUP(B53, 'Unavailable Hitters'!X:Y, 2, FALSE)</f>
        <v>#N/A</v>
      </c>
      <c r="D53" s="41" t="s">
        <v>662</v>
      </c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7"/>
      <c r="AC53" s="47"/>
      <c r="AD53" s="47"/>
      <c r="AE53" s="47"/>
      <c r="AF53" s="47"/>
      <c r="AG53" s="47"/>
      <c r="AH53" s="48"/>
      <c r="AI53" s="47"/>
      <c r="AJ53" s="47"/>
      <c r="AK53" s="48"/>
      <c r="AL53" s="49"/>
    </row>
    <row r="54">
      <c r="A54" s="41">
        <v>329.0</v>
      </c>
      <c r="B54" s="41" t="s">
        <v>1177</v>
      </c>
      <c r="C54" s="41" t="str">
        <f>VLOOKUP(B54, 'Unavailable Hitters'!X:Y, 2, FALSE)</f>
        <v>#N/A</v>
      </c>
      <c r="D54" s="41" t="s">
        <v>662</v>
      </c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7"/>
      <c r="AC54" s="47"/>
      <c r="AD54" s="47"/>
      <c r="AE54" s="47"/>
      <c r="AF54" s="47"/>
      <c r="AG54" s="47"/>
      <c r="AH54" s="48"/>
      <c r="AI54" s="47"/>
      <c r="AJ54" s="47"/>
      <c r="AK54" s="48"/>
      <c r="AL54" s="49"/>
    </row>
    <row r="55">
      <c r="A55" s="41">
        <v>330.0</v>
      </c>
      <c r="B55" s="41" t="s">
        <v>1178</v>
      </c>
      <c r="C55" s="41" t="str">
        <f>VLOOKUP(B55, 'Unavailable Hitters'!X:Y, 2, FALSE)</f>
        <v>#N/A</v>
      </c>
      <c r="D55" s="41" t="s">
        <v>662</v>
      </c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7"/>
      <c r="AC55" s="47"/>
      <c r="AD55" s="47"/>
      <c r="AE55" s="47"/>
      <c r="AF55" s="47"/>
      <c r="AG55" s="47"/>
      <c r="AH55" s="48"/>
      <c r="AI55" s="47"/>
      <c r="AJ55" s="47"/>
      <c r="AK55" s="48"/>
      <c r="AL55" s="49"/>
    </row>
    <row r="56">
      <c r="A56" s="41">
        <v>331.0</v>
      </c>
      <c r="B56" s="41" t="s">
        <v>1179</v>
      </c>
      <c r="C56" s="41" t="str">
        <f>VLOOKUP(B56, 'Unavailable Hitters'!X:Y, 2, FALSE)</f>
        <v>#N/A</v>
      </c>
      <c r="D56" s="41" t="s">
        <v>662</v>
      </c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7"/>
      <c r="AC56" s="47"/>
      <c r="AD56" s="47"/>
      <c r="AE56" s="47"/>
      <c r="AF56" s="47"/>
      <c r="AG56" s="47"/>
      <c r="AH56" s="48"/>
      <c r="AI56" s="47"/>
      <c r="AJ56" s="47"/>
      <c r="AK56" s="48"/>
      <c r="AL56" s="49"/>
    </row>
    <row r="57">
      <c r="A57" s="41">
        <v>332.0</v>
      </c>
      <c r="B57" s="41" t="s">
        <v>1180</v>
      </c>
      <c r="C57" s="41" t="str">
        <f>VLOOKUP(B57, 'Unavailable Hitters'!X:Y, 2, FALSE)</f>
        <v>#N/A</v>
      </c>
      <c r="D57" s="41" t="s">
        <v>662</v>
      </c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7"/>
      <c r="AC57" s="47"/>
      <c r="AD57" s="47"/>
      <c r="AE57" s="47"/>
      <c r="AF57" s="47"/>
      <c r="AG57" s="47"/>
      <c r="AH57" s="48"/>
      <c r="AI57" s="47"/>
      <c r="AJ57" s="47"/>
      <c r="AK57" s="48"/>
      <c r="AL57" s="49"/>
    </row>
    <row r="58">
      <c r="A58" s="41">
        <v>333.0</v>
      </c>
      <c r="B58" s="41" t="s">
        <v>1181</v>
      </c>
      <c r="C58" s="41" t="str">
        <f>VLOOKUP(B58, 'Unavailable Hitters'!X:Y, 2, FALSE)</f>
        <v>#N/A</v>
      </c>
      <c r="D58" s="41" t="s">
        <v>662</v>
      </c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7"/>
      <c r="AC58" s="47"/>
      <c r="AD58" s="47"/>
      <c r="AE58" s="47"/>
      <c r="AF58" s="47"/>
      <c r="AG58" s="47"/>
      <c r="AH58" s="48"/>
      <c r="AI58" s="47"/>
      <c r="AJ58" s="47"/>
      <c r="AK58" s="48"/>
      <c r="AL58" s="49"/>
    </row>
    <row r="59">
      <c r="A59" s="41">
        <v>334.0</v>
      </c>
      <c r="B59" s="41" t="s">
        <v>1182</v>
      </c>
      <c r="C59" s="41" t="str">
        <f>VLOOKUP(B59, 'Unavailable Hitters'!X:Y, 2, FALSE)</f>
        <v>#N/A</v>
      </c>
      <c r="D59" s="41" t="s">
        <v>662</v>
      </c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7"/>
      <c r="AC59" s="47"/>
      <c r="AD59" s="47"/>
      <c r="AE59" s="47"/>
      <c r="AF59" s="47"/>
      <c r="AG59" s="47"/>
      <c r="AH59" s="48"/>
      <c r="AI59" s="47"/>
      <c r="AJ59" s="47"/>
      <c r="AK59" s="48"/>
      <c r="AL59" s="49"/>
    </row>
    <row r="60">
      <c r="A60" s="41">
        <v>336.0</v>
      </c>
      <c r="B60" s="41" t="s">
        <v>1183</v>
      </c>
      <c r="C60" s="41" t="str">
        <f>VLOOKUP(B60, 'Unavailable Hitters'!X:Y, 2, FALSE)</f>
        <v>#N/A</v>
      </c>
      <c r="D60" s="41" t="s">
        <v>662</v>
      </c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7"/>
      <c r="AC60" s="47"/>
      <c r="AD60" s="47"/>
      <c r="AE60" s="47"/>
      <c r="AF60" s="47"/>
      <c r="AG60" s="47"/>
      <c r="AH60" s="48"/>
      <c r="AI60" s="47"/>
      <c r="AJ60" s="47"/>
      <c r="AK60" s="48"/>
      <c r="AL60" s="49"/>
    </row>
    <row r="61">
      <c r="A61" s="41">
        <v>337.0</v>
      </c>
      <c r="B61" s="41" t="s">
        <v>1184</v>
      </c>
      <c r="C61" s="41" t="str">
        <f>VLOOKUP(B61, 'Unavailable Hitters'!X:Y, 2, FALSE)</f>
        <v>#N/A</v>
      </c>
      <c r="D61" s="41" t="s">
        <v>662</v>
      </c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7"/>
      <c r="AC61" s="47"/>
      <c r="AD61" s="47"/>
      <c r="AE61" s="47"/>
      <c r="AF61" s="47"/>
      <c r="AG61" s="47"/>
      <c r="AH61" s="48"/>
      <c r="AI61" s="47"/>
      <c r="AJ61" s="47"/>
      <c r="AK61" s="48"/>
      <c r="AL61" s="49"/>
    </row>
    <row r="62">
      <c r="A62" s="41">
        <v>338.0</v>
      </c>
      <c r="B62" s="41" t="s">
        <v>1185</v>
      </c>
      <c r="C62" s="41" t="str">
        <f>VLOOKUP(B62, 'Unavailable Hitters'!X:Y, 2, FALSE)</f>
        <v>#N/A</v>
      </c>
      <c r="D62" s="41" t="s">
        <v>662</v>
      </c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7"/>
      <c r="AC62" s="47"/>
      <c r="AD62" s="47"/>
      <c r="AE62" s="47"/>
      <c r="AF62" s="47"/>
      <c r="AG62" s="47"/>
      <c r="AH62" s="48"/>
      <c r="AI62" s="47"/>
      <c r="AJ62" s="47"/>
      <c r="AK62" s="48"/>
      <c r="AL62" s="49"/>
    </row>
    <row r="63">
      <c r="A63" s="41">
        <v>341.0</v>
      </c>
      <c r="B63" s="41" t="s">
        <v>1186</v>
      </c>
      <c r="C63" s="41" t="str">
        <f>VLOOKUP(B63, 'Unavailable Hitters'!X:Y, 2, FALSE)</f>
        <v>#N/A</v>
      </c>
      <c r="D63" s="41" t="s">
        <v>662</v>
      </c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7"/>
      <c r="AC63" s="47"/>
      <c r="AD63" s="47"/>
      <c r="AE63" s="47"/>
      <c r="AF63" s="47"/>
      <c r="AG63" s="47"/>
      <c r="AH63" s="48"/>
      <c r="AI63" s="47"/>
      <c r="AJ63" s="47"/>
      <c r="AK63" s="48"/>
      <c r="AL63" s="49"/>
    </row>
    <row r="64">
      <c r="A64" s="41">
        <v>342.0</v>
      </c>
      <c r="B64" s="41" t="s">
        <v>1187</v>
      </c>
      <c r="C64" s="41" t="str">
        <f>VLOOKUP(B64, 'Unavailable Hitters'!X:Y, 2, FALSE)</f>
        <v>#N/A</v>
      </c>
      <c r="D64" s="41" t="s">
        <v>662</v>
      </c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7"/>
      <c r="AC64" s="47"/>
      <c r="AD64" s="47"/>
      <c r="AE64" s="47"/>
      <c r="AF64" s="47"/>
      <c r="AG64" s="47"/>
      <c r="AH64" s="48"/>
      <c r="AI64" s="47"/>
      <c r="AJ64" s="47"/>
      <c r="AK64" s="48"/>
      <c r="AL64" s="49"/>
    </row>
    <row r="65">
      <c r="A65" s="41">
        <v>343.0</v>
      </c>
      <c r="B65" s="41" t="s">
        <v>1188</v>
      </c>
      <c r="C65" s="41" t="str">
        <f>VLOOKUP(B65, 'Unavailable Hitters'!X:Y, 2, FALSE)</f>
        <v>#N/A</v>
      </c>
      <c r="D65" s="41" t="s">
        <v>662</v>
      </c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7"/>
      <c r="AC65" s="47"/>
      <c r="AD65" s="47"/>
      <c r="AE65" s="47"/>
      <c r="AF65" s="47"/>
      <c r="AG65" s="47"/>
      <c r="AH65" s="48"/>
      <c r="AI65" s="47"/>
      <c r="AJ65" s="47"/>
      <c r="AK65" s="48"/>
      <c r="AL65" s="49"/>
    </row>
    <row r="66">
      <c r="A66" s="41">
        <v>345.0</v>
      </c>
      <c r="B66" s="41" t="s">
        <v>1189</v>
      </c>
      <c r="C66" s="41" t="str">
        <f>VLOOKUP(B66, 'Unavailable Hitters'!X:Y, 2, FALSE)</f>
        <v>#N/A</v>
      </c>
      <c r="D66" s="41" t="s">
        <v>662</v>
      </c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7"/>
      <c r="AC66" s="47"/>
      <c r="AD66" s="47"/>
      <c r="AE66" s="47"/>
      <c r="AF66" s="47"/>
      <c r="AG66" s="47"/>
      <c r="AH66" s="48"/>
      <c r="AI66" s="47"/>
      <c r="AJ66" s="47"/>
      <c r="AK66" s="48"/>
      <c r="AL66" s="49"/>
    </row>
    <row r="67">
      <c r="A67" s="41">
        <v>346.0</v>
      </c>
      <c r="B67" s="41" t="s">
        <v>1190</v>
      </c>
      <c r="C67" s="41" t="str">
        <f>VLOOKUP(B67, 'Unavailable Hitters'!X:Y, 2, FALSE)</f>
        <v>#N/A</v>
      </c>
      <c r="D67" s="41" t="s">
        <v>662</v>
      </c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7"/>
      <c r="AC67" s="47"/>
      <c r="AD67" s="47"/>
      <c r="AE67" s="47"/>
      <c r="AF67" s="47"/>
      <c r="AG67" s="47"/>
      <c r="AH67" s="48"/>
      <c r="AI67" s="47"/>
      <c r="AJ67" s="47"/>
      <c r="AK67" s="48"/>
      <c r="AL67" s="49"/>
    </row>
    <row r="68">
      <c r="A68" s="41">
        <v>348.0</v>
      </c>
      <c r="B68" s="41" t="s">
        <v>1191</v>
      </c>
      <c r="C68" s="41" t="str">
        <f>VLOOKUP(B68, 'Unavailable Hitters'!X:Y, 2, FALSE)</f>
        <v>#N/A</v>
      </c>
      <c r="D68" s="41" t="s">
        <v>662</v>
      </c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7"/>
      <c r="AC68" s="47"/>
      <c r="AD68" s="47"/>
      <c r="AE68" s="47"/>
      <c r="AF68" s="47"/>
      <c r="AG68" s="47"/>
      <c r="AH68" s="48"/>
      <c r="AI68" s="47"/>
      <c r="AJ68" s="47"/>
      <c r="AK68" s="48"/>
      <c r="AL68" s="49"/>
    </row>
    <row r="69">
      <c r="A69" s="41">
        <v>349.0</v>
      </c>
      <c r="B69" s="41" t="s">
        <v>1192</v>
      </c>
      <c r="C69" s="41" t="str">
        <f>VLOOKUP(B69, 'Unavailable Hitters'!X:Y, 2, FALSE)</f>
        <v>#N/A</v>
      </c>
      <c r="D69" s="41" t="s">
        <v>662</v>
      </c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7"/>
      <c r="AC69" s="47"/>
      <c r="AD69" s="47"/>
      <c r="AE69" s="47"/>
      <c r="AF69" s="47"/>
      <c r="AG69" s="47"/>
      <c r="AH69" s="48"/>
      <c r="AI69" s="47"/>
      <c r="AJ69" s="47"/>
      <c r="AK69" s="48"/>
      <c r="AL69" s="49"/>
    </row>
    <row r="70">
      <c r="A70" s="41">
        <v>350.0</v>
      </c>
      <c r="B70" s="41" t="s">
        <v>1193</v>
      </c>
      <c r="C70" s="41" t="str">
        <f>VLOOKUP(B70, 'Unavailable Hitters'!X:Y, 2, FALSE)</f>
        <v>#N/A</v>
      </c>
      <c r="D70" s="41" t="s">
        <v>662</v>
      </c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7"/>
      <c r="AC70" s="47"/>
      <c r="AD70" s="47"/>
      <c r="AE70" s="47"/>
      <c r="AF70" s="47"/>
      <c r="AG70" s="47"/>
      <c r="AH70" s="48"/>
      <c r="AI70" s="47"/>
      <c r="AJ70" s="47"/>
      <c r="AK70" s="48"/>
      <c r="AL70" s="49"/>
    </row>
    <row r="71">
      <c r="A71" s="41">
        <v>352.0</v>
      </c>
      <c r="B71" s="41" t="s">
        <v>1194</v>
      </c>
      <c r="C71" s="41" t="str">
        <f>VLOOKUP(B71, 'Unavailable Hitters'!X:Y, 2, FALSE)</f>
        <v>#N/A</v>
      </c>
      <c r="D71" s="41" t="s">
        <v>662</v>
      </c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7"/>
      <c r="AC71" s="47"/>
      <c r="AD71" s="47"/>
      <c r="AE71" s="47"/>
      <c r="AF71" s="47"/>
      <c r="AG71" s="47"/>
      <c r="AH71" s="48"/>
      <c r="AI71" s="47"/>
      <c r="AJ71" s="47"/>
      <c r="AK71" s="48"/>
      <c r="AL71" s="49"/>
    </row>
    <row r="72">
      <c r="A72" s="41">
        <v>353.0</v>
      </c>
      <c r="B72" s="41" t="s">
        <v>1195</v>
      </c>
      <c r="C72" s="41" t="str">
        <f>VLOOKUP(B72, 'Unavailable Hitters'!X:Y, 2, FALSE)</f>
        <v>#N/A</v>
      </c>
      <c r="D72" s="41" t="s">
        <v>662</v>
      </c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7"/>
      <c r="AC72" s="47"/>
      <c r="AD72" s="47"/>
      <c r="AE72" s="47"/>
      <c r="AF72" s="47"/>
      <c r="AG72" s="47"/>
      <c r="AH72" s="48"/>
      <c r="AI72" s="47"/>
      <c r="AJ72" s="47"/>
      <c r="AK72" s="48"/>
      <c r="AL72" s="49"/>
    </row>
    <row r="73">
      <c r="A73" s="41">
        <v>354.0</v>
      </c>
      <c r="B73" s="41" t="s">
        <v>1196</v>
      </c>
      <c r="C73" s="41" t="str">
        <f>VLOOKUP(B73, 'Unavailable Hitters'!X:Y, 2, FALSE)</f>
        <v>#N/A</v>
      </c>
      <c r="D73" s="41" t="s">
        <v>662</v>
      </c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7"/>
      <c r="AC73" s="47"/>
      <c r="AD73" s="47"/>
      <c r="AE73" s="47"/>
      <c r="AF73" s="47"/>
      <c r="AG73" s="47"/>
      <c r="AH73" s="48"/>
      <c r="AI73" s="47"/>
      <c r="AJ73" s="47"/>
      <c r="AK73" s="48"/>
      <c r="AL73" s="49"/>
    </row>
    <row r="74">
      <c r="A74" s="41">
        <v>356.0</v>
      </c>
      <c r="B74" s="41" t="s">
        <v>1197</v>
      </c>
      <c r="C74" s="41" t="str">
        <f>VLOOKUP(B74, 'Unavailable Hitters'!X:Y, 2, FALSE)</f>
        <v>#N/A</v>
      </c>
      <c r="D74" s="41" t="s">
        <v>662</v>
      </c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7"/>
      <c r="AC74" s="47"/>
      <c r="AD74" s="47"/>
      <c r="AE74" s="47"/>
      <c r="AF74" s="47"/>
      <c r="AG74" s="47"/>
      <c r="AH74" s="48"/>
      <c r="AI74" s="47"/>
      <c r="AJ74" s="47"/>
      <c r="AK74" s="48"/>
      <c r="AL74" s="49"/>
    </row>
    <row r="75">
      <c r="A75" s="41">
        <v>357.0</v>
      </c>
      <c r="B75" s="41" t="s">
        <v>1198</v>
      </c>
      <c r="C75" s="41" t="str">
        <f>VLOOKUP(B75, 'Unavailable Hitters'!X:Y, 2, FALSE)</f>
        <v>#N/A</v>
      </c>
      <c r="D75" s="41" t="s">
        <v>662</v>
      </c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7"/>
      <c r="AC75" s="47"/>
      <c r="AD75" s="47"/>
      <c r="AE75" s="47"/>
      <c r="AF75" s="47"/>
      <c r="AG75" s="47"/>
      <c r="AH75" s="48"/>
      <c r="AI75" s="47"/>
      <c r="AJ75" s="47"/>
      <c r="AK75" s="48"/>
      <c r="AL75" s="49"/>
    </row>
    <row r="76">
      <c r="A76" s="41">
        <v>358.0</v>
      </c>
      <c r="B76" s="41" t="s">
        <v>1199</v>
      </c>
      <c r="C76" s="41" t="str">
        <f>VLOOKUP(B76, 'Unavailable Hitters'!X:Y, 2, FALSE)</f>
        <v>#N/A</v>
      </c>
      <c r="D76" s="41" t="s">
        <v>662</v>
      </c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7"/>
      <c r="AC76" s="47"/>
      <c r="AD76" s="47"/>
      <c r="AE76" s="47"/>
      <c r="AF76" s="47"/>
      <c r="AG76" s="47"/>
      <c r="AH76" s="48"/>
      <c r="AI76" s="47"/>
      <c r="AJ76" s="47"/>
      <c r="AK76" s="48"/>
      <c r="AL76" s="49"/>
    </row>
    <row r="77">
      <c r="A77" s="41">
        <v>359.0</v>
      </c>
      <c r="B77" s="41" t="s">
        <v>1200</v>
      </c>
      <c r="C77" s="41" t="str">
        <f>VLOOKUP(B77, 'Unavailable Hitters'!X:Y, 2, FALSE)</f>
        <v>#N/A</v>
      </c>
      <c r="D77" s="41" t="s">
        <v>662</v>
      </c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7"/>
      <c r="AC77" s="47"/>
      <c r="AD77" s="47"/>
      <c r="AE77" s="47"/>
      <c r="AF77" s="47"/>
      <c r="AG77" s="47"/>
      <c r="AH77" s="48"/>
      <c r="AI77" s="47"/>
      <c r="AJ77" s="47"/>
      <c r="AK77" s="48"/>
      <c r="AL77" s="49"/>
    </row>
    <row r="78">
      <c r="A78" s="41">
        <v>360.0</v>
      </c>
      <c r="B78" s="41" t="s">
        <v>1201</v>
      </c>
      <c r="C78" s="41" t="str">
        <f>VLOOKUP(B78, 'Unavailable Hitters'!X:Y, 2, FALSE)</f>
        <v>#N/A</v>
      </c>
      <c r="D78" s="41" t="s">
        <v>662</v>
      </c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7"/>
      <c r="AC78" s="47"/>
      <c r="AD78" s="47"/>
      <c r="AE78" s="47"/>
      <c r="AF78" s="47"/>
      <c r="AG78" s="47"/>
      <c r="AH78" s="48"/>
      <c r="AI78" s="47"/>
      <c r="AJ78" s="47"/>
      <c r="AK78" s="48"/>
      <c r="AL78" s="49"/>
    </row>
    <row r="79">
      <c r="A79" s="41">
        <v>361.0</v>
      </c>
      <c r="B79" s="41" t="s">
        <v>1202</v>
      </c>
      <c r="C79" s="41" t="str">
        <f>VLOOKUP(B79, 'Unavailable Hitters'!X:Y, 2, FALSE)</f>
        <v>#N/A</v>
      </c>
      <c r="D79" s="41" t="s">
        <v>662</v>
      </c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7"/>
      <c r="AC79" s="47"/>
      <c r="AD79" s="47"/>
      <c r="AE79" s="47"/>
      <c r="AF79" s="47"/>
      <c r="AG79" s="47"/>
      <c r="AH79" s="48"/>
      <c r="AI79" s="47"/>
      <c r="AJ79" s="47"/>
      <c r="AK79" s="48"/>
      <c r="AL79" s="49"/>
    </row>
    <row r="80">
      <c r="A80" s="41">
        <v>362.0</v>
      </c>
      <c r="B80" s="41" t="s">
        <v>1203</v>
      </c>
      <c r="C80" s="41" t="str">
        <f>VLOOKUP(B80, 'Unavailable Hitters'!X:Y, 2, FALSE)</f>
        <v>#N/A</v>
      </c>
      <c r="D80" s="41" t="s">
        <v>662</v>
      </c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7"/>
      <c r="AC80" s="47"/>
      <c r="AD80" s="47"/>
      <c r="AE80" s="47"/>
      <c r="AF80" s="47"/>
      <c r="AG80" s="47"/>
      <c r="AH80" s="48"/>
      <c r="AI80" s="47"/>
      <c r="AJ80" s="47"/>
      <c r="AK80" s="48"/>
      <c r="AL80" s="49"/>
    </row>
    <row r="81">
      <c r="A81" s="41">
        <v>363.0</v>
      </c>
      <c r="B81" s="41" t="s">
        <v>1204</v>
      </c>
      <c r="C81" s="41" t="str">
        <f>VLOOKUP(B81, 'Unavailable Hitters'!X:Y, 2, FALSE)</f>
        <v>#N/A</v>
      </c>
      <c r="D81" s="41" t="s">
        <v>662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7"/>
      <c r="AC81" s="47"/>
      <c r="AD81" s="47"/>
      <c r="AE81" s="47"/>
      <c r="AF81" s="47"/>
      <c r="AG81" s="47"/>
      <c r="AH81" s="48"/>
      <c r="AI81" s="47"/>
      <c r="AJ81" s="47"/>
      <c r="AK81" s="48"/>
      <c r="AL81" s="49"/>
    </row>
    <row r="82">
      <c r="A82" s="41">
        <v>364.0</v>
      </c>
      <c r="B82" s="41" t="s">
        <v>1205</v>
      </c>
      <c r="C82" s="41" t="str">
        <f>VLOOKUP(B82, 'Unavailable Hitters'!X:Y, 2, FALSE)</f>
        <v>#N/A</v>
      </c>
      <c r="D82" s="41" t="s">
        <v>662</v>
      </c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7"/>
      <c r="AC82" s="47"/>
      <c r="AD82" s="47"/>
      <c r="AE82" s="47"/>
      <c r="AF82" s="47"/>
      <c r="AG82" s="47"/>
      <c r="AH82" s="48"/>
      <c r="AI82" s="47"/>
      <c r="AJ82" s="47"/>
      <c r="AK82" s="48"/>
      <c r="AL82" s="49"/>
    </row>
    <row r="83">
      <c r="A83" s="41">
        <v>365.0</v>
      </c>
      <c r="B83" s="41" t="s">
        <v>1206</v>
      </c>
      <c r="C83" s="41" t="str">
        <f>VLOOKUP(B83, 'Unavailable Hitters'!X:Y, 2, FALSE)</f>
        <v>#N/A</v>
      </c>
      <c r="D83" s="41" t="s">
        <v>662</v>
      </c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7"/>
      <c r="AC83" s="47"/>
      <c r="AD83" s="47"/>
      <c r="AE83" s="47"/>
      <c r="AF83" s="47"/>
      <c r="AG83" s="47"/>
      <c r="AH83" s="48"/>
      <c r="AI83" s="47"/>
      <c r="AJ83" s="47"/>
      <c r="AK83" s="48"/>
      <c r="AL83" s="49"/>
    </row>
    <row r="84">
      <c r="A84" s="41">
        <v>367.0</v>
      </c>
      <c r="B84" s="41" t="s">
        <v>1207</v>
      </c>
      <c r="C84" s="41" t="str">
        <f>VLOOKUP(B84, 'Unavailable Hitters'!X:Y, 2, FALSE)</f>
        <v>#N/A</v>
      </c>
      <c r="D84" s="41" t="s">
        <v>662</v>
      </c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7"/>
      <c r="AC84" s="47"/>
      <c r="AD84" s="47"/>
      <c r="AE84" s="47"/>
      <c r="AF84" s="47"/>
      <c r="AG84" s="47"/>
      <c r="AH84" s="48"/>
      <c r="AI84" s="47"/>
      <c r="AJ84" s="47"/>
      <c r="AK84" s="48"/>
      <c r="AL84" s="49"/>
    </row>
    <row r="85">
      <c r="A85" s="41">
        <v>369.0</v>
      </c>
      <c r="B85" s="41" t="s">
        <v>1208</v>
      </c>
      <c r="C85" s="41" t="str">
        <f>VLOOKUP(B85, 'Unavailable Hitters'!X:Y, 2, FALSE)</f>
        <v>#N/A</v>
      </c>
      <c r="D85" s="41" t="s">
        <v>662</v>
      </c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7"/>
      <c r="AC85" s="47"/>
      <c r="AD85" s="47"/>
      <c r="AE85" s="47"/>
      <c r="AF85" s="47"/>
      <c r="AG85" s="47"/>
      <c r="AH85" s="48"/>
      <c r="AI85" s="47"/>
      <c r="AJ85" s="47"/>
      <c r="AK85" s="48"/>
      <c r="AL85" s="49"/>
    </row>
    <row r="86">
      <c r="A86" s="41">
        <v>370.0</v>
      </c>
      <c r="B86" s="41" t="s">
        <v>1209</v>
      </c>
      <c r="C86" s="41" t="str">
        <f>VLOOKUP(B86, 'Unavailable Hitters'!X:Y, 2, FALSE)</f>
        <v>#N/A</v>
      </c>
      <c r="D86" s="41" t="s">
        <v>662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7"/>
      <c r="AC86" s="47"/>
      <c r="AD86" s="47"/>
      <c r="AE86" s="47"/>
      <c r="AF86" s="47"/>
      <c r="AG86" s="47"/>
      <c r="AH86" s="48"/>
      <c r="AI86" s="47"/>
      <c r="AJ86" s="47"/>
      <c r="AK86" s="48"/>
      <c r="AL86" s="49"/>
    </row>
    <row r="87">
      <c r="A87" s="41">
        <v>371.0</v>
      </c>
      <c r="B87" s="41" t="s">
        <v>1210</v>
      </c>
      <c r="C87" s="41" t="str">
        <f>VLOOKUP(B87, 'Unavailable Hitters'!X:Y, 2, FALSE)</f>
        <v>#N/A</v>
      </c>
      <c r="D87" s="41" t="s">
        <v>662</v>
      </c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7"/>
      <c r="AC87" s="47"/>
      <c r="AD87" s="47"/>
      <c r="AE87" s="47"/>
      <c r="AF87" s="47"/>
      <c r="AG87" s="47"/>
      <c r="AH87" s="48"/>
      <c r="AI87" s="47"/>
      <c r="AJ87" s="47"/>
      <c r="AK87" s="48"/>
      <c r="AL87" s="49"/>
    </row>
    <row r="88">
      <c r="A88" s="41">
        <v>372.0</v>
      </c>
      <c r="B88" s="41" t="s">
        <v>1211</v>
      </c>
      <c r="C88" s="41" t="str">
        <f>VLOOKUP(B88, 'Unavailable Hitters'!X:Y, 2, FALSE)</f>
        <v>#N/A</v>
      </c>
      <c r="D88" s="41" t="s">
        <v>662</v>
      </c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7"/>
      <c r="AC88" s="47"/>
      <c r="AD88" s="47"/>
      <c r="AE88" s="47"/>
      <c r="AF88" s="47"/>
      <c r="AG88" s="47"/>
      <c r="AH88" s="48"/>
      <c r="AI88" s="47"/>
      <c r="AJ88" s="47"/>
      <c r="AK88" s="48"/>
      <c r="AL88" s="49"/>
    </row>
    <row r="89">
      <c r="A89" s="41">
        <v>374.0</v>
      </c>
      <c r="B89" s="41" t="s">
        <v>1212</v>
      </c>
      <c r="C89" s="41" t="str">
        <f>VLOOKUP(B89, 'Unavailable Hitters'!X:Y, 2, FALSE)</f>
        <v>#N/A</v>
      </c>
      <c r="D89" s="41" t="s">
        <v>662</v>
      </c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7"/>
      <c r="AC89" s="47"/>
      <c r="AD89" s="47"/>
      <c r="AE89" s="47"/>
      <c r="AF89" s="47"/>
      <c r="AG89" s="47"/>
      <c r="AH89" s="48"/>
      <c r="AI89" s="47"/>
      <c r="AJ89" s="47"/>
      <c r="AK89" s="48"/>
      <c r="AL89" s="49"/>
    </row>
    <row r="90">
      <c r="A90" s="41">
        <v>375.0</v>
      </c>
      <c r="B90" s="41" t="s">
        <v>1213</v>
      </c>
      <c r="C90" s="41" t="str">
        <f>VLOOKUP(B90, 'Unavailable Hitters'!X:Y, 2, FALSE)</f>
        <v>#N/A</v>
      </c>
      <c r="D90" s="41" t="s">
        <v>662</v>
      </c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7"/>
      <c r="AC90" s="47"/>
      <c r="AD90" s="47"/>
      <c r="AE90" s="47"/>
      <c r="AF90" s="47"/>
      <c r="AG90" s="47"/>
      <c r="AH90" s="48"/>
      <c r="AI90" s="47"/>
      <c r="AJ90" s="47"/>
      <c r="AK90" s="48"/>
      <c r="AL90" s="49"/>
    </row>
    <row r="91">
      <c r="A91" s="41">
        <v>376.0</v>
      </c>
      <c r="B91" s="41" t="s">
        <v>1214</v>
      </c>
      <c r="C91" s="41" t="str">
        <f>VLOOKUP(B91, 'Unavailable Hitters'!X:Y, 2, FALSE)</f>
        <v>#N/A</v>
      </c>
      <c r="D91" s="41" t="s">
        <v>662</v>
      </c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7"/>
      <c r="AC91" s="47"/>
      <c r="AD91" s="47"/>
      <c r="AE91" s="47"/>
      <c r="AF91" s="47"/>
      <c r="AG91" s="47"/>
      <c r="AH91" s="48"/>
      <c r="AI91" s="47"/>
      <c r="AJ91" s="47"/>
      <c r="AK91" s="48"/>
      <c r="AL91" s="49"/>
    </row>
    <row r="92">
      <c r="A92" s="41">
        <v>377.0</v>
      </c>
      <c r="B92" s="41" t="s">
        <v>1215</v>
      </c>
      <c r="C92" s="41" t="str">
        <f>VLOOKUP(B92, 'Unavailable Hitters'!X:Y, 2, FALSE)</f>
        <v>#N/A</v>
      </c>
      <c r="D92" s="41" t="s">
        <v>662</v>
      </c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7"/>
      <c r="AC92" s="47"/>
      <c r="AD92" s="47"/>
      <c r="AE92" s="47"/>
      <c r="AF92" s="47"/>
      <c r="AG92" s="47"/>
      <c r="AH92" s="48"/>
      <c r="AI92" s="47"/>
      <c r="AJ92" s="47"/>
      <c r="AK92" s="48"/>
      <c r="AL92" s="49"/>
    </row>
    <row r="93">
      <c r="A93" s="41">
        <v>379.0</v>
      </c>
      <c r="B93" s="41" t="s">
        <v>1216</v>
      </c>
      <c r="C93" s="41" t="str">
        <f>VLOOKUP(B93, 'Unavailable Hitters'!X:Y, 2, FALSE)</f>
        <v>#N/A</v>
      </c>
      <c r="D93" s="41" t="s">
        <v>662</v>
      </c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7"/>
      <c r="AC93" s="47"/>
      <c r="AD93" s="47"/>
      <c r="AE93" s="47"/>
      <c r="AF93" s="47"/>
      <c r="AG93" s="47"/>
      <c r="AH93" s="48"/>
      <c r="AI93" s="47"/>
      <c r="AJ93" s="47"/>
      <c r="AK93" s="48"/>
      <c r="AL93" s="49"/>
    </row>
    <row r="94">
      <c r="A94" s="41">
        <v>380.0</v>
      </c>
      <c r="B94" s="41" t="s">
        <v>1217</v>
      </c>
      <c r="C94" s="41" t="str">
        <f>VLOOKUP(B94, 'Unavailable Hitters'!X:Y, 2, FALSE)</f>
        <v>#N/A</v>
      </c>
      <c r="D94" s="41" t="s">
        <v>662</v>
      </c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7"/>
      <c r="AC94" s="47"/>
      <c r="AD94" s="47"/>
      <c r="AE94" s="47"/>
      <c r="AF94" s="47"/>
      <c r="AG94" s="47"/>
      <c r="AH94" s="48"/>
      <c r="AI94" s="47"/>
      <c r="AJ94" s="47"/>
      <c r="AK94" s="48"/>
      <c r="AL94" s="49"/>
    </row>
    <row r="95">
      <c r="A95" s="41">
        <v>381.0</v>
      </c>
      <c r="B95" s="41" t="s">
        <v>1218</v>
      </c>
      <c r="C95" s="41" t="str">
        <f>VLOOKUP(B95, 'Unavailable Hitters'!X:Y, 2, FALSE)</f>
        <v>#N/A</v>
      </c>
      <c r="D95" s="41" t="s">
        <v>662</v>
      </c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7"/>
      <c r="AC95" s="47"/>
      <c r="AD95" s="47"/>
      <c r="AE95" s="47"/>
      <c r="AF95" s="47"/>
      <c r="AG95" s="47"/>
      <c r="AH95" s="48"/>
      <c r="AI95" s="47"/>
      <c r="AJ95" s="47"/>
      <c r="AK95" s="48"/>
      <c r="AL95" s="49"/>
    </row>
    <row r="96">
      <c r="A96" s="41">
        <v>382.0</v>
      </c>
      <c r="B96" s="41" t="s">
        <v>1219</v>
      </c>
      <c r="C96" s="41" t="str">
        <f>VLOOKUP(B96, 'Unavailable Hitters'!X:Y, 2, FALSE)</f>
        <v>#N/A</v>
      </c>
      <c r="D96" s="41" t="s">
        <v>662</v>
      </c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7"/>
      <c r="AC96" s="47"/>
      <c r="AD96" s="47"/>
      <c r="AE96" s="47"/>
      <c r="AF96" s="47"/>
      <c r="AG96" s="47"/>
      <c r="AH96" s="48"/>
      <c r="AI96" s="47"/>
      <c r="AJ96" s="47"/>
      <c r="AK96" s="48"/>
      <c r="AL96" s="49"/>
    </row>
    <row r="97">
      <c r="A97" s="41">
        <v>383.0</v>
      </c>
      <c r="B97" s="41" t="s">
        <v>1220</v>
      </c>
      <c r="C97" s="41" t="str">
        <f>VLOOKUP(B97, 'Unavailable Hitters'!X:Y, 2, FALSE)</f>
        <v>#N/A</v>
      </c>
      <c r="D97" s="41" t="s">
        <v>662</v>
      </c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7"/>
      <c r="AC97" s="47"/>
      <c r="AD97" s="47"/>
      <c r="AE97" s="47"/>
      <c r="AF97" s="47"/>
      <c r="AG97" s="47"/>
      <c r="AH97" s="48"/>
      <c r="AI97" s="47"/>
      <c r="AJ97" s="47"/>
      <c r="AK97" s="48"/>
      <c r="AL97" s="49"/>
    </row>
    <row r="98">
      <c r="A98" s="41">
        <v>385.0</v>
      </c>
      <c r="B98" s="41" t="s">
        <v>1221</v>
      </c>
      <c r="C98" s="41" t="str">
        <f>VLOOKUP(B98, 'Unavailable Hitters'!X:Y, 2, FALSE)</f>
        <v>#N/A</v>
      </c>
      <c r="D98" s="41" t="s">
        <v>662</v>
      </c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7"/>
      <c r="AC98" s="47"/>
      <c r="AD98" s="47"/>
      <c r="AE98" s="47"/>
      <c r="AF98" s="47"/>
      <c r="AG98" s="47"/>
      <c r="AH98" s="48"/>
      <c r="AI98" s="47"/>
      <c r="AJ98" s="47"/>
      <c r="AK98" s="48"/>
      <c r="AL98" s="49"/>
    </row>
    <row r="99">
      <c r="A99" s="41">
        <v>386.0</v>
      </c>
      <c r="B99" s="41" t="s">
        <v>1222</v>
      </c>
      <c r="C99" s="41" t="str">
        <f>VLOOKUP(B99, 'Unavailable Hitters'!X:Y, 2, FALSE)</f>
        <v>#N/A</v>
      </c>
      <c r="D99" s="41" t="s">
        <v>662</v>
      </c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7"/>
      <c r="AC99" s="47"/>
      <c r="AD99" s="47"/>
      <c r="AE99" s="47"/>
      <c r="AF99" s="47"/>
      <c r="AG99" s="47"/>
      <c r="AH99" s="48"/>
      <c r="AI99" s="47"/>
      <c r="AJ99" s="47"/>
      <c r="AK99" s="48"/>
      <c r="AL99" s="49"/>
    </row>
    <row r="100">
      <c r="A100" s="41">
        <v>387.0</v>
      </c>
      <c r="B100" s="41" t="s">
        <v>1223</v>
      </c>
      <c r="C100" s="41" t="str">
        <f>VLOOKUP(B100, 'Unavailable Hitters'!X:Y, 2, FALSE)</f>
        <v>#N/A</v>
      </c>
      <c r="D100" s="41" t="s">
        <v>662</v>
      </c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7"/>
      <c r="AC100" s="47"/>
      <c r="AD100" s="47"/>
      <c r="AE100" s="47"/>
      <c r="AF100" s="47"/>
      <c r="AG100" s="47"/>
      <c r="AH100" s="48"/>
      <c r="AI100" s="47"/>
      <c r="AJ100" s="47"/>
      <c r="AK100" s="48"/>
      <c r="AL100" s="49"/>
    </row>
    <row r="101">
      <c r="A101" s="41">
        <v>388.0</v>
      </c>
      <c r="B101" s="41" t="s">
        <v>1224</v>
      </c>
      <c r="C101" s="41" t="str">
        <f>VLOOKUP(B101, 'Unavailable Hitters'!X:Y, 2, FALSE)</f>
        <v>#N/A</v>
      </c>
      <c r="D101" s="41" t="s">
        <v>662</v>
      </c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7"/>
      <c r="AC101" s="47"/>
      <c r="AD101" s="47"/>
      <c r="AE101" s="47"/>
      <c r="AF101" s="47"/>
      <c r="AG101" s="47"/>
      <c r="AH101" s="48"/>
      <c r="AI101" s="47"/>
      <c r="AJ101" s="47"/>
      <c r="AK101" s="48"/>
      <c r="AL101" s="49"/>
    </row>
    <row r="102">
      <c r="A102" s="41">
        <v>389.0</v>
      </c>
      <c r="B102" s="41" t="s">
        <v>1225</v>
      </c>
      <c r="C102" s="41" t="str">
        <f>VLOOKUP(B102, 'Unavailable Hitters'!X:Y, 2, FALSE)</f>
        <v>#N/A</v>
      </c>
      <c r="D102" s="41" t="s">
        <v>662</v>
      </c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7"/>
      <c r="AC102" s="47"/>
      <c r="AD102" s="47"/>
      <c r="AE102" s="47"/>
      <c r="AF102" s="47"/>
      <c r="AG102" s="47"/>
      <c r="AH102" s="48"/>
      <c r="AI102" s="47"/>
      <c r="AJ102" s="47"/>
      <c r="AK102" s="48"/>
      <c r="AL102" s="49"/>
    </row>
    <row r="103">
      <c r="A103" s="41">
        <v>390.0</v>
      </c>
      <c r="B103" s="41" t="s">
        <v>1226</v>
      </c>
      <c r="C103" s="41" t="str">
        <f>VLOOKUP(B103, 'Unavailable Hitters'!X:Y, 2, FALSE)</f>
        <v>#N/A</v>
      </c>
      <c r="D103" s="41" t="s">
        <v>662</v>
      </c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7"/>
      <c r="AC103" s="47"/>
      <c r="AD103" s="47"/>
      <c r="AE103" s="47"/>
      <c r="AF103" s="47"/>
      <c r="AG103" s="47"/>
      <c r="AH103" s="48"/>
      <c r="AI103" s="47"/>
      <c r="AJ103" s="47"/>
      <c r="AK103" s="48"/>
      <c r="AL103" s="49"/>
    </row>
    <row r="104">
      <c r="A104" s="41">
        <v>392.0</v>
      </c>
      <c r="B104" s="41" t="s">
        <v>1227</v>
      </c>
      <c r="C104" s="41" t="str">
        <f>VLOOKUP(B104, 'Unavailable Hitters'!X:Y, 2, FALSE)</f>
        <v>#N/A</v>
      </c>
      <c r="D104" s="41" t="s">
        <v>662</v>
      </c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7"/>
      <c r="AC104" s="47"/>
      <c r="AD104" s="47"/>
      <c r="AE104" s="47"/>
      <c r="AF104" s="47"/>
      <c r="AG104" s="47"/>
      <c r="AH104" s="48"/>
      <c r="AI104" s="47"/>
      <c r="AJ104" s="47"/>
      <c r="AK104" s="48"/>
      <c r="AL104" s="49"/>
    </row>
    <row r="105">
      <c r="A105" s="41">
        <v>393.0</v>
      </c>
      <c r="B105" s="41" t="s">
        <v>1228</v>
      </c>
      <c r="C105" s="41" t="str">
        <f>VLOOKUP(B105, 'Unavailable Hitters'!X:Y, 2, FALSE)</f>
        <v>#N/A</v>
      </c>
      <c r="D105" s="41" t="s">
        <v>662</v>
      </c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7"/>
      <c r="AC105" s="47"/>
      <c r="AD105" s="47"/>
      <c r="AE105" s="47"/>
      <c r="AF105" s="47"/>
      <c r="AG105" s="47"/>
      <c r="AH105" s="48"/>
      <c r="AI105" s="47"/>
      <c r="AJ105" s="47"/>
      <c r="AK105" s="48"/>
      <c r="AL105" s="49"/>
    </row>
    <row r="106">
      <c r="A106" s="41">
        <v>394.0</v>
      </c>
      <c r="B106" s="41" t="s">
        <v>1229</v>
      </c>
      <c r="C106" s="41" t="str">
        <f>VLOOKUP(B106, 'Unavailable Hitters'!X:Y, 2, FALSE)</f>
        <v>#N/A</v>
      </c>
      <c r="D106" s="41" t="s">
        <v>662</v>
      </c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7"/>
      <c r="AC106" s="47"/>
      <c r="AD106" s="47"/>
      <c r="AE106" s="47"/>
      <c r="AF106" s="47"/>
      <c r="AG106" s="47"/>
      <c r="AH106" s="48"/>
      <c r="AI106" s="47"/>
      <c r="AJ106" s="47"/>
      <c r="AK106" s="48"/>
      <c r="AL106" s="49"/>
    </row>
    <row r="107">
      <c r="A107" s="41">
        <v>395.0</v>
      </c>
      <c r="B107" s="41" t="s">
        <v>1230</v>
      </c>
      <c r="C107" s="41" t="str">
        <f>VLOOKUP(B107, 'Unavailable Hitters'!X:Y, 2, FALSE)</f>
        <v>#N/A</v>
      </c>
      <c r="D107" s="41" t="s">
        <v>662</v>
      </c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7"/>
      <c r="AC107" s="47"/>
      <c r="AD107" s="47"/>
      <c r="AE107" s="47"/>
      <c r="AF107" s="47"/>
      <c r="AG107" s="47"/>
      <c r="AH107" s="48"/>
      <c r="AI107" s="47"/>
      <c r="AJ107" s="47"/>
      <c r="AK107" s="48"/>
      <c r="AL107" s="49"/>
    </row>
    <row r="108">
      <c r="A108" s="41">
        <v>396.0</v>
      </c>
      <c r="B108" s="41" t="s">
        <v>1231</v>
      </c>
      <c r="C108" s="41" t="str">
        <f>VLOOKUP(B108, 'Unavailable Hitters'!X:Y, 2, FALSE)</f>
        <v>#N/A</v>
      </c>
      <c r="D108" s="41" t="s">
        <v>662</v>
      </c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7"/>
      <c r="AC108" s="47"/>
      <c r="AD108" s="47"/>
      <c r="AE108" s="47"/>
      <c r="AF108" s="47"/>
      <c r="AG108" s="47"/>
      <c r="AH108" s="48"/>
      <c r="AI108" s="47"/>
      <c r="AJ108" s="47"/>
      <c r="AK108" s="48"/>
      <c r="AL108" s="49"/>
    </row>
    <row r="109">
      <c r="A109" s="41">
        <v>397.0</v>
      </c>
      <c r="B109" s="41" t="s">
        <v>1232</v>
      </c>
      <c r="C109" s="41" t="str">
        <f>VLOOKUP(B109, 'Unavailable Hitters'!X:Y, 2, FALSE)</f>
        <v>#N/A</v>
      </c>
      <c r="D109" s="41" t="s">
        <v>662</v>
      </c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7"/>
      <c r="AC109" s="47"/>
      <c r="AD109" s="47"/>
      <c r="AE109" s="47"/>
      <c r="AF109" s="47"/>
      <c r="AG109" s="47"/>
      <c r="AH109" s="48"/>
      <c r="AI109" s="47"/>
      <c r="AJ109" s="47"/>
      <c r="AK109" s="48"/>
      <c r="AL109" s="49"/>
    </row>
    <row r="110">
      <c r="A110" s="41">
        <v>398.0</v>
      </c>
      <c r="B110" s="41" t="s">
        <v>1233</v>
      </c>
      <c r="C110" s="41" t="str">
        <f>VLOOKUP(B110, 'Unavailable Hitters'!X:Y, 2, FALSE)</f>
        <v>#N/A</v>
      </c>
      <c r="D110" s="41" t="s">
        <v>662</v>
      </c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7"/>
      <c r="AC110" s="47"/>
      <c r="AD110" s="47"/>
      <c r="AE110" s="47"/>
      <c r="AF110" s="47"/>
      <c r="AG110" s="47"/>
      <c r="AH110" s="48"/>
      <c r="AI110" s="47"/>
      <c r="AJ110" s="47"/>
      <c r="AK110" s="48"/>
      <c r="AL110" s="49"/>
    </row>
    <row r="111">
      <c r="A111" s="41">
        <v>399.0</v>
      </c>
      <c r="B111" s="41" t="s">
        <v>1234</v>
      </c>
      <c r="C111" s="41" t="str">
        <f>VLOOKUP(B111, 'Unavailable Hitters'!X:Y, 2, FALSE)</f>
        <v>#N/A</v>
      </c>
      <c r="D111" s="41" t="s">
        <v>662</v>
      </c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7"/>
      <c r="AC111" s="47"/>
      <c r="AD111" s="47"/>
      <c r="AE111" s="47"/>
      <c r="AF111" s="47"/>
      <c r="AG111" s="47"/>
      <c r="AH111" s="48"/>
      <c r="AI111" s="47"/>
      <c r="AJ111" s="47"/>
      <c r="AK111" s="48"/>
      <c r="AL111" s="49"/>
    </row>
    <row r="112">
      <c r="A112" s="41">
        <v>400.0</v>
      </c>
      <c r="B112" s="41" t="s">
        <v>1235</v>
      </c>
      <c r="C112" s="41" t="str">
        <f>VLOOKUP(B112, 'Unavailable Hitters'!X:Y, 2, FALSE)</f>
        <v>#N/A</v>
      </c>
      <c r="D112" s="41" t="s">
        <v>662</v>
      </c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7"/>
      <c r="AC112" s="47"/>
      <c r="AD112" s="47"/>
      <c r="AE112" s="47"/>
      <c r="AF112" s="47"/>
      <c r="AG112" s="47"/>
      <c r="AH112" s="48"/>
      <c r="AI112" s="47"/>
      <c r="AJ112" s="47"/>
      <c r="AK112" s="48"/>
      <c r="AL112" s="49"/>
    </row>
    <row r="113">
      <c r="A113" s="41">
        <v>401.0</v>
      </c>
      <c r="B113" s="41" t="s">
        <v>1236</v>
      </c>
      <c r="C113" s="41" t="str">
        <f>VLOOKUP(B113, 'Unavailable Hitters'!X:Y, 2, FALSE)</f>
        <v>#N/A</v>
      </c>
      <c r="D113" s="41" t="s">
        <v>662</v>
      </c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7"/>
      <c r="AC113" s="47"/>
      <c r="AD113" s="47"/>
      <c r="AE113" s="47"/>
      <c r="AF113" s="47"/>
      <c r="AG113" s="47"/>
      <c r="AH113" s="48"/>
      <c r="AI113" s="47"/>
      <c r="AJ113" s="47"/>
      <c r="AK113" s="48"/>
      <c r="AL113" s="49"/>
    </row>
    <row r="114">
      <c r="A114" s="41">
        <v>402.0</v>
      </c>
      <c r="B114" s="41" t="s">
        <v>1237</v>
      </c>
      <c r="C114" s="41" t="str">
        <f>VLOOKUP(B114, 'Unavailable Hitters'!X:Y, 2, FALSE)</f>
        <v>#N/A</v>
      </c>
      <c r="D114" s="41" t="s">
        <v>662</v>
      </c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7"/>
      <c r="AC114" s="47"/>
      <c r="AD114" s="47"/>
      <c r="AE114" s="47"/>
      <c r="AF114" s="47"/>
      <c r="AG114" s="47"/>
      <c r="AH114" s="48"/>
      <c r="AI114" s="47"/>
      <c r="AJ114" s="47"/>
      <c r="AK114" s="48"/>
      <c r="AL114" s="49"/>
    </row>
    <row r="115">
      <c r="A115" s="41">
        <v>403.0</v>
      </c>
      <c r="B115" s="41" t="s">
        <v>1238</v>
      </c>
      <c r="C115" s="41" t="str">
        <f>VLOOKUP(B115, 'Unavailable Hitters'!X:Y, 2, FALSE)</f>
        <v>#N/A</v>
      </c>
      <c r="D115" s="41" t="s">
        <v>662</v>
      </c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7"/>
      <c r="AC115" s="47"/>
      <c r="AD115" s="47"/>
      <c r="AE115" s="47"/>
      <c r="AF115" s="47"/>
      <c r="AG115" s="47"/>
      <c r="AH115" s="48"/>
      <c r="AI115" s="47"/>
      <c r="AJ115" s="47"/>
      <c r="AK115" s="48"/>
      <c r="AL115" s="49"/>
    </row>
    <row r="116">
      <c r="A116" s="41">
        <v>404.0</v>
      </c>
      <c r="B116" s="41" t="s">
        <v>1239</v>
      </c>
      <c r="C116" s="41" t="str">
        <f>VLOOKUP(B116, 'Unavailable Hitters'!X:Y, 2, FALSE)</f>
        <v>#N/A</v>
      </c>
      <c r="D116" s="41" t="s">
        <v>662</v>
      </c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7"/>
      <c r="AC116" s="47"/>
      <c r="AD116" s="47"/>
      <c r="AE116" s="47"/>
      <c r="AF116" s="47"/>
      <c r="AG116" s="47"/>
      <c r="AH116" s="48"/>
      <c r="AI116" s="47"/>
      <c r="AJ116" s="47"/>
      <c r="AK116" s="48"/>
      <c r="AL116" s="49"/>
    </row>
    <row r="117">
      <c r="A117" s="41">
        <v>405.0</v>
      </c>
      <c r="B117" s="41" t="s">
        <v>1240</v>
      </c>
      <c r="C117" s="41" t="str">
        <f>VLOOKUP(B117, 'Unavailable Hitters'!X:Y, 2, FALSE)</f>
        <v>#N/A</v>
      </c>
      <c r="D117" s="41" t="s">
        <v>662</v>
      </c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7"/>
      <c r="AC117" s="47"/>
      <c r="AD117" s="47"/>
      <c r="AE117" s="47"/>
      <c r="AF117" s="47"/>
      <c r="AG117" s="47"/>
      <c r="AH117" s="48"/>
      <c r="AI117" s="47"/>
      <c r="AJ117" s="47"/>
      <c r="AK117" s="48"/>
      <c r="AL117" s="49"/>
    </row>
    <row r="118">
      <c r="A118" s="41">
        <v>406.0</v>
      </c>
      <c r="B118" s="41" t="s">
        <v>1241</v>
      </c>
      <c r="C118" s="41" t="str">
        <f>VLOOKUP(B118, 'Unavailable Hitters'!X:Y, 2, FALSE)</f>
        <v>#N/A</v>
      </c>
      <c r="D118" s="41" t="s">
        <v>662</v>
      </c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7"/>
      <c r="AC118" s="47"/>
      <c r="AD118" s="47"/>
      <c r="AE118" s="47"/>
      <c r="AF118" s="47"/>
      <c r="AG118" s="47"/>
      <c r="AH118" s="48"/>
      <c r="AI118" s="47"/>
      <c r="AJ118" s="47"/>
      <c r="AK118" s="48"/>
      <c r="AL118" s="49"/>
    </row>
    <row r="119">
      <c r="A119" s="41">
        <v>407.0</v>
      </c>
      <c r="B119" s="41" t="s">
        <v>1242</v>
      </c>
      <c r="C119" s="41" t="str">
        <f>VLOOKUP(B119, 'Unavailable Hitters'!X:Y, 2, FALSE)</f>
        <v>#N/A</v>
      </c>
      <c r="D119" s="41" t="s">
        <v>662</v>
      </c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7"/>
      <c r="AC119" s="47"/>
      <c r="AD119" s="47"/>
      <c r="AE119" s="47"/>
      <c r="AF119" s="47"/>
      <c r="AG119" s="47"/>
      <c r="AH119" s="48"/>
      <c r="AI119" s="47"/>
      <c r="AJ119" s="47"/>
      <c r="AK119" s="48"/>
      <c r="AL119" s="49"/>
    </row>
    <row r="120">
      <c r="A120" s="41">
        <v>410.0</v>
      </c>
      <c r="B120" s="41" t="s">
        <v>1243</v>
      </c>
      <c r="C120" s="41" t="str">
        <f>VLOOKUP(B120, 'Unavailable Hitters'!X:Y, 2, FALSE)</f>
        <v>#N/A</v>
      </c>
      <c r="D120" s="41" t="s">
        <v>662</v>
      </c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7"/>
      <c r="AC120" s="47"/>
      <c r="AD120" s="47"/>
      <c r="AE120" s="47"/>
      <c r="AF120" s="47"/>
      <c r="AG120" s="47"/>
      <c r="AH120" s="48"/>
      <c r="AI120" s="47"/>
      <c r="AJ120" s="47"/>
      <c r="AK120" s="48"/>
      <c r="AL120" s="49"/>
    </row>
    <row r="121">
      <c r="A121" s="41">
        <v>412.0</v>
      </c>
      <c r="B121" s="41" t="s">
        <v>1244</v>
      </c>
      <c r="C121" s="41" t="str">
        <f>VLOOKUP(B121, 'Unavailable Hitters'!X:Y, 2, FALSE)</f>
        <v>#N/A</v>
      </c>
      <c r="D121" s="41" t="s">
        <v>662</v>
      </c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7"/>
      <c r="AC121" s="47"/>
      <c r="AD121" s="47"/>
      <c r="AE121" s="47"/>
      <c r="AF121" s="47"/>
      <c r="AG121" s="47"/>
      <c r="AH121" s="48"/>
      <c r="AI121" s="47"/>
      <c r="AJ121" s="47"/>
      <c r="AK121" s="48"/>
      <c r="AL121" s="49"/>
    </row>
    <row r="122">
      <c r="A122" s="41">
        <v>413.0</v>
      </c>
      <c r="B122" s="41" t="s">
        <v>1245</v>
      </c>
      <c r="C122" s="41" t="str">
        <f>VLOOKUP(B122, 'Unavailable Hitters'!X:Y, 2, FALSE)</f>
        <v>#N/A</v>
      </c>
      <c r="D122" s="41" t="s">
        <v>662</v>
      </c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7"/>
      <c r="AC122" s="47"/>
      <c r="AD122" s="47"/>
      <c r="AE122" s="47"/>
      <c r="AF122" s="47"/>
      <c r="AG122" s="47"/>
      <c r="AH122" s="48"/>
      <c r="AI122" s="47"/>
      <c r="AJ122" s="47"/>
      <c r="AK122" s="48"/>
      <c r="AL122" s="49"/>
    </row>
    <row r="123">
      <c r="A123" s="41">
        <v>414.0</v>
      </c>
      <c r="B123" s="41" t="s">
        <v>1246</v>
      </c>
      <c r="C123" s="41" t="str">
        <f>VLOOKUP(B123, 'Unavailable Hitters'!X:Y, 2, FALSE)</f>
        <v>#N/A</v>
      </c>
      <c r="D123" s="41" t="s">
        <v>662</v>
      </c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7"/>
      <c r="AC123" s="47"/>
      <c r="AD123" s="47"/>
      <c r="AE123" s="47"/>
      <c r="AF123" s="47"/>
      <c r="AG123" s="47"/>
      <c r="AH123" s="48"/>
      <c r="AI123" s="47"/>
      <c r="AJ123" s="47"/>
      <c r="AK123" s="48"/>
      <c r="AL123" s="49"/>
    </row>
    <row r="124">
      <c r="A124" s="41">
        <v>415.0</v>
      </c>
      <c r="B124" s="41" t="s">
        <v>1247</v>
      </c>
      <c r="C124" s="41" t="str">
        <f>VLOOKUP(B124, 'Unavailable Hitters'!X:Y, 2, FALSE)</f>
        <v>#N/A</v>
      </c>
      <c r="D124" s="41" t="s">
        <v>662</v>
      </c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7"/>
      <c r="AC124" s="47"/>
      <c r="AD124" s="47"/>
      <c r="AE124" s="47"/>
      <c r="AF124" s="47"/>
      <c r="AG124" s="47"/>
      <c r="AH124" s="48"/>
      <c r="AI124" s="47"/>
      <c r="AJ124" s="47"/>
      <c r="AK124" s="48"/>
      <c r="AL124" s="49"/>
    </row>
    <row r="125">
      <c r="A125" s="41">
        <v>416.0</v>
      </c>
      <c r="B125" s="41" t="s">
        <v>1248</v>
      </c>
      <c r="C125" s="41" t="str">
        <f>VLOOKUP(B125, 'Unavailable Hitters'!X:Y, 2, FALSE)</f>
        <v>#N/A</v>
      </c>
      <c r="D125" s="41" t="s">
        <v>662</v>
      </c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7"/>
      <c r="AC125" s="47"/>
      <c r="AD125" s="47"/>
      <c r="AE125" s="47"/>
      <c r="AF125" s="47"/>
      <c r="AG125" s="47"/>
      <c r="AH125" s="48"/>
      <c r="AI125" s="47"/>
      <c r="AJ125" s="47"/>
      <c r="AK125" s="48"/>
      <c r="AL125" s="49"/>
    </row>
    <row r="126">
      <c r="A126" s="41">
        <v>417.0</v>
      </c>
      <c r="B126" s="41" t="s">
        <v>1249</v>
      </c>
      <c r="C126" s="41" t="str">
        <f>VLOOKUP(B126, 'Unavailable Hitters'!X:Y, 2, FALSE)</f>
        <v>#N/A</v>
      </c>
      <c r="D126" s="41" t="s">
        <v>662</v>
      </c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7"/>
      <c r="AC126" s="47"/>
      <c r="AD126" s="47"/>
      <c r="AE126" s="47"/>
      <c r="AF126" s="47"/>
      <c r="AG126" s="47"/>
      <c r="AH126" s="48"/>
      <c r="AI126" s="47"/>
      <c r="AJ126" s="47"/>
      <c r="AK126" s="48"/>
      <c r="AL126" s="49"/>
    </row>
    <row r="127">
      <c r="A127" s="41">
        <v>418.0</v>
      </c>
      <c r="B127" s="41" t="s">
        <v>1250</v>
      </c>
      <c r="C127" s="41" t="str">
        <f>VLOOKUP(B127, 'Unavailable Hitters'!X:Y, 2, FALSE)</f>
        <v>#N/A</v>
      </c>
      <c r="D127" s="41" t="s">
        <v>662</v>
      </c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7"/>
      <c r="AC127" s="47"/>
      <c r="AD127" s="47"/>
      <c r="AE127" s="47"/>
      <c r="AF127" s="47"/>
      <c r="AG127" s="47"/>
      <c r="AH127" s="48"/>
      <c r="AI127" s="47"/>
      <c r="AJ127" s="47"/>
      <c r="AK127" s="48"/>
      <c r="AL127" s="49"/>
    </row>
    <row r="128">
      <c r="A128" s="41">
        <v>419.0</v>
      </c>
      <c r="B128" s="41" t="s">
        <v>1251</v>
      </c>
      <c r="C128" s="41" t="str">
        <f>VLOOKUP(B128, 'Unavailable Hitters'!X:Y, 2, FALSE)</f>
        <v>#N/A</v>
      </c>
      <c r="D128" s="41" t="s">
        <v>662</v>
      </c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7"/>
      <c r="AC128" s="47"/>
      <c r="AD128" s="47"/>
      <c r="AE128" s="47"/>
      <c r="AF128" s="47"/>
      <c r="AG128" s="47"/>
      <c r="AH128" s="48"/>
      <c r="AI128" s="47"/>
      <c r="AJ128" s="47"/>
      <c r="AK128" s="48"/>
      <c r="AL128" s="49"/>
    </row>
    <row r="129">
      <c r="A129" s="41">
        <v>420.0</v>
      </c>
      <c r="B129" s="41" t="s">
        <v>1252</v>
      </c>
      <c r="C129" s="41" t="str">
        <f>VLOOKUP(B129, 'Unavailable Hitters'!X:Y, 2, FALSE)</f>
        <v>#N/A</v>
      </c>
      <c r="D129" s="41" t="s">
        <v>662</v>
      </c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7"/>
      <c r="AC129" s="47"/>
      <c r="AD129" s="47"/>
      <c r="AE129" s="47"/>
      <c r="AF129" s="47"/>
      <c r="AG129" s="47"/>
      <c r="AH129" s="48"/>
      <c r="AI129" s="47"/>
      <c r="AJ129" s="47"/>
      <c r="AK129" s="48"/>
      <c r="AL129" s="49"/>
    </row>
    <row r="130">
      <c r="A130" s="41">
        <v>421.0</v>
      </c>
      <c r="B130" s="41" t="s">
        <v>1253</v>
      </c>
      <c r="C130" s="41" t="str">
        <f>VLOOKUP(B130, 'Unavailable Hitters'!X:Y, 2, FALSE)</f>
        <v>#N/A</v>
      </c>
      <c r="D130" s="41" t="s">
        <v>662</v>
      </c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7"/>
      <c r="AC130" s="47"/>
      <c r="AD130" s="47"/>
      <c r="AE130" s="47"/>
      <c r="AF130" s="47"/>
      <c r="AG130" s="47"/>
      <c r="AH130" s="48"/>
      <c r="AI130" s="47"/>
      <c r="AJ130" s="47"/>
      <c r="AK130" s="48"/>
      <c r="AL130" s="49"/>
    </row>
    <row r="131">
      <c r="A131" s="41">
        <v>422.0</v>
      </c>
      <c r="B131" s="41" t="s">
        <v>1254</v>
      </c>
      <c r="C131" s="41" t="str">
        <f>VLOOKUP(B131, 'Unavailable Hitters'!X:Y, 2, FALSE)</f>
        <v>#N/A</v>
      </c>
      <c r="D131" s="41" t="s">
        <v>662</v>
      </c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7"/>
      <c r="AC131" s="47"/>
      <c r="AD131" s="47"/>
      <c r="AE131" s="47"/>
      <c r="AF131" s="47"/>
      <c r="AG131" s="47"/>
      <c r="AH131" s="48"/>
      <c r="AI131" s="47"/>
      <c r="AJ131" s="47"/>
      <c r="AK131" s="48"/>
      <c r="AL131" s="49"/>
    </row>
    <row r="132">
      <c r="A132" s="41">
        <v>423.0</v>
      </c>
      <c r="B132" s="41" t="s">
        <v>1255</v>
      </c>
      <c r="C132" s="41" t="str">
        <f>VLOOKUP(B132, 'Unavailable Hitters'!X:Y, 2, FALSE)</f>
        <v>#N/A</v>
      </c>
      <c r="D132" s="41" t="s">
        <v>662</v>
      </c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7"/>
      <c r="AC132" s="47"/>
      <c r="AD132" s="47"/>
      <c r="AE132" s="47"/>
      <c r="AF132" s="47"/>
      <c r="AG132" s="47"/>
      <c r="AH132" s="48"/>
      <c r="AI132" s="47"/>
      <c r="AJ132" s="47"/>
      <c r="AK132" s="48"/>
      <c r="AL132" s="49"/>
    </row>
    <row r="133">
      <c r="A133" s="41">
        <v>425.0</v>
      </c>
      <c r="B133" s="41" t="s">
        <v>1256</v>
      </c>
      <c r="C133" s="41" t="str">
        <f>VLOOKUP(B133, 'Unavailable Hitters'!X:Y, 2, FALSE)</f>
        <v>#N/A</v>
      </c>
      <c r="D133" s="41" t="s">
        <v>662</v>
      </c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7"/>
      <c r="AC133" s="47"/>
      <c r="AD133" s="47"/>
      <c r="AE133" s="47"/>
      <c r="AF133" s="47"/>
      <c r="AG133" s="47"/>
      <c r="AH133" s="48"/>
      <c r="AI133" s="47"/>
      <c r="AJ133" s="47"/>
      <c r="AK133" s="48"/>
      <c r="AL133" s="49"/>
    </row>
    <row r="134">
      <c r="A134" s="41">
        <v>426.0</v>
      </c>
      <c r="B134" s="41" t="s">
        <v>1257</v>
      </c>
      <c r="C134" s="41" t="str">
        <f>VLOOKUP(B134, 'Unavailable Hitters'!X:Y, 2, FALSE)</f>
        <v>#N/A</v>
      </c>
      <c r="D134" s="41" t="s">
        <v>662</v>
      </c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7"/>
      <c r="AC134" s="47"/>
      <c r="AD134" s="47"/>
      <c r="AE134" s="47"/>
      <c r="AF134" s="47"/>
      <c r="AG134" s="47"/>
      <c r="AH134" s="48"/>
      <c r="AI134" s="47"/>
      <c r="AJ134" s="47"/>
      <c r="AK134" s="48"/>
      <c r="AL134" s="49"/>
    </row>
    <row r="135">
      <c r="A135" s="41">
        <v>427.0</v>
      </c>
      <c r="B135" s="41" t="s">
        <v>1258</v>
      </c>
      <c r="C135" s="41" t="str">
        <f>VLOOKUP(B135, 'Unavailable Hitters'!X:Y, 2, FALSE)</f>
        <v>#N/A</v>
      </c>
      <c r="D135" s="41" t="s">
        <v>662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7"/>
      <c r="AC135" s="47"/>
      <c r="AD135" s="47"/>
      <c r="AE135" s="47"/>
      <c r="AF135" s="47"/>
      <c r="AG135" s="47"/>
      <c r="AH135" s="48"/>
      <c r="AI135" s="47"/>
      <c r="AJ135" s="47"/>
      <c r="AK135" s="48"/>
      <c r="AL135" s="49"/>
    </row>
    <row r="136">
      <c r="A136" s="41">
        <v>428.0</v>
      </c>
      <c r="B136" s="41" t="s">
        <v>1259</v>
      </c>
      <c r="C136" s="41" t="str">
        <f>VLOOKUP(B136, 'Unavailable Hitters'!X:Y, 2, FALSE)</f>
        <v>#N/A</v>
      </c>
      <c r="D136" s="41" t="s">
        <v>662</v>
      </c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7"/>
      <c r="AC136" s="47"/>
      <c r="AD136" s="47"/>
      <c r="AE136" s="47"/>
      <c r="AF136" s="47"/>
      <c r="AG136" s="47"/>
      <c r="AH136" s="48"/>
      <c r="AI136" s="47"/>
      <c r="AJ136" s="47"/>
      <c r="AK136" s="48"/>
      <c r="AL136" s="49"/>
    </row>
    <row r="137">
      <c r="A137" s="41">
        <v>429.0</v>
      </c>
      <c r="B137" s="41" t="s">
        <v>1260</v>
      </c>
      <c r="C137" s="41" t="str">
        <f>VLOOKUP(B137, 'Unavailable Hitters'!X:Y, 2, FALSE)</f>
        <v>#N/A</v>
      </c>
      <c r="D137" s="41" t="s">
        <v>662</v>
      </c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7"/>
      <c r="AC137" s="47"/>
      <c r="AD137" s="47"/>
      <c r="AE137" s="47"/>
      <c r="AF137" s="47"/>
      <c r="AG137" s="47"/>
      <c r="AH137" s="48"/>
      <c r="AI137" s="47"/>
      <c r="AJ137" s="47"/>
      <c r="AK137" s="48"/>
      <c r="AL137" s="49"/>
    </row>
    <row r="138">
      <c r="A138" s="41">
        <v>431.0</v>
      </c>
      <c r="B138" s="41" t="s">
        <v>1261</v>
      </c>
      <c r="C138" s="41" t="str">
        <f>VLOOKUP(B138, 'Unavailable Hitters'!X:Y, 2, FALSE)</f>
        <v>#N/A</v>
      </c>
      <c r="D138" s="41" t="s">
        <v>662</v>
      </c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7"/>
      <c r="AC138" s="47"/>
      <c r="AD138" s="47"/>
      <c r="AE138" s="47"/>
      <c r="AF138" s="47"/>
      <c r="AG138" s="47"/>
      <c r="AH138" s="48"/>
      <c r="AI138" s="47"/>
      <c r="AJ138" s="47"/>
      <c r="AK138" s="48"/>
      <c r="AL138" s="49"/>
    </row>
    <row r="139">
      <c r="A139" s="41">
        <v>432.0</v>
      </c>
      <c r="B139" s="41" t="s">
        <v>1262</v>
      </c>
      <c r="C139" s="41" t="str">
        <f>VLOOKUP(B139, 'Unavailable Hitters'!X:Y, 2, FALSE)</f>
        <v>#N/A</v>
      </c>
      <c r="D139" s="41" t="s">
        <v>662</v>
      </c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7"/>
      <c r="AC139" s="47"/>
      <c r="AD139" s="47"/>
      <c r="AE139" s="47"/>
      <c r="AF139" s="47"/>
      <c r="AG139" s="47"/>
      <c r="AH139" s="48"/>
      <c r="AI139" s="47"/>
      <c r="AJ139" s="47"/>
      <c r="AK139" s="48"/>
      <c r="AL139" s="49"/>
    </row>
    <row r="140">
      <c r="A140" s="41">
        <v>433.0</v>
      </c>
      <c r="B140" s="41" t="s">
        <v>1263</v>
      </c>
      <c r="C140" s="41" t="str">
        <f>VLOOKUP(B140, 'Unavailable Hitters'!X:Y, 2, FALSE)</f>
        <v>#N/A</v>
      </c>
      <c r="D140" s="41" t="s">
        <v>662</v>
      </c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7"/>
      <c r="AC140" s="47"/>
      <c r="AD140" s="47"/>
      <c r="AE140" s="47"/>
      <c r="AF140" s="47"/>
      <c r="AG140" s="47"/>
      <c r="AH140" s="48"/>
      <c r="AI140" s="47"/>
      <c r="AJ140" s="47"/>
      <c r="AK140" s="48"/>
      <c r="AL140" s="49"/>
    </row>
    <row r="141">
      <c r="A141" s="41">
        <v>435.0</v>
      </c>
      <c r="B141" s="41" t="s">
        <v>1264</v>
      </c>
      <c r="C141" s="41" t="str">
        <f>VLOOKUP(B141, 'Unavailable Hitters'!X:Y, 2, FALSE)</f>
        <v>#N/A</v>
      </c>
      <c r="D141" s="41" t="s">
        <v>662</v>
      </c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7"/>
      <c r="AC141" s="47"/>
      <c r="AD141" s="47"/>
      <c r="AE141" s="47"/>
      <c r="AF141" s="47"/>
      <c r="AG141" s="47"/>
      <c r="AH141" s="48"/>
      <c r="AI141" s="47"/>
      <c r="AJ141" s="47"/>
      <c r="AK141" s="48"/>
      <c r="AL141" s="49"/>
    </row>
    <row r="142">
      <c r="A142" s="41">
        <v>436.0</v>
      </c>
      <c r="B142" s="41" t="s">
        <v>1265</v>
      </c>
      <c r="C142" s="41" t="str">
        <f>VLOOKUP(B142, 'Unavailable Hitters'!X:Y, 2, FALSE)</f>
        <v>#N/A</v>
      </c>
      <c r="D142" s="41" t="s">
        <v>662</v>
      </c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7"/>
      <c r="AC142" s="47"/>
      <c r="AD142" s="47"/>
      <c r="AE142" s="47"/>
      <c r="AF142" s="47"/>
      <c r="AG142" s="47"/>
      <c r="AH142" s="48"/>
      <c r="AI142" s="47"/>
      <c r="AJ142" s="47"/>
      <c r="AK142" s="48"/>
      <c r="AL142" s="49"/>
    </row>
    <row r="143">
      <c r="A143" s="41">
        <v>437.0</v>
      </c>
      <c r="B143" s="41" t="s">
        <v>1266</v>
      </c>
      <c r="C143" s="41" t="str">
        <f>VLOOKUP(B143, 'Unavailable Hitters'!X:Y, 2, FALSE)</f>
        <v>#N/A</v>
      </c>
      <c r="D143" s="41" t="s">
        <v>662</v>
      </c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7"/>
      <c r="AC143" s="47"/>
      <c r="AD143" s="47"/>
      <c r="AE143" s="47"/>
      <c r="AF143" s="47"/>
      <c r="AG143" s="47"/>
      <c r="AH143" s="48"/>
      <c r="AI143" s="47"/>
      <c r="AJ143" s="47"/>
      <c r="AK143" s="48"/>
      <c r="AL143" s="49"/>
    </row>
    <row r="144">
      <c r="A144" s="41">
        <v>438.0</v>
      </c>
      <c r="B144" s="41" t="s">
        <v>1267</v>
      </c>
      <c r="C144" s="41" t="str">
        <f>VLOOKUP(B144, 'Unavailable Hitters'!X:Y, 2, FALSE)</f>
        <v>#N/A</v>
      </c>
      <c r="D144" s="41" t="s">
        <v>662</v>
      </c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7"/>
      <c r="AC144" s="47"/>
      <c r="AD144" s="47"/>
      <c r="AE144" s="47"/>
      <c r="AF144" s="47"/>
      <c r="AG144" s="47"/>
      <c r="AH144" s="48"/>
      <c r="AI144" s="47"/>
      <c r="AJ144" s="47"/>
      <c r="AK144" s="48"/>
      <c r="AL144" s="49"/>
    </row>
    <row r="145">
      <c r="A145" s="41">
        <v>439.0</v>
      </c>
      <c r="B145" s="41" t="s">
        <v>1268</v>
      </c>
      <c r="C145" s="41" t="str">
        <f>VLOOKUP(B145, 'Unavailable Hitters'!X:Y, 2, FALSE)</f>
        <v>#N/A</v>
      </c>
      <c r="D145" s="41" t="s">
        <v>662</v>
      </c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7"/>
      <c r="AC145" s="47"/>
      <c r="AD145" s="47"/>
      <c r="AE145" s="47"/>
      <c r="AF145" s="47"/>
      <c r="AG145" s="47"/>
      <c r="AH145" s="48"/>
      <c r="AI145" s="47"/>
      <c r="AJ145" s="47"/>
      <c r="AK145" s="48"/>
      <c r="AL145" s="49"/>
    </row>
    <row r="146">
      <c r="A146" s="41">
        <v>440.0</v>
      </c>
      <c r="B146" s="41" t="s">
        <v>1269</v>
      </c>
      <c r="C146" s="41" t="str">
        <f>VLOOKUP(B146, 'Unavailable Hitters'!X:Y, 2, FALSE)</f>
        <v>#N/A</v>
      </c>
      <c r="D146" s="41" t="s">
        <v>662</v>
      </c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7"/>
      <c r="AC146" s="47"/>
      <c r="AD146" s="47"/>
      <c r="AE146" s="47"/>
      <c r="AF146" s="47"/>
      <c r="AG146" s="47"/>
      <c r="AH146" s="48"/>
      <c r="AI146" s="47"/>
      <c r="AJ146" s="47"/>
      <c r="AK146" s="48"/>
      <c r="AL146" s="49"/>
    </row>
    <row r="147">
      <c r="A147" s="41">
        <v>441.0</v>
      </c>
      <c r="B147" s="41" t="s">
        <v>1270</v>
      </c>
      <c r="C147" s="41" t="str">
        <f>VLOOKUP(B147, 'Unavailable Hitters'!X:Y, 2, FALSE)</f>
        <v>#N/A</v>
      </c>
      <c r="D147" s="41" t="s">
        <v>662</v>
      </c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7"/>
      <c r="AC147" s="47"/>
      <c r="AD147" s="47"/>
      <c r="AE147" s="47"/>
      <c r="AF147" s="47"/>
      <c r="AG147" s="47"/>
      <c r="AH147" s="48"/>
      <c r="AI147" s="47"/>
      <c r="AJ147" s="47"/>
      <c r="AK147" s="48"/>
      <c r="AL147" s="49"/>
    </row>
    <row r="148">
      <c r="A148" s="41">
        <v>442.0</v>
      </c>
      <c r="B148" s="41" t="s">
        <v>1271</v>
      </c>
      <c r="C148" s="41" t="str">
        <f>VLOOKUP(B148, 'Unavailable Hitters'!X:Y, 2, FALSE)</f>
        <v>#N/A</v>
      </c>
      <c r="D148" s="41" t="s">
        <v>662</v>
      </c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7"/>
      <c r="AC148" s="47"/>
      <c r="AD148" s="47"/>
      <c r="AE148" s="47"/>
      <c r="AF148" s="47"/>
      <c r="AG148" s="47"/>
      <c r="AH148" s="48"/>
      <c r="AI148" s="47"/>
      <c r="AJ148" s="47"/>
      <c r="AK148" s="48"/>
      <c r="AL148" s="49"/>
    </row>
    <row r="149">
      <c r="A149" s="41">
        <v>443.0</v>
      </c>
      <c r="B149" s="41" t="s">
        <v>1272</v>
      </c>
      <c r="C149" s="41" t="str">
        <f>VLOOKUP(B149, 'Unavailable Hitters'!X:Y, 2, FALSE)</f>
        <v>#N/A</v>
      </c>
      <c r="D149" s="41" t="s">
        <v>662</v>
      </c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7"/>
      <c r="AC149" s="47"/>
      <c r="AD149" s="47"/>
      <c r="AE149" s="47"/>
      <c r="AF149" s="47"/>
      <c r="AG149" s="47"/>
      <c r="AH149" s="48"/>
      <c r="AI149" s="47"/>
      <c r="AJ149" s="47"/>
      <c r="AK149" s="48"/>
      <c r="AL149" s="49"/>
    </row>
    <row r="150">
      <c r="A150" s="41">
        <v>444.0</v>
      </c>
      <c r="B150" s="41" t="s">
        <v>1273</v>
      </c>
      <c r="C150" s="41" t="str">
        <f>VLOOKUP(B150, 'Unavailable Hitters'!X:Y, 2, FALSE)</f>
        <v>#N/A</v>
      </c>
      <c r="D150" s="41" t="s">
        <v>662</v>
      </c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7"/>
      <c r="AC150" s="47"/>
      <c r="AD150" s="47"/>
      <c r="AE150" s="47"/>
      <c r="AF150" s="47"/>
      <c r="AG150" s="47"/>
      <c r="AH150" s="48"/>
      <c r="AI150" s="47"/>
      <c r="AJ150" s="47"/>
      <c r="AK150" s="48"/>
      <c r="AL150" s="49"/>
    </row>
    <row r="151">
      <c r="A151" s="41">
        <v>446.0</v>
      </c>
      <c r="B151" s="41" t="s">
        <v>1274</v>
      </c>
      <c r="C151" s="41" t="str">
        <f>VLOOKUP(B151, 'Unavailable Hitters'!X:Y, 2, FALSE)</f>
        <v>#N/A</v>
      </c>
      <c r="D151" s="41" t="s">
        <v>662</v>
      </c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7"/>
      <c r="AC151" s="47"/>
      <c r="AD151" s="47"/>
      <c r="AE151" s="47"/>
      <c r="AF151" s="47"/>
      <c r="AG151" s="47"/>
      <c r="AH151" s="48"/>
      <c r="AI151" s="47"/>
      <c r="AJ151" s="47"/>
      <c r="AK151" s="48"/>
      <c r="AL151" s="49"/>
    </row>
    <row r="152">
      <c r="A152" s="41">
        <v>447.0</v>
      </c>
      <c r="B152" s="41" t="s">
        <v>1275</v>
      </c>
      <c r="C152" s="41" t="str">
        <f>VLOOKUP(B152, 'Unavailable Hitters'!X:Y, 2, FALSE)</f>
        <v>#N/A</v>
      </c>
      <c r="D152" s="41" t="s">
        <v>662</v>
      </c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7"/>
      <c r="AC152" s="47"/>
      <c r="AD152" s="47"/>
      <c r="AE152" s="47"/>
      <c r="AF152" s="47"/>
      <c r="AG152" s="47"/>
      <c r="AH152" s="48"/>
      <c r="AI152" s="47"/>
      <c r="AJ152" s="47"/>
      <c r="AK152" s="48"/>
      <c r="AL152" s="49"/>
    </row>
    <row r="153">
      <c r="A153" s="41">
        <v>448.0</v>
      </c>
      <c r="B153" s="41" t="s">
        <v>1276</v>
      </c>
      <c r="C153" s="41" t="str">
        <f>VLOOKUP(B153, 'Unavailable Hitters'!X:Y, 2, FALSE)</f>
        <v>#N/A</v>
      </c>
      <c r="D153" s="41" t="s">
        <v>662</v>
      </c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7"/>
      <c r="AC153" s="47"/>
      <c r="AD153" s="47"/>
      <c r="AE153" s="47"/>
      <c r="AF153" s="47"/>
      <c r="AG153" s="47"/>
      <c r="AH153" s="48"/>
      <c r="AI153" s="47"/>
      <c r="AJ153" s="47"/>
      <c r="AK153" s="48"/>
      <c r="AL153" s="49"/>
    </row>
    <row r="154">
      <c r="A154" s="41">
        <v>449.0</v>
      </c>
      <c r="B154" s="41" t="s">
        <v>1277</v>
      </c>
      <c r="C154" s="41" t="str">
        <f>VLOOKUP(B154, 'Unavailable Hitters'!X:Y, 2, FALSE)</f>
        <v>#N/A</v>
      </c>
      <c r="D154" s="41" t="s">
        <v>662</v>
      </c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7"/>
      <c r="AC154" s="47"/>
      <c r="AD154" s="47"/>
      <c r="AE154" s="47"/>
      <c r="AF154" s="47"/>
      <c r="AG154" s="47"/>
      <c r="AH154" s="48"/>
      <c r="AI154" s="47"/>
      <c r="AJ154" s="47"/>
      <c r="AK154" s="48"/>
      <c r="AL154" s="49"/>
    </row>
    <row r="155">
      <c r="A155" s="41">
        <v>450.0</v>
      </c>
      <c r="B155" s="41" t="s">
        <v>1278</v>
      </c>
      <c r="C155" s="41" t="str">
        <f>VLOOKUP(B155, 'Unavailable Hitters'!X:Y, 2, FALSE)</f>
        <v>#N/A</v>
      </c>
      <c r="D155" s="41" t="s">
        <v>662</v>
      </c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7"/>
      <c r="AC155" s="47"/>
      <c r="AD155" s="47"/>
      <c r="AE155" s="47"/>
      <c r="AF155" s="47"/>
      <c r="AG155" s="47"/>
      <c r="AH155" s="48"/>
      <c r="AI155" s="47"/>
      <c r="AJ155" s="47"/>
      <c r="AK155" s="48"/>
      <c r="AL155" s="49"/>
    </row>
    <row r="156">
      <c r="A156" s="41">
        <v>451.0</v>
      </c>
      <c r="B156" s="41" t="s">
        <v>1279</v>
      </c>
      <c r="C156" s="41" t="str">
        <f>VLOOKUP(B156, 'Unavailable Hitters'!X:Y, 2, FALSE)</f>
        <v>#N/A</v>
      </c>
      <c r="D156" s="41" t="s">
        <v>662</v>
      </c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7"/>
      <c r="AC156" s="47"/>
      <c r="AD156" s="47"/>
      <c r="AE156" s="47"/>
      <c r="AF156" s="47"/>
      <c r="AG156" s="47"/>
      <c r="AH156" s="48"/>
      <c r="AI156" s="47"/>
      <c r="AJ156" s="47"/>
      <c r="AK156" s="48"/>
      <c r="AL156" s="49"/>
    </row>
    <row r="157">
      <c r="A157" s="41">
        <v>452.0</v>
      </c>
      <c r="B157" s="41" t="s">
        <v>1280</v>
      </c>
      <c r="C157" s="41" t="str">
        <f>VLOOKUP(B157, 'Unavailable Hitters'!X:Y, 2, FALSE)</f>
        <v>#N/A</v>
      </c>
      <c r="D157" s="41" t="s">
        <v>662</v>
      </c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7"/>
      <c r="AC157" s="47"/>
      <c r="AD157" s="47"/>
      <c r="AE157" s="47"/>
      <c r="AF157" s="47"/>
      <c r="AG157" s="47"/>
      <c r="AH157" s="48"/>
      <c r="AI157" s="47"/>
      <c r="AJ157" s="47"/>
      <c r="AK157" s="48"/>
      <c r="AL157" s="49"/>
    </row>
    <row r="158">
      <c r="A158" s="41">
        <v>453.0</v>
      </c>
      <c r="B158" s="41" t="s">
        <v>1281</v>
      </c>
      <c r="C158" s="41" t="str">
        <f>VLOOKUP(B158, 'Unavailable Hitters'!X:Y, 2, FALSE)</f>
        <v>#N/A</v>
      </c>
      <c r="D158" s="41" t="s">
        <v>662</v>
      </c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7"/>
      <c r="AC158" s="47"/>
      <c r="AD158" s="47"/>
      <c r="AE158" s="47"/>
      <c r="AF158" s="47"/>
      <c r="AG158" s="47"/>
      <c r="AH158" s="48"/>
      <c r="AI158" s="47"/>
      <c r="AJ158" s="47"/>
      <c r="AK158" s="48"/>
      <c r="AL158" s="49"/>
    </row>
    <row r="159">
      <c r="A159" s="41">
        <v>454.0</v>
      </c>
      <c r="B159" s="41" t="s">
        <v>1282</v>
      </c>
      <c r="C159" s="41" t="str">
        <f>VLOOKUP(B159, 'Unavailable Hitters'!X:Y, 2, FALSE)</f>
        <v>#N/A</v>
      </c>
      <c r="D159" s="41" t="s">
        <v>662</v>
      </c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7"/>
      <c r="AC159" s="47"/>
      <c r="AD159" s="47"/>
      <c r="AE159" s="47"/>
      <c r="AF159" s="47"/>
      <c r="AG159" s="47"/>
      <c r="AH159" s="48"/>
      <c r="AI159" s="47"/>
      <c r="AJ159" s="47"/>
      <c r="AK159" s="48"/>
      <c r="AL159" s="49"/>
    </row>
    <row r="160">
      <c r="A160" s="41">
        <v>455.0</v>
      </c>
      <c r="B160" s="41" t="s">
        <v>1283</v>
      </c>
      <c r="C160" s="41" t="str">
        <f>VLOOKUP(B160, 'Unavailable Hitters'!X:Y, 2, FALSE)</f>
        <v>#N/A</v>
      </c>
      <c r="D160" s="41" t="s">
        <v>662</v>
      </c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7"/>
      <c r="AC160" s="47"/>
      <c r="AD160" s="47"/>
      <c r="AE160" s="47"/>
      <c r="AF160" s="47"/>
      <c r="AG160" s="47"/>
      <c r="AH160" s="48"/>
      <c r="AI160" s="47"/>
      <c r="AJ160" s="47"/>
      <c r="AK160" s="48"/>
      <c r="AL160" s="49"/>
    </row>
    <row r="161">
      <c r="A161" s="41">
        <v>457.0</v>
      </c>
      <c r="B161" s="41" t="s">
        <v>1284</v>
      </c>
      <c r="C161" s="41" t="str">
        <f>VLOOKUP(B161, 'Unavailable Hitters'!X:Y, 2, FALSE)</f>
        <v>#N/A</v>
      </c>
      <c r="D161" s="41" t="s">
        <v>662</v>
      </c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7"/>
      <c r="AC161" s="47"/>
      <c r="AD161" s="47"/>
      <c r="AE161" s="47"/>
      <c r="AF161" s="47"/>
      <c r="AG161" s="47"/>
      <c r="AH161" s="48"/>
      <c r="AI161" s="47"/>
      <c r="AJ161" s="47"/>
      <c r="AK161" s="48"/>
      <c r="AL161" s="49"/>
    </row>
    <row r="162">
      <c r="A162" s="41">
        <v>458.0</v>
      </c>
      <c r="B162" s="41" t="s">
        <v>1285</v>
      </c>
      <c r="C162" s="41" t="str">
        <f>VLOOKUP(B162, 'Unavailable Hitters'!X:Y, 2, FALSE)</f>
        <v>#N/A</v>
      </c>
      <c r="D162" s="41" t="s">
        <v>662</v>
      </c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7"/>
      <c r="AC162" s="47"/>
      <c r="AD162" s="47"/>
      <c r="AE162" s="47"/>
      <c r="AF162" s="47"/>
      <c r="AG162" s="47"/>
      <c r="AH162" s="48"/>
      <c r="AI162" s="47"/>
      <c r="AJ162" s="47"/>
      <c r="AK162" s="48"/>
      <c r="AL162" s="49"/>
    </row>
    <row r="163">
      <c r="A163" s="41">
        <v>459.0</v>
      </c>
      <c r="B163" s="41" t="s">
        <v>1286</v>
      </c>
      <c r="C163" s="41" t="str">
        <f>VLOOKUP(B163, 'Unavailable Hitters'!X:Y, 2, FALSE)</f>
        <v>#N/A</v>
      </c>
      <c r="D163" s="41" t="s">
        <v>662</v>
      </c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7"/>
      <c r="AC163" s="47"/>
      <c r="AD163" s="47"/>
      <c r="AE163" s="47"/>
      <c r="AF163" s="47"/>
      <c r="AG163" s="47"/>
      <c r="AH163" s="48"/>
      <c r="AI163" s="47"/>
      <c r="AJ163" s="47"/>
      <c r="AK163" s="48"/>
      <c r="AL163" s="49"/>
    </row>
    <row r="164">
      <c r="A164" s="41">
        <v>460.0</v>
      </c>
      <c r="B164" s="41" t="s">
        <v>1287</v>
      </c>
      <c r="C164" s="41" t="str">
        <f>VLOOKUP(B164, 'Unavailable Hitters'!X:Y, 2, FALSE)</f>
        <v>#N/A</v>
      </c>
      <c r="D164" s="41" t="s">
        <v>662</v>
      </c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7"/>
      <c r="AC164" s="47"/>
      <c r="AD164" s="47"/>
      <c r="AE164" s="47"/>
      <c r="AF164" s="47"/>
      <c r="AG164" s="47"/>
      <c r="AH164" s="48"/>
      <c r="AI164" s="47"/>
      <c r="AJ164" s="47"/>
      <c r="AK164" s="48"/>
      <c r="AL164" s="49"/>
    </row>
    <row r="165">
      <c r="A165" s="41">
        <v>461.0</v>
      </c>
      <c r="B165" s="41" t="s">
        <v>1288</v>
      </c>
      <c r="C165" s="41" t="str">
        <f>VLOOKUP(B165, 'Unavailable Hitters'!X:Y, 2, FALSE)</f>
        <v>#N/A</v>
      </c>
      <c r="D165" s="41" t="s">
        <v>662</v>
      </c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7"/>
      <c r="AC165" s="47"/>
      <c r="AD165" s="47"/>
      <c r="AE165" s="47"/>
      <c r="AF165" s="47"/>
      <c r="AG165" s="47"/>
      <c r="AH165" s="48"/>
      <c r="AI165" s="47"/>
      <c r="AJ165" s="47"/>
      <c r="AK165" s="48"/>
      <c r="AL165" s="49"/>
    </row>
    <row r="166">
      <c r="A166" s="41">
        <v>462.0</v>
      </c>
      <c r="B166" s="41" t="s">
        <v>1289</v>
      </c>
      <c r="C166" s="41" t="str">
        <f>VLOOKUP(B166, 'Unavailable Hitters'!X:Y, 2, FALSE)</f>
        <v>#N/A</v>
      </c>
      <c r="D166" s="41" t="s">
        <v>662</v>
      </c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7"/>
      <c r="AC166" s="47"/>
      <c r="AD166" s="47"/>
      <c r="AE166" s="47"/>
      <c r="AF166" s="47"/>
      <c r="AG166" s="47"/>
      <c r="AH166" s="48"/>
      <c r="AI166" s="47"/>
      <c r="AJ166" s="47"/>
      <c r="AK166" s="48"/>
      <c r="AL166" s="49"/>
    </row>
    <row r="167">
      <c r="A167" s="41">
        <v>463.0</v>
      </c>
      <c r="B167" s="41" t="s">
        <v>1290</v>
      </c>
      <c r="C167" s="41" t="str">
        <f>VLOOKUP(B167, 'Unavailable Hitters'!X:Y, 2, FALSE)</f>
        <v>#N/A</v>
      </c>
      <c r="D167" s="41" t="s">
        <v>662</v>
      </c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7"/>
      <c r="AC167" s="47"/>
      <c r="AD167" s="47"/>
      <c r="AE167" s="47"/>
      <c r="AF167" s="47"/>
      <c r="AG167" s="47"/>
      <c r="AH167" s="48"/>
      <c r="AI167" s="47"/>
      <c r="AJ167" s="47"/>
      <c r="AK167" s="48"/>
      <c r="AL167" s="49"/>
    </row>
    <row r="168">
      <c r="A168" s="41">
        <v>465.0</v>
      </c>
      <c r="B168" s="41" t="s">
        <v>1291</v>
      </c>
      <c r="C168" s="41" t="str">
        <f>VLOOKUP(B168, 'Unavailable Hitters'!X:Y, 2, FALSE)</f>
        <v>#N/A</v>
      </c>
      <c r="D168" s="41" t="s">
        <v>662</v>
      </c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7"/>
      <c r="AC168" s="47"/>
      <c r="AD168" s="47"/>
      <c r="AE168" s="47"/>
      <c r="AF168" s="47"/>
      <c r="AG168" s="47"/>
      <c r="AH168" s="48"/>
      <c r="AI168" s="47"/>
      <c r="AJ168" s="47"/>
      <c r="AK168" s="48"/>
      <c r="AL168" s="49"/>
    </row>
    <row r="169">
      <c r="A169" s="41">
        <v>466.0</v>
      </c>
      <c r="B169" s="41" t="s">
        <v>1292</v>
      </c>
      <c r="C169" s="41" t="str">
        <f>VLOOKUP(B169, 'Unavailable Hitters'!X:Y, 2, FALSE)</f>
        <v>#N/A</v>
      </c>
      <c r="D169" s="41" t="s">
        <v>662</v>
      </c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7"/>
      <c r="AC169" s="47"/>
      <c r="AD169" s="47"/>
      <c r="AE169" s="47"/>
      <c r="AF169" s="47"/>
      <c r="AG169" s="47"/>
      <c r="AH169" s="48"/>
      <c r="AI169" s="47"/>
      <c r="AJ169" s="47"/>
      <c r="AK169" s="48"/>
      <c r="AL169" s="49"/>
    </row>
    <row r="170">
      <c r="A170" s="41">
        <v>467.0</v>
      </c>
      <c r="B170" s="41" t="s">
        <v>1293</v>
      </c>
      <c r="C170" s="41" t="str">
        <f>VLOOKUP(B170, 'Unavailable Hitters'!X:Y, 2, FALSE)</f>
        <v>#N/A</v>
      </c>
      <c r="D170" s="41" t="s">
        <v>662</v>
      </c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7"/>
      <c r="AC170" s="47"/>
      <c r="AD170" s="47"/>
      <c r="AE170" s="47"/>
      <c r="AF170" s="47"/>
      <c r="AG170" s="47"/>
      <c r="AH170" s="48"/>
      <c r="AI170" s="47"/>
      <c r="AJ170" s="47"/>
      <c r="AK170" s="48"/>
      <c r="AL170" s="49"/>
    </row>
    <row r="171">
      <c r="A171" s="41">
        <v>468.0</v>
      </c>
      <c r="B171" s="41" t="s">
        <v>1294</v>
      </c>
      <c r="C171" s="41" t="str">
        <f>VLOOKUP(B171, 'Unavailable Hitters'!X:Y, 2, FALSE)</f>
        <v>#N/A</v>
      </c>
      <c r="D171" s="41" t="s">
        <v>662</v>
      </c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7"/>
      <c r="AC171" s="47"/>
      <c r="AD171" s="47"/>
      <c r="AE171" s="47"/>
      <c r="AF171" s="47"/>
      <c r="AG171" s="47"/>
      <c r="AH171" s="48"/>
      <c r="AI171" s="47"/>
      <c r="AJ171" s="47"/>
      <c r="AK171" s="48"/>
      <c r="AL171" s="49"/>
    </row>
    <row r="172">
      <c r="A172" s="41">
        <v>469.0</v>
      </c>
      <c r="B172" s="41" t="s">
        <v>1295</v>
      </c>
      <c r="C172" s="41" t="str">
        <f>VLOOKUP(B172, 'Unavailable Hitters'!X:Y, 2, FALSE)</f>
        <v>#N/A</v>
      </c>
      <c r="D172" s="41" t="s">
        <v>662</v>
      </c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7"/>
      <c r="AC172" s="47"/>
      <c r="AD172" s="47"/>
      <c r="AE172" s="47"/>
      <c r="AF172" s="47"/>
      <c r="AG172" s="47"/>
      <c r="AH172" s="48"/>
      <c r="AI172" s="47"/>
      <c r="AJ172" s="47"/>
      <c r="AK172" s="48"/>
      <c r="AL172" s="49"/>
    </row>
    <row r="173">
      <c r="A173" s="41">
        <v>470.0</v>
      </c>
      <c r="B173" s="41" t="s">
        <v>1296</v>
      </c>
      <c r="C173" s="41" t="str">
        <f>VLOOKUP(B173, 'Unavailable Hitters'!X:Y, 2, FALSE)</f>
        <v>#N/A</v>
      </c>
      <c r="D173" s="41" t="s">
        <v>662</v>
      </c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7"/>
      <c r="AC173" s="47"/>
      <c r="AD173" s="47"/>
      <c r="AE173" s="47"/>
      <c r="AF173" s="47"/>
      <c r="AG173" s="47"/>
      <c r="AH173" s="48"/>
      <c r="AI173" s="47"/>
      <c r="AJ173" s="47"/>
      <c r="AK173" s="48"/>
      <c r="AL173" s="49"/>
    </row>
    <row r="174">
      <c r="A174" s="41">
        <v>471.0</v>
      </c>
      <c r="B174" s="41" t="s">
        <v>1297</v>
      </c>
      <c r="C174" s="41" t="str">
        <f>VLOOKUP(B174, 'Unavailable Hitters'!X:Y, 2, FALSE)</f>
        <v>#N/A</v>
      </c>
      <c r="D174" s="41" t="s">
        <v>662</v>
      </c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7"/>
      <c r="AC174" s="47"/>
      <c r="AD174" s="47"/>
      <c r="AE174" s="47"/>
      <c r="AF174" s="47"/>
      <c r="AG174" s="47"/>
      <c r="AH174" s="48"/>
      <c r="AI174" s="47"/>
      <c r="AJ174" s="47"/>
      <c r="AK174" s="48"/>
      <c r="AL174" s="49"/>
    </row>
    <row r="175">
      <c r="A175" s="41">
        <v>472.0</v>
      </c>
      <c r="B175" s="41" t="s">
        <v>1298</v>
      </c>
      <c r="C175" s="41" t="str">
        <f>VLOOKUP(B175, 'Unavailable Hitters'!X:Y, 2, FALSE)</f>
        <v>#N/A</v>
      </c>
      <c r="D175" s="41" t="s">
        <v>662</v>
      </c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7"/>
      <c r="AC175" s="47"/>
      <c r="AD175" s="47"/>
      <c r="AE175" s="47"/>
      <c r="AF175" s="47"/>
      <c r="AG175" s="47"/>
      <c r="AH175" s="48"/>
      <c r="AI175" s="47"/>
      <c r="AJ175" s="47"/>
      <c r="AK175" s="48"/>
      <c r="AL175" s="49"/>
    </row>
    <row r="176">
      <c r="A176" s="41">
        <v>473.0</v>
      </c>
      <c r="B176" s="41" t="s">
        <v>1299</v>
      </c>
      <c r="C176" s="41" t="str">
        <f>VLOOKUP(B176, 'Unavailable Hitters'!X:Y, 2, FALSE)</f>
        <v>#N/A</v>
      </c>
      <c r="D176" s="41" t="s">
        <v>662</v>
      </c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7"/>
      <c r="AC176" s="47"/>
      <c r="AD176" s="47"/>
      <c r="AE176" s="47"/>
      <c r="AF176" s="47"/>
      <c r="AG176" s="47"/>
      <c r="AH176" s="48"/>
      <c r="AI176" s="47"/>
      <c r="AJ176" s="47"/>
      <c r="AK176" s="48"/>
      <c r="AL176" s="49"/>
    </row>
    <row r="177">
      <c r="A177" s="41">
        <v>474.0</v>
      </c>
      <c r="B177" s="41" t="s">
        <v>1300</v>
      </c>
      <c r="C177" s="41" t="str">
        <f>VLOOKUP(B177, 'Unavailable Hitters'!X:Y, 2, FALSE)</f>
        <v>#N/A</v>
      </c>
      <c r="D177" s="41" t="s">
        <v>662</v>
      </c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7"/>
      <c r="AC177" s="47"/>
      <c r="AD177" s="47"/>
      <c r="AE177" s="47"/>
      <c r="AF177" s="47"/>
      <c r="AG177" s="47"/>
      <c r="AH177" s="48"/>
      <c r="AI177" s="47"/>
      <c r="AJ177" s="47"/>
      <c r="AK177" s="48"/>
      <c r="AL177" s="49"/>
    </row>
    <row r="178">
      <c r="A178" s="41">
        <v>475.0</v>
      </c>
      <c r="B178" s="41" t="s">
        <v>1301</v>
      </c>
      <c r="C178" s="41" t="str">
        <f>VLOOKUP(B178, 'Unavailable Hitters'!X:Y, 2, FALSE)</f>
        <v>#N/A</v>
      </c>
      <c r="D178" s="41" t="s">
        <v>662</v>
      </c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7"/>
      <c r="AC178" s="47"/>
      <c r="AD178" s="47"/>
      <c r="AE178" s="47"/>
      <c r="AF178" s="47"/>
      <c r="AG178" s="47"/>
      <c r="AH178" s="48"/>
      <c r="AI178" s="47"/>
      <c r="AJ178" s="47"/>
      <c r="AK178" s="48"/>
      <c r="AL178" s="49"/>
    </row>
    <row r="179">
      <c r="A179" s="41">
        <v>476.0</v>
      </c>
      <c r="B179" s="41" t="s">
        <v>1302</v>
      </c>
      <c r="C179" s="41" t="str">
        <f>VLOOKUP(B179, 'Unavailable Hitters'!X:Y, 2, FALSE)</f>
        <v>#N/A</v>
      </c>
      <c r="D179" s="41" t="s">
        <v>662</v>
      </c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7"/>
      <c r="AC179" s="47"/>
      <c r="AD179" s="47"/>
      <c r="AE179" s="47"/>
      <c r="AF179" s="47"/>
      <c r="AG179" s="47"/>
      <c r="AH179" s="48"/>
      <c r="AI179" s="47"/>
      <c r="AJ179" s="47"/>
      <c r="AK179" s="48"/>
      <c r="AL179" s="49"/>
    </row>
    <row r="180">
      <c r="A180" s="41">
        <v>477.0</v>
      </c>
      <c r="B180" s="41" t="s">
        <v>1303</v>
      </c>
      <c r="C180" s="41" t="str">
        <f>VLOOKUP(B180, 'Unavailable Hitters'!X:Y, 2, FALSE)</f>
        <v>#N/A</v>
      </c>
      <c r="D180" s="41" t="s">
        <v>662</v>
      </c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7"/>
      <c r="AC180" s="47"/>
      <c r="AD180" s="47"/>
      <c r="AE180" s="47"/>
      <c r="AF180" s="47"/>
      <c r="AG180" s="47"/>
      <c r="AH180" s="48"/>
      <c r="AI180" s="47"/>
      <c r="AJ180" s="47"/>
      <c r="AK180" s="48"/>
      <c r="AL180" s="49"/>
    </row>
    <row r="181">
      <c r="A181" s="41">
        <v>478.0</v>
      </c>
      <c r="B181" s="41" t="s">
        <v>1304</v>
      </c>
      <c r="C181" s="41" t="str">
        <f>VLOOKUP(B181, 'Unavailable Hitters'!X:Y, 2, FALSE)</f>
        <v>#N/A</v>
      </c>
      <c r="D181" s="41" t="s">
        <v>662</v>
      </c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7"/>
      <c r="AC181" s="47"/>
      <c r="AD181" s="47"/>
      <c r="AE181" s="47"/>
      <c r="AF181" s="47"/>
      <c r="AG181" s="47"/>
      <c r="AH181" s="48"/>
      <c r="AI181" s="47"/>
      <c r="AJ181" s="47"/>
      <c r="AK181" s="48"/>
      <c r="AL181" s="49"/>
    </row>
    <row r="182">
      <c r="A182" s="41">
        <v>479.0</v>
      </c>
      <c r="B182" s="41" t="s">
        <v>1305</v>
      </c>
      <c r="C182" s="41" t="str">
        <f>VLOOKUP(B182, 'Unavailable Hitters'!X:Y, 2, FALSE)</f>
        <v>#N/A</v>
      </c>
      <c r="D182" s="41" t="s">
        <v>662</v>
      </c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7"/>
      <c r="AC182" s="47"/>
      <c r="AD182" s="47"/>
      <c r="AE182" s="47"/>
      <c r="AF182" s="47"/>
      <c r="AG182" s="47"/>
      <c r="AH182" s="48"/>
      <c r="AI182" s="47"/>
      <c r="AJ182" s="47"/>
      <c r="AK182" s="48"/>
      <c r="AL182" s="49"/>
    </row>
    <row r="183">
      <c r="A183" s="41">
        <v>480.0</v>
      </c>
      <c r="B183" s="41" t="s">
        <v>1306</v>
      </c>
      <c r="C183" s="41" t="str">
        <f>VLOOKUP(B183, 'Unavailable Hitters'!X:Y, 2, FALSE)</f>
        <v>#N/A</v>
      </c>
      <c r="D183" s="41" t="s">
        <v>662</v>
      </c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7"/>
      <c r="AC183" s="47"/>
      <c r="AD183" s="47"/>
      <c r="AE183" s="47"/>
      <c r="AF183" s="47"/>
      <c r="AG183" s="47"/>
      <c r="AH183" s="48"/>
      <c r="AI183" s="47"/>
      <c r="AJ183" s="47"/>
      <c r="AK183" s="48"/>
      <c r="AL183" s="49"/>
    </row>
    <row r="184">
      <c r="A184" s="41">
        <v>482.0</v>
      </c>
      <c r="B184" s="41" t="s">
        <v>1307</v>
      </c>
      <c r="C184" s="41" t="str">
        <f>VLOOKUP(B184, 'Unavailable Hitters'!X:Y, 2, FALSE)</f>
        <v>#N/A</v>
      </c>
      <c r="D184" s="41" t="s">
        <v>662</v>
      </c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7"/>
      <c r="AC184" s="47"/>
      <c r="AD184" s="47"/>
      <c r="AE184" s="47"/>
      <c r="AF184" s="47"/>
      <c r="AG184" s="47"/>
      <c r="AH184" s="48"/>
      <c r="AI184" s="47"/>
      <c r="AJ184" s="47"/>
      <c r="AK184" s="48"/>
      <c r="AL184" s="49"/>
    </row>
    <row r="185">
      <c r="A185" s="41">
        <v>483.0</v>
      </c>
      <c r="B185" s="41" t="s">
        <v>1308</v>
      </c>
      <c r="C185" s="41" t="str">
        <f>VLOOKUP(B185, 'Unavailable Hitters'!X:Y, 2, FALSE)</f>
        <v>#N/A</v>
      </c>
      <c r="D185" s="41" t="s">
        <v>662</v>
      </c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7"/>
      <c r="AC185" s="47"/>
      <c r="AD185" s="47"/>
      <c r="AE185" s="47"/>
      <c r="AF185" s="47"/>
      <c r="AG185" s="47"/>
      <c r="AH185" s="48"/>
      <c r="AI185" s="47"/>
      <c r="AJ185" s="47"/>
      <c r="AK185" s="48"/>
      <c r="AL185" s="49"/>
    </row>
    <row r="186">
      <c r="A186" s="41">
        <v>484.0</v>
      </c>
      <c r="B186" s="41" t="s">
        <v>1309</v>
      </c>
      <c r="C186" s="41" t="str">
        <f>VLOOKUP(B186, 'Unavailable Hitters'!X:Y, 2, FALSE)</f>
        <v>#N/A</v>
      </c>
      <c r="D186" s="41" t="s">
        <v>662</v>
      </c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7"/>
      <c r="AC186" s="47"/>
      <c r="AD186" s="47"/>
      <c r="AE186" s="47"/>
      <c r="AF186" s="47"/>
      <c r="AG186" s="47"/>
      <c r="AH186" s="48"/>
      <c r="AI186" s="47"/>
      <c r="AJ186" s="47"/>
      <c r="AK186" s="48"/>
      <c r="AL186" s="49"/>
    </row>
    <row r="187">
      <c r="A187" s="41">
        <v>485.0</v>
      </c>
      <c r="B187" s="41" t="s">
        <v>1310</v>
      </c>
      <c r="C187" s="41" t="str">
        <f>VLOOKUP(B187, 'Unavailable Hitters'!X:Y, 2, FALSE)</f>
        <v>#N/A</v>
      </c>
      <c r="D187" s="41" t="s">
        <v>662</v>
      </c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7"/>
      <c r="AC187" s="47"/>
      <c r="AD187" s="47"/>
      <c r="AE187" s="47"/>
      <c r="AF187" s="47"/>
      <c r="AG187" s="47"/>
      <c r="AH187" s="48"/>
      <c r="AI187" s="47"/>
      <c r="AJ187" s="47"/>
      <c r="AK187" s="48"/>
      <c r="AL187" s="49"/>
    </row>
    <row r="188">
      <c r="A188" s="41">
        <v>486.0</v>
      </c>
      <c r="B188" s="41" t="s">
        <v>1311</v>
      </c>
      <c r="C188" s="41" t="str">
        <f>VLOOKUP(B188, 'Unavailable Hitters'!X:Y, 2, FALSE)</f>
        <v>#N/A</v>
      </c>
      <c r="D188" s="41" t="s">
        <v>662</v>
      </c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7"/>
      <c r="AC188" s="47"/>
      <c r="AD188" s="47"/>
      <c r="AE188" s="47"/>
      <c r="AF188" s="47"/>
      <c r="AG188" s="47"/>
      <c r="AH188" s="48"/>
      <c r="AI188" s="47"/>
      <c r="AJ188" s="47"/>
      <c r="AK188" s="48"/>
      <c r="AL188" s="49"/>
    </row>
    <row r="189">
      <c r="A189" s="41">
        <v>487.0</v>
      </c>
      <c r="B189" s="41" t="s">
        <v>1312</v>
      </c>
      <c r="C189" s="41" t="str">
        <f>VLOOKUP(B189, 'Unavailable Hitters'!X:Y, 2, FALSE)</f>
        <v>#N/A</v>
      </c>
      <c r="D189" s="41" t="s">
        <v>662</v>
      </c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7"/>
      <c r="AC189" s="47"/>
      <c r="AD189" s="47"/>
      <c r="AE189" s="47"/>
      <c r="AF189" s="47"/>
      <c r="AG189" s="47"/>
      <c r="AH189" s="48"/>
      <c r="AI189" s="47"/>
      <c r="AJ189" s="47"/>
      <c r="AK189" s="48"/>
      <c r="AL189" s="49"/>
    </row>
    <row r="190">
      <c r="A190" s="41">
        <v>488.0</v>
      </c>
      <c r="B190" s="41" t="s">
        <v>1313</v>
      </c>
      <c r="C190" s="41" t="str">
        <f>VLOOKUP(B190, 'Unavailable Hitters'!X:Y, 2, FALSE)</f>
        <v>#N/A</v>
      </c>
      <c r="D190" s="41" t="s">
        <v>662</v>
      </c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7"/>
      <c r="AC190" s="47"/>
      <c r="AD190" s="47"/>
      <c r="AE190" s="47"/>
      <c r="AF190" s="47"/>
      <c r="AG190" s="47"/>
      <c r="AH190" s="48"/>
      <c r="AI190" s="47"/>
      <c r="AJ190" s="47"/>
      <c r="AK190" s="48"/>
      <c r="AL190" s="49"/>
    </row>
    <row r="191">
      <c r="A191" s="41">
        <v>489.0</v>
      </c>
      <c r="B191" s="41" t="s">
        <v>1314</v>
      </c>
      <c r="C191" s="41" t="str">
        <f>VLOOKUP(B191, 'Unavailable Hitters'!X:Y, 2, FALSE)</f>
        <v>#N/A</v>
      </c>
      <c r="D191" s="41" t="s">
        <v>662</v>
      </c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7"/>
      <c r="AC191" s="47"/>
      <c r="AD191" s="47"/>
      <c r="AE191" s="47"/>
      <c r="AF191" s="47"/>
      <c r="AG191" s="47"/>
      <c r="AH191" s="48"/>
      <c r="AI191" s="47"/>
      <c r="AJ191" s="47"/>
      <c r="AK191" s="48"/>
      <c r="AL191" s="49"/>
    </row>
    <row r="192">
      <c r="A192" s="41">
        <v>490.0</v>
      </c>
      <c r="B192" s="41" t="s">
        <v>1315</v>
      </c>
      <c r="C192" s="41" t="str">
        <f>VLOOKUP(B192, 'Unavailable Hitters'!X:Y, 2, FALSE)</f>
        <v>#N/A</v>
      </c>
      <c r="D192" s="41" t="s">
        <v>662</v>
      </c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7"/>
      <c r="AC192" s="47"/>
      <c r="AD192" s="47"/>
      <c r="AE192" s="47"/>
      <c r="AF192" s="47"/>
      <c r="AG192" s="47"/>
      <c r="AH192" s="48"/>
      <c r="AI192" s="47"/>
      <c r="AJ192" s="47"/>
      <c r="AK192" s="48"/>
      <c r="AL192" s="49"/>
    </row>
    <row r="193">
      <c r="A193" s="41">
        <v>491.0</v>
      </c>
      <c r="B193" s="41" t="s">
        <v>1316</v>
      </c>
      <c r="C193" s="41" t="str">
        <f>VLOOKUP(B193, 'Unavailable Hitters'!X:Y, 2, FALSE)</f>
        <v>#N/A</v>
      </c>
      <c r="D193" s="41" t="s">
        <v>662</v>
      </c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7"/>
      <c r="AC193" s="47"/>
      <c r="AD193" s="47"/>
      <c r="AE193" s="47"/>
      <c r="AF193" s="47"/>
      <c r="AG193" s="47"/>
      <c r="AH193" s="48"/>
      <c r="AI193" s="47"/>
      <c r="AJ193" s="47"/>
      <c r="AK193" s="48"/>
      <c r="AL193" s="49"/>
    </row>
    <row r="194">
      <c r="A194" s="41">
        <v>492.0</v>
      </c>
      <c r="B194" s="41" t="s">
        <v>1317</v>
      </c>
      <c r="C194" s="41" t="str">
        <f>VLOOKUP(B194, 'Unavailable Hitters'!X:Y, 2, FALSE)</f>
        <v>#N/A</v>
      </c>
      <c r="D194" s="41" t="s">
        <v>662</v>
      </c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7"/>
      <c r="AC194" s="47"/>
      <c r="AD194" s="47"/>
      <c r="AE194" s="47"/>
      <c r="AF194" s="47"/>
      <c r="AG194" s="47"/>
      <c r="AH194" s="48"/>
      <c r="AI194" s="47"/>
      <c r="AJ194" s="47"/>
      <c r="AK194" s="48"/>
      <c r="AL194" s="49"/>
    </row>
    <row r="195">
      <c r="A195" s="41">
        <v>494.0</v>
      </c>
      <c r="B195" s="41" t="s">
        <v>1318</v>
      </c>
      <c r="C195" s="41" t="str">
        <f>VLOOKUP(B195, 'Unavailable Hitters'!X:Y, 2, FALSE)</f>
        <v>#N/A</v>
      </c>
      <c r="D195" s="41" t="s">
        <v>662</v>
      </c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7"/>
      <c r="AC195" s="47"/>
      <c r="AD195" s="47"/>
      <c r="AE195" s="47"/>
      <c r="AF195" s="47"/>
      <c r="AG195" s="47"/>
      <c r="AH195" s="48"/>
      <c r="AI195" s="47"/>
      <c r="AJ195" s="47"/>
      <c r="AK195" s="48"/>
      <c r="AL195" s="49"/>
    </row>
    <row r="196">
      <c r="A196" s="41">
        <v>495.0</v>
      </c>
      <c r="B196" s="41" t="s">
        <v>1319</v>
      </c>
      <c r="C196" s="41" t="str">
        <f>VLOOKUP(B196, 'Unavailable Hitters'!X:Y, 2, FALSE)</f>
        <v>#N/A</v>
      </c>
      <c r="D196" s="41" t="s">
        <v>662</v>
      </c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7"/>
      <c r="AC196" s="47"/>
      <c r="AD196" s="47"/>
      <c r="AE196" s="47"/>
      <c r="AF196" s="47"/>
      <c r="AG196" s="47"/>
      <c r="AH196" s="48"/>
      <c r="AI196" s="47"/>
      <c r="AJ196" s="47"/>
      <c r="AK196" s="48"/>
      <c r="AL196" s="49"/>
    </row>
    <row r="197">
      <c r="A197" s="41">
        <v>496.0</v>
      </c>
      <c r="B197" s="41" t="s">
        <v>1320</v>
      </c>
      <c r="C197" s="41" t="str">
        <f>VLOOKUP(B197, 'Unavailable Hitters'!X:Y, 2, FALSE)</f>
        <v>#N/A</v>
      </c>
      <c r="D197" s="41" t="s">
        <v>662</v>
      </c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7"/>
      <c r="AC197" s="47"/>
      <c r="AD197" s="47"/>
      <c r="AE197" s="47"/>
      <c r="AF197" s="47"/>
      <c r="AG197" s="47"/>
      <c r="AH197" s="48"/>
      <c r="AI197" s="47"/>
      <c r="AJ197" s="47"/>
      <c r="AK197" s="48"/>
      <c r="AL197" s="49"/>
    </row>
    <row r="198">
      <c r="A198" s="41">
        <v>498.0</v>
      </c>
      <c r="B198" s="41" t="s">
        <v>1321</v>
      </c>
      <c r="C198" s="41" t="str">
        <f>VLOOKUP(B198, 'Unavailable Hitters'!X:Y, 2, FALSE)</f>
        <v>#N/A</v>
      </c>
      <c r="D198" s="41" t="s">
        <v>662</v>
      </c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7"/>
      <c r="AC198" s="47"/>
      <c r="AD198" s="47"/>
      <c r="AE198" s="47"/>
      <c r="AF198" s="47"/>
      <c r="AG198" s="47"/>
      <c r="AH198" s="48"/>
      <c r="AI198" s="47"/>
      <c r="AJ198" s="47"/>
      <c r="AK198" s="48"/>
      <c r="AL198" s="49"/>
    </row>
    <row r="199">
      <c r="A199" s="41">
        <v>499.0</v>
      </c>
      <c r="B199" s="41" t="s">
        <v>1322</v>
      </c>
      <c r="C199" s="41" t="str">
        <f>VLOOKUP(B199, 'Unavailable Hitters'!X:Y, 2, FALSE)</f>
        <v>#N/A</v>
      </c>
      <c r="D199" s="41" t="s">
        <v>662</v>
      </c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7"/>
      <c r="AC199" s="47"/>
      <c r="AD199" s="47"/>
      <c r="AE199" s="47"/>
      <c r="AF199" s="47"/>
      <c r="AG199" s="47"/>
      <c r="AH199" s="48"/>
      <c r="AI199" s="47"/>
      <c r="AJ199" s="47"/>
      <c r="AK199" s="48"/>
      <c r="AL199" s="49"/>
    </row>
    <row r="200">
      <c r="A200" s="41">
        <v>500.0</v>
      </c>
      <c r="B200" s="41" t="s">
        <v>1323</v>
      </c>
      <c r="C200" s="41" t="str">
        <f>VLOOKUP(B200, 'Unavailable Hitters'!X:Y, 2, FALSE)</f>
        <v>#N/A</v>
      </c>
      <c r="D200" s="41" t="s">
        <v>662</v>
      </c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7"/>
      <c r="AC200" s="47"/>
      <c r="AD200" s="47"/>
      <c r="AE200" s="47"/>
      <c r="AF200" s="47"/>
      <c r="AG200" s="47"/>
      <c r="AH200" s="48"/>
      <c r="AI200" s="47"/>
      <c r="AJ200" s="47"/>
      <c r="AK200" s="48"/>
      <c r="AL200" s="49"/>
    </row>
    <row r="201">
      <c r="A201" s="41">
        <v>501.0</v>
      </c>
      <c r="B201" s="41" t="s">
        <v>1324</v>
      </c>
      <c r="C201" s="41" t="str">
        <f>VLOOKUP(B201, 'Unavailable Hitters'!X:Y, 2, FALSE)</f>
        <v>#N/A</v>
      </c>
      <c r="D201" s="41" t="s">
        <v>662</v>
      </c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7"/>
      <c r="AC201" s="47"/>
      <c r="AD201" s="47"/>
      <c r="AE201" s="47"/>
      <c r="AF201" s="47"/>
      <c r="AG201" s="47"/>
      <c r="AH201" s="48"/>
      <c r="AI201" s="47"/>
      <c r="AJ201" s="47"/>
      <c r="AK201" s="48"/>
      <c r="AL201" s="49"/>
    </row>
    <row r="202">
      <c r="A202" s="41">
        <v>502.0</v>
      </c>
      <c r="B202" s="41" t="s">
        <v>1325</v>
      </c>
      <c r="C202" s="41" t="str">
        <f>VLOOKUP(B202, 'Unavailable Hitters'!X:Y, 2, FALSE)</f>
        <v>#N/A</v>
      </c>
      <c r="D202" s="41" t="s">
        <v>662</v>
      </c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7"/>
      <c r="AC202" s="47"/>
      <c r="AD202" s="47"/>
      <c r="AE202" s="47"/>
      <c r="AF202" s="47"/>
      <c r="AG202" s="47"/>
      <c r="AH202" s="48"/>
      <c r="AI202" s="47"/>
      <c r="AJ202" s="47"/>
      <c r="AK202" s="48"/>
      <c r="AL202" s="49"/>
    </row>
    <row r="203">
      <c r="A203" s="41">
        <v>503.0</v>
      </c>
      <c r="B203" s="41" t="s">
        <v>1326</v>
      </c>
      <c r="C203" s="41" t="str">
        <f>VLOOKUP(B203, 'Unavailable Hitters'!X:Y, 2, FALSE)</f>
        <v>#N/A</v>
      </c>
      <c r="D203" s="41" t="s">
        <v>662</v>
      </c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7"/>
      <c r="AC203" s="47"/>
      <c r="AD203" s="47"/>
      <c r="AE203" s="47"/>
      <c r="AF203" s="47"/>
      <c r="AG203" s="47"/>
      <c r="AH203" s="48"/>
      <c r="AI203" s="47"/>
      <c r="AJ203" s="47"/>
      <c r="AK203" s="48"/>
      <c r="AL203" s="49"/>
    </row>
    <row r="204">
      <c r="A204" s="41">
        <v>504.0</v>
      </c>
      <c r="B204" s="41" t="s">
        <v>1327</v>
      </c>
      <c r="C204" s="41" t="str">
        <f>VLOOKUP(B204, 'Unavailable Hitters'!X:Y, 2, FALSE)</f>
        <v>#N/A</v>
      </c>
      <c r="D204" s="41" t="s">
        <v>662</v>
      </c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7"/>
      <c r="AC204" s="47"/>
      <c r="AD204" s="47"/>
      <c r="AE204" s="47"/>
      <c r="AF204" s="47"/>
      <c r="AG204" s="47"/>
      <c r="AH204" s="48"/>
      <c r="AI204" s="47"/>
      <c r="AJ204" s="47"/>
      <c r="AK204" s="48"/>
      <c r="AL204" s="49"/>
    </row>
    <row r="205">
      <c r="A205" s="41">
        <v>505.0</v>
      </c>
      <c r="B205" s="41" t="s">
        <v>1328</v>
      </c>
      <c r="C205" s="41" t="str">
        <f>VLOOKUP(B205, 'Unavailable Hitters'!X:Y, 2, FALSE)</f>
        <v>#N/A</v>
      </c>
      <c r="D205" s="41" t="s">
        <v>662</v>
      </c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7"/>
      <c r="AC205" s="47"/>
      <c r="AD205" s="47"/>
      <c r="AE205" s="47"/>
      <c r="AF205" s="47"/>
      <c r="AG205" s="47"/>
      <c r="AH205" s="48"/>
      <c r="AI205" s="47"/>
      <c r="AJ205" s="47"/>
      <c r="AK205" s="48"/>
      <c r="AL205" s="49"/>
    </row>
    <row r="206">
      <c r="A206" s="41">
        <v>506.0</v>
      </c>
      <c r="B206" s="41" t="s">
        <v>1329</v>
      </c>
      <c r="C206" s="41" t="str">
        <f>VLOOKUP(B206, 'Unavailable Hitters'!X:Y, 2, FALSE)</f>
        <v>#N/A</v>
      </c>
      <c r="D206" s="41" t="s">
        <v>662</v>
      </c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7"/>
      <c r="AC206" s="47"/>
      <c r="AD206" s="47"/>
      <c r="AE206" s="47"/>
      <c r="AF206" s="47"/>
      <c r="AG206" s="47"/>
      <c r="AH206" s="48"/>
      <c r="AI206" s="47"/>
      <c r="AJ206" s="47"/>
      <c r="AK206" s="48"/>
      <c r="AL206" s="49"/>
    </row>
    <row r="207">
      <c r="A207" s="41">
        <v>507.0</v>
      </c>
      <c r="B207" s="41" t="s">
        <v>1330</v>
      </c>
      <c r="C207" s="41" t="str">
        <f>VLOOKUP(B207, 'Unavailable Hitters'!X:Y, 2, FALSE)</f>
        <v>#N/A</v>
      </c>
      <c r="D207" s="41" t="s">
        <v>662</v>
      </c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7"/>
      <c r="AC207" s="47"/>
      <c r="AD207" s="47"/>
      <c r="AE207" s="47"/>
      <c r="AF207" s="47"/>
      <c r="AG207" s="47"/>
      <c r="AH207" s="48"/>
      <c r="AI207" s="47"/>
      <c r="AJ207" s="47"/>
      <c r="AK207" s="48"/>
      <c r="AL207" s="49"/>
    </row>
    <row r="208">
      <c r="A208" s="41">
        <v>508.0</v>
      </c>
      <c r="B208" s="41" t="s">
        <v>1331</v>
      </c>
      <c r="C208" s="41" t="str">
        <f>VLOOKUP(B208, 'Unavailable Hitters'!X:Y, 2, FALSE)</f>
        <v>#N/A</v>
      </c>
      <c r="D208" s="41" t="s">
        <v>662</v>
      </c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7"/>
      <c r="AC208" s="47"/>
      <c r="AD208" s="47"/>
      <c r="AE208" s="47"/>
      <c r="AF208" s="47"/>
      <c r="AG208" s="47"/>
      <c r="AH208" s="48"/>
      <c r="AI208" s="47"/>
      <c r="AJ208" s="47"/>
      <c r="AK208" s="48"/>
      <c r="AL208" s="49"/>
    </row>
    <row r="209">
      <c r="A209" s="41">
        <v>509.0</v>
      </c>
      <c r="B209" s="41" t="s">
        <v>1332</v>
      </c>
      <c r="C209" s="41" t="str">
        <f>VLOOKUP(B209, 'Unavailable Hitters'!X:Y, 2, FALSE)</f>
        <v>#N/A</v>
      </c>
      <c r="D209" s="41" t="s">
        <v>662</v>
      </c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7"/>
      <c r="AC209" s="47"/>
      <c r="AD209" s="47"/>
      <c r="AE209" s="47"/>
      <c r="AF209" s="47"/>
      <c r="AG209" s="47"/>
      <c r="AH209" s="48"/>
      <c r="AI209" s="47"/>
      <c r="AJ209" s="47"/>
      <c r="AK209" s="48"/>
      <c r="AL209" s="49"/>
    </row>
    <row r="210">
      <c r="A210" s="41">
        <v>510.0</v>
      </c>
      <c r="B210" s="41" t="s">
        <v>1333</v>
      </c>
      <c r="C210" s="41" t="str">
        <f>VLOOKUP(B210, 'Unavailable Hitters'!X:Y, 2, FALSE)</f>
        <v>#N/A</v>
      </c>
      <c r="D210" s="41" t="s">
        <v>662</v>
      </c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7"/>
      <c r="AC210" s="47"/>
      <c r="AD210" s="47"/>
      <c r="AE210" s="47"/>
      <c r="AF210" s="47"/>
      <c r="AG210" s="47"/>
      <c r="AH210" s="48"/>
      <c r="AI210" s="47"/>
      <c r="AJ210" s="47"/>
      <c r="AK210" s="48"/>
      <c r="AL210" s="49"/>
    </row>
    <row r="211">
      <c r="A211" s="41">
        <v>511.0</v>
      </c>
      <c r="B211" s="41" t="s">
        <v>1334</v>
      </c>
      <c r="C211" s="41" t="str">
        <f>VLOOKUP(B211, 'Unavailable Hitters'!X:Y, 2, FALSE)</f>
        <v>#N/A</v>
      </c>
      <c r="D211" s="41" t="s">
        <v>662</v>
      </c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7"/>
      <c r="AC211" s="47"/>
      <c r="AD211" s="47"/>
      <c r="AE211" s="47"/>
      <c r="AF211" s="47"/>
      <c r="AG211" s="47"/>
      <c r="AH211" s="48"/>
      <c r="AI211" s="47"/>
      <c r="AJ211" s="47"/>
      <c r="AK211" s="48"/>
      <c r="AL211" s="49"/>
    </row>
    <row r="212">
      <c r="A212" s="41">
        <v>512.0</v>
      </c>
      <c r="B212" s="41" t="s">
        <v>1335</v>
      </c>
      <c r="C212" s="41" t="str">
        <f>VLOOKUP(B212, 'Unavailable Hitters'!X:Y, 2, FALSE)</f>
        <v>#N/A</v>
      </c>
      <c r="D212" s="41" t="s">
        <v>662</v>
      </c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7"/>
      <c r="AC212" s="47"/>
      <c r="AD212" s="47"/>
      <c r="AE212" s="47"/>
      <c r="AF212" s="47"/>
      <c r="AG212" s="47"/>
      <c r="AH212" s="48"/>
      <c r="AI212" s="47"/>
      <c r="AJ212" s="47"/>
      <c r="AK212" s="48"/>
      <c r="AL212" s="49"/>
    </row>
    <row r="213">
      <c r="A213" s="41">
        <v>513.0</v>
      </c>
      <c r="B213" s="41" t="s">
        <v>1336</v>
      </c>
      <c r="C213" s="41" t="str">
        <f>VLOOKUP(B213, 'Unavailable Hitters'!X:Y, 2, FALSE)</f>
        <v>#N/A</v>
      </c>
      <c r="D213" s="41" t="s">
        <v>662</v>
      </c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7"/>
      <c r="AC213" s="47"/>
      <c r="AD213" s="47"/>
      <c r="AE213" s="47"/>
      <c r="AF213" s="47"/>
      <c r="AG213" s="47"/>
      <c r="AH213" s="48"/>
      <c r="AI213" s="47"/>
      <c r="AJ213" s="47"/>
      <c r="AK213" s="48"/>
      <c r="AL213" s="49"/>
    </row>
    <row r="214">
      <c r="A214" s="41">
        <v>514.0</v>
      </c>
      <c r="B214" s="41" t="s">
        <v>1337</v>
      </c>
      <c r="C214" s="41" t="str">
        <f>VLOOKUP(B214, 'Unavailable Hitters'!X:Y, 2, FALSE)</f>
        <v>#N/A</v>
      </c>
      <c r="D214" s="41" t="s">
        <v>662</v>
      </c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7"/>
      <c r="AC214" s="47"/>
      <c r="AD214" s="47"/>
      <c r="AE214" s="47"/>
      <c r="AF214" s="47"/>
      <c r="AG214" s="47"/>
      <c r="AH214" s="48"/>
      <c r="AI214" s="47"/>
      <c r="AJ214" s="47"/>
      <c r="AK214" s="48"/>
      <c r="AL214" s="49"/>
    </row>
    <row r="215">
      <c r="A215" s="41">
        <v>516.0</v>
      </c>
      <c r="B215" s="41" t="s">
        <v>1338</v>
      </c>
      <c r="C215" s="41" t="str">
        <f>VLOOKUP(B215, 'Unavailable Hitters'!X:Y, 2, FALSE)</f>
        <v>#N/A</v>
      </c>
      <c r="D215" s="41" t="s">
        <v>662</v>
      </c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7"/>
      <c r="AC215" s="47"/>
      <c r="AD215" s="47"/>
      <c r="AE215" s="47"/>
      <c r="AF215" s="47"/>
      <c r="AG215" s="47"/>
      <c r="AH215" s="48"/>
      <c r="AI215" s="47"/>
      <c r="AJ215" s="47"/>
      <c r="AK215" s="48"/>
      <c r="AL215" s="49"/>
    </row>
    <row r="216">
      <c r="A216" s="41">
        <v>517.0</v>
      </c>
      <c r="B216" s="41" t="s">
        <v>1339</v>
      </c>
      <c r="C216" s="41" t="str">
        <f>VLOOKUP(B216, 'Unavailable Hitters'!X:Y, 2, FALSE)</f>
        <v>#N/A</v>
      </c>
      <c r="D216" s="41" t="s">
        <v>662</v>
      </c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7"/>
      <c r="AC216" s="47"/>
      <c r="AD216" s="47"/>
      <c r="AE216" s="47"/>
      <c r="AF216" s="47"/>
      <c r="AG216" s="47"/>
      <c r="AH216" s="48"/>
      <c r="AI216" s="47"/>
      <c r="AJ216" s="47"/>
      <c r="AK216" s="48"/>
      <c r="AL216" s="49"/>
    </row>
    <row r="217">
      <c r="A217" s="41">
        <v>518.0</v>
      </c>
      <c r="B217" s="41" t="s">
        <v>1340</v>
      </c>
      <c r="C217" s="41" t="str">
        <f>VLOOKUP(B217, 'Unavailable Hitters'!X:Y, 2, FALSE)</f>
        <v>#N/A</v>
      </c>
      <c r="D217" s="41" t="s">
        <v>662</v>
      </c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7"/>
      <c r="AC217" s="47"/>
      <c r="AD217" s="47"/>
      <c r="AE217" s="47"/>
      <c r="AF217" s="47"/>
      <c r="AG217" s="47"/>
      <c r="AH217" s="48"/>
      <c r="AI217" s="47"/>
      <c r="AJ217" s="47"/>
      <c r="AK217" s="48"/>
      <c r="AL217" s="49"/>
    </row>
    <row r="218">
      <c r="A218" s="41">
        <v>519.0</v>
      </c>
      <c r="B218" s="41" t="s">
        <v>1341</v>
      </c>
      <c r="C218" s="41" t="str">
        <f>VLOOKUP(B218, 'Unavailable Hitters'!X:Y, 2, FALSE)</f>
        <v>#N/A</v>
      </c>
      <c r="D218" s="41" t="s">
        <v>662</v>
      </c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7"/>
      <c r="AC218" s="47"/>
      <c r="AD218" s="47"/>
      <c r="AE218" s="47"/>
      <c r="AF218" s="47"/>
      <c r="AG218" s="47"/>
      <c r="AH218" s="48"/>
      <c r="AI218" s="47"/>
      <c r="AJ218" s="47"/>
      <c r="AK218" s="48"/>
      <c r="AL218" s="49"/>
    </row>
    <row r="219">
      <c r="A219" s="41">
        <v>520.0</v>
      </c>
      <c r="B219" s="41" t="s">
        <v>1342</v>
      </c>
      <c r="C219" s="41" t="str">
        <f>VLOOKUP(B219, 'Unavailable Hitters'!X:Y, 2, FALSE)</f>
        <v>#N/A</v>
      </c>
      <c r="D219" s="41" t="s">
        <v>662</v>
      </c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7"/>
      <c r="AC219" s="47"/>
      <c r="AD219" s="47"/>
      <c r="AE219" s="47"/>
      <c r="AF219" s="47"/>
      <c r="AG219" s="47"/>
      <c r="AH219" s="48"/>
      <c r="AI219" s="47"/>
      <c r="AJ219" s="47"/>
      <c r="AK219" s="48"/>
      <c r="AL219" s="49"/>
    </row>
    <row r="220">
      <c r="A220" s="41">
        <v>521.0</v>
      </c>
      <c r="B220" s="41" t="s">
        <v>1343</v>
      </c>
      <c r="C220" s="41" t="str">
        <f>VLOOKUP(B220, 'Unavailable Hitters'!X:Y, 2, FALSE)</f>
        <v>#N/A</v>
      </c>
      <c r="D220" s="41" t="s">
        <v>662</v>
      </c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7"/>
      <c r="AC220" s="47"/>
      <c r="AD220" s="47"/>
      <c r="AE220" s="47"/>
      <c r="AF220" s="47"/>
      <c r="AG220" s="47"/>
      <c r="AH220" s="48"/>
      <c r="AI220" s="47"/>
      <c r="AJ220" s="47"/>
      <c r="AK220" s="48"/>
      <c r="AL220" s="49"/>
    </row>
    <row r="221">
      <c r="A221" s="41">
        <v>522.0</v>
      </c>
      <c r="B221" s="41" t="s">
        <v>1344</v>
      </c>
      <c r="C221" s="41" t="str">
        <f>VLOOKUP(B221, 'Unavailable Hitters'!X:Y, 2, FALSE)</f>
        <v>#N/A</v>
      </c>
      <c r="D221" s="41" t="s">
        <v>662</v>
      </c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7"/>
      <c r="AC221" s="47"/>
      <c r="AD221" s="47"/>
      <c r="AE221" s="47"/>
      <c r="AF221" s="47"/>
      <c r="AG221" s="47"/>
      <c r="AH221" s="48"/>
      <c r="AI221" s="47"/>
      <c r="AJ221" s="47"/>
      <c r="AK221" s="48"/>
      <c r="AL221" s="49"/>
    </row>
    <row r="222">
      <c r="A222" s="41">
        <v>523.0</v>
      </c>
      <c r="B222" s="41" t="s">
        <v>1345</v>
      </c>
      <c r="C222" s="41" t="str">
        <f>VLOOKUP(B222, 'Unavailable Hitters'!X:Y, 2, FALSE)</f>
        <v>#N/A</v>
      </c>
      <c r="D222" s="41" t="s">
        <v>662</v>
      </c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7"/>
      <c r="AC222" s="47"/>
      <c r="AD222" s="47"/>
      <c r="AE222" s="47"/>
      <c r="AF222" s="47"/>
      <c r="AG222" s="47"/>
      <c r="AH222" s="48"/>
      <c r="AI222" s="47"/>
      <c r="AJ222" s="47"/>
      <c r="AK222" s="48"/>
      <c r="AL222" s="49"/>
    </row>
    <row r="223">
      <c r="A223" s="41">
        <v>524.0</v>
      </c>
      <c r="B223" s="41" t="s">
        <v>1346</v>
      </c>
      <c r="C223" s="41" t="str">
        <f>VLOOKUP(B223, 'Unavailable Hitters'!X:Y, 2, FALSE)</f>
        <v>#N/A</v>
      </c>
      <c r="D223" s="41" t="s">
        <v>662</v>
      </c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7"/>
      <c r="AC223" s="47"/>
      <c r="AD223" s="47"/>
      <c r="AE223" s="47"/>
      <c r="AF223" s="47"/>
      <c r="AG223" s="47"/>
      <c r="AH223" s="48"/>
      <c r="AI223" s="47"/>
      <c r="AJ223" s="47"/>
      <c r="AK223" s="48"/>
      <c r="AL223" s="49"/>
    </row>
    <row r="224">
      <c r="A224" s="41">
        <v>525.0</v>
      </c>
      <c r="B224" s="41" t="s">
        <v>1347</v>
      </c>
      <c r="C224" s="41" t="str">
        <f>VLOOKUP(B224, 'Unavailable Hitters'!X:Y, 2, FALSE)</f>
        <v>#N/A</v>
      </c>
      <c r="D224" s="41" t="s">
        <v>662</v>
      </c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7"/>
      <c r="AC224" s="47"/>
      <c r="AD224" s="47"/>
      <c r="AE224" s="47"/>
      <c r="AF224" s="47"/>
      <c r="AG224" s="47"/>
      <c r="AH224" s="48"/>
      <c r="AI224" s="47"/>
      <c r="AJ224" s="47"/>
      <c r="AK224" s="48"/>
      <c r="AL224" s="49"/>
    </row>
    <row r="225">
      <c r="A225" s="41">
        <v>526.0</v>
      </c>
      <c r="B225" s="41" t="s">
        <v>1348</v>
      </c>
      <c r="C225" s="41" t="str">
        <f>VLOOKUP(B225, 'Unavailable Hitters'!X:Y, 2, FALSE)</f>
        <v>#N/A</v>
      </c>
      <c r="D225" s="41" t="s">
        <v>662</v>
      </c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7"/>
      <c r="AC225" s="47"/>
      <c r="AD225" s="47"/>
      <c r="AE225" s="47"/>
      <c r="AF225" s="47"/>
      <c r="AG225" s="47"/>
      <c r="AH225" s="48"/>
      <c r="AI225" s="47"/>
      <c r="AJ225" s="47"/>
      <c r="AK225" s="48"/>
      <c r="AL225" s="49"/>
    </row>
    <row r="226">
      <c r="A226" s="41">
        <v>527.0</v>
      </c>
      <c r="B226" s="41" t="s">
        <v>1349</v>
      </c>
      <c r="C226" s="41" t="str">
        <f>VLOOKUP(B226, 'Unavailable Hitters'!X:Y, 2, FALSE)</f>
        <v>#N/A</v>
      </c>
      <c r="D226" s="41" t="s">
        <v>662</v>
      </c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7"/>
      <c r="AC226" s="47"/>
      <c r="AD226" s="47"/>
      <c r="AE226" s="47"/>
      <c r="AF226" s="47"/>
      <c r="AG226" s="47"/>
      <c r="AH226" s="48"/>
      <c r="AI226" s="47"/>
      <c r="AJ226" s="47"/>
      <c r="AK226" s="48"/>
      <c r="AL226" s="49"/>
    </row>
    <row r="227">
      <c r="A227" s="41">
        <v>528.0</v>
      </c>
      <c r="B227" s="41" t="s">
        <v>1350</v>
      </c>
      <c r="C227" s="41" t="str">
        <f>VLOOKUP(B227, 'Unavailable Hitters'!X:Y, 2, FALSE)</f>
        <v>#N/A</v>
      </c>
      <c r="D227" s="41" t="s">
        <v>662</v>
      </c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7"/>
      <c r="AC227" s="47"/>
      <c r="AD227" s="47"/>
      <c r="AE227" s="47"/>
      <c r="AF227" s="47"/>
      <c r="AG227" s="47"/>
      <c r="AH227" s="48"/>
      <c r="AI227" s="47"/>
      <c r="AJ227" s="47"/>
      <c r="AK227" s="48"/>
      <c r="AL227" s="49"/>
    </row>
    <row r="228">
      <c r="A228" s="41">
        <v>529.0</v>
      </c>
      <c r="B228" s="41" t="s">
        <v>1351</v>
      </c>
      <c r="C228" s="41" t="str">
        <f>VLOOKUP(B228, 'Unavailable Hitters'!X:Y, 2, FALSE)</f>
        <v>#N/A</v>
      </c>
      <c r="D228" s="41" t="s">
        <v>662</v>
      </c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7"/>
      <c r="AC228" s="47"/>
      <c r="AD228" s="47"/>
      <c r="AE228" s="47"/>
      <c r="AF228" s="47"/>
      <c r="AG228" s="47"/>
      <c r="AH228" s="48"/>
      <c r="AI228" s="47"/>
      <c r="AJ228" s="47"/>
      <c r="AK228" s="48"/>
      <c r="AL228" s="49"/>
    </row>
    <row r="229">
      <c r="A229" s="41">
        <v>530.0</v>
      </c>
      <c r="B229" s="41" t="s">
        <v>1352</v>
      </c>
      <c r="C229" s="41" t="str">
        <f>VLOOKUP(B229, 'Unavailable Hitters'!X:Y, 2, FALSE)</f>
        <v>#N/A</v>
      </c>
      <c r="D229" s="41" t="s">
        <v>662</v>
      </c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7"/>
      <c r="AC229" s="47"/>
      <c r="AD229" s="47"/>
      <c r="AE229" s="47"/>
      <c r="AF229" s="47"/>
      <c r="AG229" s="47"/>
      <c r="AH229" s="48"/>
      <c r="AI229" s="47"/>
      <c r="AJ229" s="47"/>
      <c r="AK229" s="48"/>
      <c r="AL229" s="49"/>
    </row>
    <row r="230">
      <c r="A230" s="41">
        <v>531.0</v>
      </c>
      <c r="B230" s="41" t="s">
        <v>1353</v>
      </c>
      <c r="C230" s="41" t="str">
        <f>VLOOKUP(B230, 'Unavailable Hitters'!X:Y, 2, FALSE)</f>
        <v>#N/A</v>
      </c>
      <c r="D230" s="41" t="s">
        <v>662</v>
      </c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7"/>
      <c r="AC230" s="47"/>
      <c r="AD230" s="47"/>
      <c r="AE230" s="47"/>
      <c r="AF230" s="47"/>
      <c r="AG230" s="47"/>
      <c r="AH230" s="48"/>
      <c r="AI230" s="47"/>
      <c r="AJ230" s="47"/>
      <c r="AK230" s="48"/>
      <c r="AL230" s="49"/>
    </row>
    <row r="231">
      <c r="A231" s="41">
        <v>533.0</v>
      </c>
      <c r="B231" s="41" t="s">
        <v>1354</v>
      </c>
      <c r="C231" s="41" t="str">
        <f>VLOOKUP(B231, 'Unavailable Hitters'!X:Y, 2, FALSE)</f>
        <v>#N/A</v>
      </c>
      <c r="D231" s="41" t="s">
        <v>662</v>
      </c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7"/>
      <c r="AC231" s="47"/>
      <c r="AD231" s="47"/>
      <c r="AE231" s="47"/>
      <c r="AF231" s="47"/>
      <c r="AG231" s="47"/>
      <c r="AH231" s="48"/>
      <c r="AI231" s="47"/>
      <c r="AJ231" s="47"/>
      <c r="AK231" s="48"/>
      <c r="AL231" s="49"/>
    </row>
    <row r="232">
      <c r="A232" s="41">
        <v>534.0</v>
      </c>
      <c r="B232" s="41" t="s">
        <v>1355</v>
      </c>
      <c r="C232" s="41" t="str">
        <f>VLOOKUP(B232, 'Unavailable Hitters'!X:Y, 2, FALSE)</f>
        <v>#N/A</v>
      </c>
      <c r="D232" s="41" t="s">
        <v>662</v>
      </c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7"/>
      <c r="AC232" s="47"/>
      <c r="AD232" s="47"/>
      <c r="AE232" s="47"/>
      <c r="AF232" s="47"/>
      <c r="AG232" s="47"/>
      <c r="AH232" s="48"/>
      <c r="AI232" s="47"/>
      <c r="AJ232" s="47"/>
      <c r="AK232" s="48"/>
      <c r="AL232" s="49"/>
    </row>
    <row r="233">
      <c r="A233" s="41">
        <v>535.0</v>
      </c>
      <c r="B233" s="41" t="s">
        <v>1356</v>
      </c>
      <c r="C233" s="41" t="str">
        <f>VLOOKUP(B233, 'Unavailable Hitters'!X:Y, 2, FALSE)</f>
        <v>#N/A</v>
      </c>
      <c r="D233" s="41" t="s">
        <v>662</v>
      </c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7"/>
      <c r="AC233" s="47"/>
      <c r="AD233" s="47"/>
      <c r="AE233" s="47"/>
      <c r="AF233" s="47"/>
      <c r="AG233" s="47"/>
      <c r="AH233" s="48"/>
      <c r="AI233" s="47"/>
      <c r="AJ233" s="47"/>
      <c r="AK233" s="48"/>
      <c r="AL233" s="49"/>
    </row>
    <row r="234">
      <c r="A234" s="41">
        <v>536.0</v>
      </c>
      <c r="B234" s="41" t="s">
        <v>1357</v>
      </c>
      <c r="C234" s="41" t="str">
        <f>VLOOKUP(B234, 'Unavailable Hitters'!X:Y, 2, FALSE)</f>
        <v>#N/A</v>
      </c>
      <c r="D234" s="41" t="s">
        <v>662</v>
      </c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7"/>
      <c r="AC234" s="47"/>
      <c r="AD234" s="47"/>
      <c r="AE234" s="47"/>
      <c r="AF234" s="47"/>
      <c r="AG234" s="47"/>
      <c r="AH234" s="48"/>
      <c r="AI234" s="47"/>
      <c r="AJ234" s="47"/>
      <c r="AK234" s="48"/>
      <c r="AL234" s="49"/>
    </row>
    <row r="235">
      <c r="A235" s="41">
        <v>537.0</v>
      </c>
      <c r="B235" s="41" t="s">
        <v>1358</v>
      </c>
      <c r="C235" s="41" t="str">
        <f>VLOOKUP(B235, 'Unavailable Hitters'!X:Y, 2, FALSE)</f>
        <v>#N/A</v>
      </c>
      <c r="D235" s="41" t="s">
        <v>662</v>
      </c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7"/>
      <c r="AC235" s="47"/>
      <c r="AD235" s="47"/>
      <c r="AE235" s="47"/>
      <c r="AF235" s="47"/>
      <c r="AG235" s="47"/>
      <c r="AH235" s="48"/>
      <c r="AI235" s="47"/>
      <c r="AJ235" s="47"/>
      <c r="AK235" s="48"/>
      <c r="AL235" s="49"/>
    </row>
    <row r="236">
      <c r="A236" s="41">
        <v>538.0</v>
      </c>
      <c r="B236" s="41" t="s">
        <v>1359</v>
      </c>
      <c r="C236" s="41" t="str">
        <f>VLOOKUP(B236, 'Unavailable Hitters'!X:Y, 2, FALSE)</f>
        <v>#N/A</v>
      </c>
      <c r="D236" s="41" t="s">
        <v>662</v>
      </c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7"/>
      <c r="AC236" s="47"/>
      <c r="AD236" s="47"/>
      <c r="AE236" s="47"/>
      <c r="AF236" s="47"/>
      <c r="AG236" s="47"/>
      <c r="AH236" s="48"/>
      <c r="AI236" s="47"/>
      <c r="AJ236" s="47"/>
      <c r="AK236" s="48"/>
      <c r="AL236" s="49"/>
    </row>
    <row r="237">
      <c r="A237" s="41">
        <v>539.0</v>
      </c>
      <c r="B237" s="41" t="s">
        <v>1360</v>
      </c>
      <c r="C237" s="41" t="str">
        <f>VLOOKUP(B237, 'Unavailable Hitters'!X:Y, 2, FALSE)</f>
        <v>#N/A</v>
      </c>
      <c r="D237" s="41" t="s">
        <v>662</v>
      </c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7"/>
      <c r="AC237" s="47"/>
      <c r="AD237" s="47"/>
      <c r="AE237" s="47"/>
      <c r="AF237" s="47"/>
      <c r="AG237" s="47"/>
      <c r="AH237" s="48"/>
      <c r="AI237" s="47"/>
      <c r="AJ237" s="47"/>
      <c r="AK237" s="48"/>
      <c r="AL237" s="49"/>
    </row>
    <row r="238">
      <c r="A238" s="41">
        <v>540.0</v>
      </c>
      <c r="B238" s="41" t="s">
        <v>1361</v>
      </c>
      <c r="C238" s="41" t="str">
        <f>VLOOKUP(B238, 'Unavailable Hitters'!X:Y, 2, FALSE)</f>
        <v>#N/A</v>
      </c>
      <c r="D238" s="41" t="s">
        <v>662</v>
      </c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7"/>
      <c r="AC238" s="47"/>
      <c r="AD238" s="47"/>
      <c r="AE238" s="47"/>
      <c r="AF238" s="47"/>
      <c r="AG238" s="47"/>
      <c r="AH238" s="48"/>
      <c r="AI238" s="47"/>
      <c r="AJ238" s="47"/>
      <c r="AK238" s="48"/>
      <c r="AL238" s="49"/>
    </row>
    <row r="239">
      <c r="A239" s="41">
        <v>541.0</v>
      </c>
      <c r="B239" s="41" t="s">
        <v>1362</v>
      </c>
      <c r="C239" s="41" t="str">
        <f>VLOOKUP(B239, 'Unavailable Hitters'!X:Y, 2, FALSE)</f>
        <v>#N/A</v>
      </c>
      <c r="D239" s="41" t="s">
        <v>662</v>
      </c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7"/>
      <c r="AC239" s="47"/>
      <c r="AD239" s="47"/>
      <c r="AE239" s="47"/>
      <c r="AF239" s="47"/>
      <c r="AG239" s="47"/>
      <c r="AH239" s="48"/>
      <c r="AI239" s="47"/>
      <c r="AJ239" s="47"/>
      <c r="AK239" s="48"/>
      <c r="AL239" s="49"/>
    </row>
    <row r="240">
      <c r="A240" s="41">
        <v>542.0</v>
      </c>
      <c r="B240" s="41" t="s">
        <v>1363</v>
      </c>
      <c r="C240" s="41" t="str">
        <f>VLOOKUP(B240, 'Unavailable Hitters'!X:Y, 2, FALSE)</f>
        <v>#N/A</v>
      </c>
      <c r="D240" s="41" t="s">
        <v>662</v>
      </c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7"/>
      <c r="AC240" s="47"/>
      <c r="AD240" s="47"/>
      <c r="AE240" s="47"/>
      <c r="AF240" s="47"/>
      <c r="AG240" s="47"/>
      <c r="AH240" s="48"/>
      <c r="AI240" s="47"/>
      <c r="AJ240" s="47"/>
      <c r="AK240" s="48"/>
      <c r="AL240" s="49"/>
    </row>
    <row r="241">
      <c r="A241" s="41">
        <v>543.0</v>
      </c>
      <c r="B241" s="41" t="s">
        <v>1364</v>
      </c>
      <c r="C241" s="41" t="str">
        <f>VLOOKUP(B241, 'Unavailable Hitters'!X:Y, 2, FALSE)</f>
        <v>#N/A</v>
      </c>
      <c r="D241" s="41" t="s">
        <v>662</v>
      </c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7"/>
      <c r="AC241" s="47"/>
      <c r="AD241" s="47"/>
      <c r="AE241" s="47"/>
      <c r="AF241" s="47"/>
      <c r="AG241" s="47"/>
      <c r="AH241" s="48"/>
      <c r="AI241" s="47"/>
      <c r="AJ241" s="47"/>
      <c r="AK241" s="48"/>
      <c r="AL241" s="49"/>
    </row>
    <row r="242">
      <c r="A242" s="41">
        <v>544.0</v>
      </c>
      <c r="B242" s="41" t="s">
        <v>1365</v>
      </c>
      <c r="C242" s="41" t="str">
        <f>VLOOKUP(B242, 'Unavailable Hitters'!X:Y, 2, FALSE)</f>
        <v>#N/A</v>
      </c>
      <c r="D242" s="41" t="s">
        <v>662</v>
      </c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7"/>
      <c r="AC242" s="47"/>
      <c r="AD242" s="47"/>
      <c r="AE242" s="47"/>
      <c r="AF242" s="47"/>
      <c r="AG242" s="47"/>
      <c r="AH242" s="48"/>
      <c r="AI242" s="47"/>
      <c r="AJ242" s="47"/>
      <c r="AK242" s="48"/>
      <c r="AL242" s="49"/>
    </row>
    <row r="243">
      <c r="A243" s="41">
        <v>545.0</v>
      </c>
      <c r="B243" s="41" t="s">
        <v>1366</v>
      </c>
      <c r="C243" s="41" t="str">
        <f>VLOOKUP(B243, 'Unavailable Hitters'!X:Y, 2, FALSE)</f>
        <v>#N/A</v>
      </c>
      <c r="D243" s="41" t="s">
        <v>662</v>
      </c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7"/>
      <c r="AC243" s="47"/>
      <c r="AD243" s="47"/>
      <c r="AE243" s="47"/>
      <c r="AF243" s="47"/>
      <c r="AG243" s="47"/>
      <c r="AH243" s="48"/>
      <c r="AI243" s="47"/>
      <c r="AJ243" s="47"/>
      <c r="AK243" s="48"/>
      <c r="AL243" s="49"/>
    </row>
    <row r="244">
      <c r="A244" s="41">
        <v>546.0</v>
      </c>
      <c r="B244" s="41" t="s">
        <v>1367</v>
      </c>
      <c r="C244" s="41" t="str">
        <f>VLOOKUP(B244, 'Unavailable Hitters'!X:Y, 2, FALSE)</f>
        <v>#N/A</v>
      </c>
      <c r="D244" s="41" t="s">
        <v>662</v>
      </c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7"/>
      <c r="AC244" s="47"/>
      <c r="AD244" s="47"/>
      <c r="AE244" s="47"/>
      <c r="AF244" s="47"/>
      <c r="AG244" s="47"/>
      <c r="AH244" s="48"/>
      <c r="AI244" s="47"/>
      <c r="AJ244" s="47"/>
      <c r="AK244" s="48"/>
      <c r="AL244" s="49"/>
    </row>
    <row r="245">
      <c r="A245" s="41">
        <v>547.0</v>
      </c>
      <c r="B245" s="41" t="s">
        <v>1368</v>
      </c>
      <c r="C245" s="41" t="str">
        <f>VLOOKUP(B245, 'Unavailable Hitters'!X:Y, 2, FALSE)</f>
        <v>#N/A</v>
      </c>
      <c r="D245" s="41" t="s">
        <v>662</v>
      </c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7"/>
      <c r="AC245" s="47"/>
      <c r="AD245" s="47"/>
      <c r="AE245" s="47"/>
      <c r="AF245" s="47"/>
      <c r="AG245" s="47"/>
      <c r="AH245" s="48"/>
      <c r="AI245" s="47"/>
      <c r="AJ245" s="47"/>
      <c r="AK245" s="48"/>
      <c r="AL245" s="49"/>
    </row>
    <row r="246">
      <c r="A246" s="41">
        <v>549.0</v>
      </c>
      <c r="B246" s="41" t="s">
        <v>1369</v>
      </c>
      <c r="C246" s="41" t="str">
        <f>VLOOKUP(B246, 'Unavailable Hitters'!X:Y, 2, FALSE)</f>
        <v>#N/A</v>
      </c>
      <c r="D246" s="41" t="s">
        <v>662</v>
      </c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7"/>
      <c r="AC246" s="47"/>
      <c r="AD246" s="47"/>
      <c r="AE246" s="47"/>
      <c r="AF246" s="47"/>
      <c r="AG246" s="47"/>
      <c r="AH246" s="48"/>
      <c r="AI246" s="47"/>
      <c r="AJ246" s="47"/>
      <c r="AK246" s="48"/>
      <c r="AL246" s="49"/>
    </row>
    <row r="247">
      <c r="A247" s="41">
        <v>550.0</v>
      </c>
      <c r="B247" s="41" t="s">
        <v>1370</v>
      </c>
      <c r="C247" s="41" t="str">
        <f>VLOOKUP(B247, 'Unavailable Hitters'!X:Y, 2, FALSE)</f>
        <v>#N/A</v>
      </c>
      <c r="D247" s="41" t="s">
        <v>662</v>
      </c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7"/>
      <c r="AC247" s="47"/>
      <c r="AD247" s="47"/>
      <c r="AE247" s="47"/>
      <c r="AF247" s="47"/>
      <c r="AG247" s="47"/>
      <c r="AH247" s="48"/>
      <c r="AI247" s="47"/>
      <c r="AJ247" s="47"/>
      <c r="AK247" s="48"/>
      <c r="AL247" s="49"/>
    </row>
    <row r="248">
      <c r="A248" s="41">
        <v>551.0</v>
      </c>
      <c r="B248" s="41" t="s">
        <v>1371</v>
      </c>
      <c r="C248" s="41" t="str">
        <f>VLOOKUP(B248, 'Unavailable Hitters'!X:Y, 2, FALSE)</f>
        <v>#N/A</v>
      </c>
      <c r="D248" s="41" t="s">
        <v>662</v>
      </c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7"/>
      <c r="AC248" s="47"/>
      <c r="AD248" s="47"/>
      <c r="AE248" s="47"/>
      <c r="AF248" s="47"/>
      <c r="AG248" s="47"/>
      <c r="AH248" s="48"/>
      <c r="AI248" s="47"/>
      <c r="AJ248" s="47"/>
      <c r="AK248" s="48"/>
      <c r="AL248" s="49"/>
    </row>
    <row r="249">
      <c r="A249" s="41">
        <v>552.0</v>
      </c>
      <c r="B249" s="41" t="s">
        <v>1372</v>
      </c>
      <c r="C249" s="41" t="str">
        <f>VLOOKUP(B249, 'Unavailable Hitters'!X:Y, 2, FALSE)</f>
        <v>#N/A</v>
      </c>
      <c r="D249" s="41" t="s">
        <v>662</v>
      </c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7"/>
      <c r="AC249" s="47"/>
      <c r="AD249" s="47"/>
      <c r="AE249" s="47"/>
      <c r="AF249" s="47"/>
      <c r="AG249" s="47"/>
      <c r="AH249" s="48"/>
      <c r="AI249" s="47"/>
      <c r="AJ249" s="47"/>
      <c r="AK249" s="48"/>
      <c r="AL249" s="49"/>
    </row>
    <row r="250">
      <c r="A250" s="41">
        <v>553.0</v>
      </c>
      <c r="B250" s="41" t="s">
        <v>1373</v>
      </c>
      <c r="C250" s="41" t="str">
        <f>VLOOKUP(B250, 'Unavailable Hitters'!X:Y, 2, FALSE)</f>
        <v>#N/A</v>
      </c>
      <c r="D250" s="41" t="s">
        <v>662</v>
      </c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7"/>
      <c r="AC250" s="47"/>
      <c r="AD250" s="47"/>
      <c r="AE250" s="47"/>
      <c r="AF250" s="47"/>
      <c r="AG250" s="47"/>
      <c r="AH250" s="48"/>
      <c r="AI250" s="47"/>
      <c r="AJ250" s="47"/>
      <c r="AK250" s="48"/>
      <c r="AL250" s="49"/>
    </row>
    <row r="251">
      <c r="A251" s="41">
        <v>554.0</v>
      </c>
      <c r="B251" s="41" t="s">
        <v>1374</v>
      </c>
      <c r="C251" s="41" t="str">
        <f>VLOOKUP(B251, 'Unavailable Hitters'!X:Y, 2, FALSE)</f>
        <v>#N/A</v>
      </c>
      <c r="D251" s="41" t="s">
        <v>662</v>
      </c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7"/>
      <c r="AC251" s="47"/>
      <c r="AD251" s="47"/>
      <c r="AE251" s="47"/>
      <c r="AF251" s="47"/>
      <c r="AG251" s="47"/>
      <c r="AH251" s="48"/>
      <c r="AI251" s="47"/>
      <c r="AJ251" s="47"/>
      <c r="AK251" s="48"/>
      <c r="AL251" s="49"/>
    </row>
    <row r="252">
      <c r="A252" s="41">
        <v>555.0</v>
      </c>
      <c r="B252" s="41" t="s">
        <v>1375</v>
      </c>
      <c r="C252" s="41" t="str">
        <f>VLOOKUP(B252, 'Unavailable Hitters'!X:Y, 2, FALSE)</f>
        <v>#N/A</v>
      </c>
      <c r="D252" s="41" t="s">
        <v>662</v>
      </c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7"/>
      <c r="AC252" s="47"/>
      <c r="AD252" s="47"/>
      <c r="AE252" s="47"/>
      <c r="AF252" s="47"/>
      <c r="AG252" s="47"/>
      <c r="AH252" s="48"/>
      <c r="AI252" s="47"/>
      <c r="AJ252" s="47"/>
      <c r="AK252" s="48"/>
      <c r="AL252" s="49"/>
    </row>
    <row r="253">
      <c r="A253" s="41">
        <v>556.0</v>
      </c>
      <c r="B253" s="41" t="s">
        <v>1376</v>
      </c>
      <c r="C253" s="41" t="str">
        <f>VLOOKUP(B253, 'Unavailable Hitters'!X:Y, 2, FALSE)</f>
        <v>#N/A</v>
      </c>
      <c r="D253" s="41" t="s">
        <v>662</v>
      </c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7"/>
      <c r="AC253" s="47"/>
      <c r="AD253" s="47"/>
      <c r="AE253" s="47"/>
      <c r="AF253" s="47"/>
      <c r="AG253" s="47"/>
      <c r="AH253" s="48"/>
      <c r="AI253" s="47"/>
      <c r="AJ253" s="47"/>
      <c r="AK253" s="48"/>
      <c r="AL253" s="49"/>
    </row>
    <row r="254">
      <c r="A254" s="41">
        <v>557.0</v>
      </c>
      <c r="B254" s="41" t="s">
        <v>1377</v>
      </c>
      <c r="C254" s="41" t="str">
        <f>VLOOKUP(B254, 'Unavailable Hitters'!X:Y, 2, FALSE)</f>
        <v>#N/A</v>
      </c>
      <c r="D254" s="41" t="s">
        <v>662</v>
      </c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7"/>
      <c r="AC254" s="47"/>
      <c r="AD254" s="47"/>
      <c r="AE254" s="47"/>
      <c r="AF254" s="47"/>
      <c r="AG254" s="47"/>
      <c r="AH254" s="48"/>
      <c r="AI254" s="47"/>
      <c r="AJ254" s="47"/>
      <c r="AK254" s="48"/>
      <c r="AL254" s="49"/>
    </row>
    <row r="255">
      <c r="A255" s="41">
        <v>558.0</v>
      </c>
      <c r="B255" s="41" t="s">
        <v>1378</v>
      </c>
      <c r="C255" s="41" t="str">
        <f>VLOOKUP(B255, 'Unavailable Hitters'!X:Y, 2, FALSE)</f>
        <v>#N/A</v>
      </c>
      <c r="D255" s="41" t="s">
        <v>662</v>
      </c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7"/>
      <c r="AC255" s="47"/>
      <c r="AD255" s="47"/>
      <c r="AE255" s="47"/>
      <c r="AF255" s="47"/>
      <c r="AG255" s="47"/>
      <c r="AH255" s="48"/>
      <c r="AI255" s="47"/>
      <c r="AJ255" s="47"/>
      <c r="AK255" s="48"/>
      <c r="AL255" s="49"/>
    </row>
    <row r="256">
      <c r="A256" s="41">
        <v>559.0</v>
      </c>
      <c r="B256" s="41" t="s">
        <v>1379</v>
      </c>
      <c r="C256" s="41" t="str">
        <f>VLOOKUP(B256, 'Unavailable Hitters'!X:Y, 2, FALSE)</f>
        <v>#N/A</v>
      </c>
      <c r="D256" s="41" t="s">
        <v>662</v>
      </c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7"/>
      <c r="AC256" s="47"/>
      <c r="AD256" s="47"/>
      <c r="AE256" s="47"/>
      <c r="AF256" s="47"/>
      <c r="AG256" s="47"/>
      <c r="AH256" s="48"/>
      <c r="AI256" s="47"/>
      <c r="AJ256" s="47"/>
      <c r="AK256" s="48"/>
      <c r="AL256" s="49"/>
    </row>
    <row r="257">
      <c r="A257" s="41">
        <v>560.0</v>
      </c>
      <c r="B257" s="41" t="s">
        <v>1380</v>
      </c>
      <c r="C257" s="41" t="str">
        <f>VLOOKUP(B257, 'Unavailable Hitters'!X:Y, 2, FALSE)</f>
        <v>#N/A</v>
      </c>
      <c r="D257" s="41" t="s">
        <v>662</v>
      </c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7"/>
      <c r="AC257" s="47"/>
      <c r="AD257" s="47"/>
      <c r="AE257" s="47"/>
      <c r="AF257" s="47"/>
      <c r="AG257" s="47"/>
      <c r="AH257" s="48"/>
      <c r="AI257" s="47"/>
      <c r="AJ257" s="47"/>
      <c r="AK257" s="48"/>
      <c r="AL257" s="49"/>
    </row>
    <row r="258">
      <c r="A258" s="41">
        <v>561.0</v>
      </c>
      <c r="B258" s="41" t="s">
        <v>1381</v>
      </c>
      <c r="C258" s="41" t="str">
        <f>VLOOKUP(B258, 'Unavailable Hitters'!X:Y, 2, FALSE)</f>
        <v>#N/A</v>
      </c>
      <c r="D258" s="41" t="s">
        <v>662</v>
      </c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7"/>
      <c r="AC258" s="47"/>
      <c r="AD258" s="47"/>
      <c r="AE258" s="47"/>
      <c r="AF258" s="47"/>
      <c r="AG258" s="47"/>
      <c r="AH258" s="48"/>
      <c r="AI258" s="47"/>
      <c r="AJ258" s="47"/>
      <c r="AK258" s="48"/>
      <c r="AL258" s="49"/>
    </row>
    <row r="259">
      <c r="A259" s="41">
        <v>562.0</v>
      </c>
      <c r="B259" s="41" t="s">
        <v>1382</v>
      </c>
      <c r="C259" s="41" t="str">
        <f>VLOOKUP(B259, 'Unavailable Hitters'!X:Y, 2, FALSE)</f>
        <v>#N/A</v>
      </c>
      <c r="D259" s="41" t="s">
        <v>662</v>
      </c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7"/>
      <c r="AC259" s="47"/>
      <c r="AD259" s="47"/>
      <c r="AE259" s="47"/>
      <c r="AF259" s="47"/>
      <c r="AG259" s="47"/>
      <c r="AH259" s="48"/>
      <c r="AI259" s="47"/>
      <c r="AJ259" s="47"/>
      <c r="AK259" s="48"/>
      <c r="AL259" s="49"/>
    </row>
    <row r="260">
      <c r="A260" s="41">
        <v>563.0</v>
      </c>
      <c r="B260" s="41" t="s">
        <v>1383</v>
      </c>
      <c r="C260" s="41" t="str">
        <f>VLOOKUP(B260, 'Unavailable Hitters'!X:Y, 2, FALSE)</f>
        <v>#N/A</v>
      </c>
      <c r="D260" s="41" t="s">
        <v>662</v>
      </c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7"/>
      <c r="AC260" s="47"/>
      <c r="AD260" s="47"/>
      <c r="AE260" s="47"/>
      <c r="AF260" s="47"/>
      <c r="AG260" s="47"/>
      <c r="AH260" s="48"/>
      <c r="AI260" s="47"/>
      <c r="AJ260" s="47"/>
      <c r="AK260" s="48"/>
      <c r="AL260" s="49"/>
    </row>
    <row r="261">
      <c r="A261" s="41">
        <v>565.0</v>
      </c>
      <c r="B261" s="41" t="s">
        <v>1384</v>
      </c>
      <c r="C261" s="41" t="str">
        <f>VLOOKUP(B261, 'Unavailable Hitters'!X:Y, 2, FALSE)</f>
        <v>#N/A</v>
      </c>
      <c r="D261" s="41" t="s">
        <v>662</v>
      </c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7"/>
      <c r="AC261" s="47"/>
      <c r="AD261" s="47"/>
      <c r="AE261" s="47"/>
      <c r="AF261" s="47"/>
      <c r="AG261" s="47"/>
      <c r="AH261" s="48"/>
      <c r="AI261" s="47"/>
      <c r="AJ261" s="47"/>
      <c r="AK261" s="48"/>
      <c r="AL261" s="49"/>
    </row>
    <row r="262">
      <c r="A262" s="41">
        <v>566.0</v>
      </c>
      <c r="B262" s="41" t="s">
        <v>1385</v>
      </c>
      <c r="C262" s="41" t="str">
        <f>VLOOKUP(B262, 'Unavailable Hitters'!X:Y, 2, FALSE)</f>
        <v>#N/A</v>
      </c>
      <c r="D262" s="41" t="s">
        <v>662</v>
      </c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7"/>
      <c r="AC262" s="47"/>
      <c r="AD262" s="47"/>
      <c r="AE262" s="47"/>
      <c r="AF262" s="47"/>
      <c r="AG262" s="47"/>
      <c r="AH262" s="48"/>
      <c r="AI262" s="47"/>
      <c r="AJ262" s="47"/>
      <c r="AK262" s="48"/>
      <c r="AL262" s="49"/>
    </row>
    <row r="263">
      <c r="A263" s="41">
        <v>567.0</v>
      </c>
      <c r="B263" s="41" t="s">
        <v>1386</v>
      </c>
      <c r="C263" s="41" t="str">
        <f>VLOOKUP(B263, 'Unavailable Hitters'!X:Y, 2, FALSE)</f>
        <v>#N/A</v>
      </c>
      <c r="D263" s="41" t="s">
        <v>662</v>
      </c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7"/>
      <c r="AC263" s="47"/>
      <c r="AD263" s="47"/>
      <c r="AE263" s="47"/>
      <c r="AF263" s="47"/>
      <c r="AG263" s="47"/>
      <c r="AH263" s="48"/>
      <c r="AI263" s="47"/>
      <c r="AJ263" s="47"/>
      <c r="AK263" s="48"/>
      <c r="AL263" s="49"/>
    </row>
    <row r="264">
      <c r="A264" s="41">
        <v>568.0</v>
      </c>
      <c r="B264" s="41" t="s">
        <v>1387</v>
      </c>
      <c r="C264" s="41" t="str">
        <f>VLOOKUP(B264, 'Unavailable Hitters'!X:Y, 2, FALSE)</f>
        <v>#N/A</v>
      </c>
      <c r="D264" s="41" t="s">
        <v>662</v>
      </c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7"/>
      <c r="AC264" s="47"/>
      <c r="AD264" s="47"/>
      <c r="AE264" s="47"/>
      <c r="AF264" s="47"/>
      <c r="AG264" s="47"/>
      <c r="AH264" s="48"/>
      <c r="AI264" s="47"/>
      <c r="AJ264" s="47"/>
      <c r="AK264" s="48"/>
      <c r="AL264" s="49"/>
    </row>
    <row r="265">
      <c r="A265" s="41">
        <v>569.0</v>
      </c>
      <c r="B265" s="41" t="s">
        <v>1388</v>
      </c>
      <c r="C265" s="41" t="str">
        <f>VLOOKUP(B265, 'Unavailable Hitters'!X:Y, 2, FALSE)</f>
        <v>#N/A</v>
      </c>
      <c r="D265" s="41" t="s">
        <v>662</v>
      </c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7"/>
      <c r="AC265" s="47"/>
      <c r="AD265" s="47"/>
      <c r="AE265" s="47"/>
      <c r="AF265" s="47"/>
      <c r="AG265" s="47"/>
      <c r="AH265" s="48"/>
      <c r="AI265" s="47"/>
      <c r="AJ265" s="47"/>
      <c r="AK265" s="48"/>
      <c r="AL265" s="49"/>
    </row>
    <row r="266">
      <c r="A266" s="41">
        <v>570.0</v>
      </c>
      <c r="B266" s="41" t="s">
        <v>1389</v>
      </c>
      <c r="C266" s="41" t="str">
        <f>VLOOKUP(B266, 'Unavailable Hitters'!X:Y, 2, FALSE)</f>
        <v>#N/A</v>
      </c>
      <c r="D266" s="41" t="s">
        <v>662</v>
      </c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7"/>
      <c r="AC266" s="47"/>
      <c r="AD266" s="47"/>
      <c r="AE266" s="47"/>
      <c r="AF266" s="47"/>
      <c r="AG266" s="47"/>
      <c r="AH266" s="48"/>
      <c r="AI266" s="47"/>
      <c r="AJ266" s="47"/>
      <c r="AK266" s="48"/>
      <c r="AL266" s="49"/>
    </row>
    <row r="267">
      <c r="A267" s="41">
        <v>571.0</v>
      </c>
      <c r="B267" s="41" t="s">
        <v>1390</v>
      </c>
      <c r="C267" s="41" t="str">
        <f>VLOOKUP(B267, 'Unavailable Hitters'!X:Y, 2, FALSE)</f>
        <v>#N/A</v>
      </c>
      <c r="D267" s="41" t="s">
        <v>662</v>
      </c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7"/>
      <c r="AC267" s="47"/>
      <c r="AD267" s="47"/>
      <c r="AE267" s="47"/>
      <c r="AF267" s="47"/>
      <c r="AG267" s="47"/>
      <c r="AH267" s="48"/>
      <c r="AI267" s="47"/>
      <c r="AJ267" s="47"/>
      <c r="AK267" s="48"/>
      <c r="AL267" s="49"/>
    </row>
    <row r="268">
      <c r="A268" s="41">
        <v>572.0</v>
      </c>
      <c r="B268" s="41" t="s">
        <v>1391</v>
      </c>
      <c r="C268" s="41" t="str">
        <f>VLOOKUP(B268, 'Unavailable Hitters'!X:Y, 2, FALSE)</f>
        <v>Unavailable</v>
      </c>
      <c r="D268" s="41" t="s">
        <v>662</v>
      </c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7"/>
      <c r="AC268" s="47"/>
      <c r="AD268" s="47"/>
      <c r="AE268" s="47"/>
      <c r="AF268" s="47"/>
      <c r="AG268" s="47"/>
      <c r="AH268" s="48"/>
      <c r="AI268" s="47"/>
      <c r="AJ268" s="47"/>
      <c r="AK268" s="48"/>
      <c r="AL268" s="49"/>
    </row>
    <row r="269">
      <c r="A269" s="41">
        <v>573.0</v>
      </c>
      <c r="B269" s="41" t="s">
        <v>1392</v>
      </c>
      <c r="C269" s="41" t="str">
        <f>VLOOKUP(B269, 'Unavailable Hitters'!X:Y, 2, FALSE)</f>
        <v>#N/A</v>
      </c>
      <c r="D269" s="41" t="s">
        <v>662</v>
      </c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7"/>
      <c r="AC269" s="47"/>
      <c r="AD269" s="47"/>
      <c r="AE269" s="47"/>
      <c r="AF269" s="47"/>
      <c r="AG269" s="47"/>
      <c r="AH269" s="48"/>
      <c r="AI269" s="47"/>
      <c r="AJ269" s="47"/>
      <c r="AK269" s="48"/>
      <c r="AL269" s="49"/>
    </row>
    <row r="270">
      <c r="A270" s="41">
        <v>574.0</v>
      </c>
      <c r="B270" s="41" t="s">
        <v>1393</v>
      </c>
      <c r="C270" s="41" t="str">
        <f>VLOOKUP(B270, 'Unavailable Hitters'!X:Y, 2, FALSE)</f>
        <v>#N/A</v>
      </c>
      <c r="D270" s="41" t="s">
        <v>662</v>
      </c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7"/>
      <c r="AC270" s="47"/>
      <c r="AD270" s="47"/>
      <c r="AE270" s="47"/>
      <c r="AF270" s="47"/>
      <c r="AG270" s="47"/>
      <c r="AH270" s="48"/>
      <c r="AI270" s="47"/>
      <c r="AJ270" s="47"/>
      <c r="AK270" s="48"/>
      <c r="AL270" s="49"/>
    </row>
    <row r="271">
      <c r="A271" s="41">
        <v>575.0</v>
      </c>
      <c r="B271" s="41" t="s">
        <v>1394</v>
      </c>
      <c r="C271" s="41" t="str">
        <f>VLOOKUP(B271, 'Unavailable Hitters'!X:Y, 2, FALSE)</f>
        <v>#N/A</v>
      </c>
      <c r="D271" s="41" t="s">
        <v>662</v>
      </c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7"/>
      <c r="AC271" s="47"/>
      <c r="AD271" s="47"/>
      <c r="AE271" s="47"/>
      <c r="AF271" s="47"/>
      <c r="AG271" s="47"/>
      <c r="AH271" s="48"/>
      <c r="AI271" s="47"/>
      <c r="AJ271" s="47"/>
      <c r="AK271" s="48"/>
      <c r="AL271" s="49"/>
    </row>
    <row r="272">
      <c r="A272" s="41">
        <v>576.0</v>
      </c>
      <c r="B272" s="41" t="s">
        <v>1395</v>
      </c>
      <c r="C272" s="41" t="str">
        <f>VLOOKUP(B272, 'Unavailable Hitters'!X:Y, 2, FALSE)</f>
        <v>#N/A</v>
      </c>
      <c r="D272" s="41" t="s">
        <v>662</v>
      </c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7"/>
      <c r="AC272" s="47"/>
      <c r="AD272" s="47"/>
      <c r="AE272" s="47"/>
      <c r="AF272" s="47"/>
      <c r="AG272" s="47"/>
      <c r="AH272" s="48"/>
      <c r="AI272" s="47"/>
      <c r="AJ272" s="47"/>
      <c r="AK272" s="48"/>
      <c r="AL272" s="49"/>
    </row>
    <row r="273">
      <c r="A273" s="41">
        <v>577.0</v>
      </c>
      <c r="B273" s="41" t="s">
        <v>1396</v>
      </c>
      <c r="C273" s="41" t="str">
        <f>VLOOKUP(B273, 'Unavailable Hitters'!X:Y, 2, FALSE)</f>
        <v>#N/A</v>
      </c>
      <c r="D273" s="41" t="s">
        <v>662</v>
      </c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7"/>
      <c r="AC273" s="47"/>
      <c r="AD273" s="47"/>
      <c r="AE273" s="47"/>
      <c r="AF273" s="47"/>
      <c r="AG273" s="47"/>
      <c r="AH273" s="48"/>
      <c r="AI273" s="47"/>
      <c r="AJ273" s="47"/>
      <c r="AK273" s="48"/>
      <c r="AL273" s="49"/>
    </row>
    <row r="274">
      <c r="A274" s="41">
        <v>578.0</v>
      </c>
      <c r="B274" s="41" t="s">
        <v>1397</v>
      </c>
      <c r="C274" s="41" t="str">
        <f>VLOOKUP(B274, 'Unavailable Hitters'!X:Y, 2, FALSE)</f>
        <v>#N/A</v>
      </c>
      <c r="D274" s="41" t="s">
        <v>662</v>
      </c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7"/>
      <c r="AC274" s="47"/>
      <c r="AD274" s="47"/>
      <c r="AE274" s="47"/>
      <c r="AF274" s="47"/>
      <c r="AG274" s="47"/>
      <c r="AH274" s="48"/>
      <c r="AI274" s="47"/>
      <c r="AJ274" s="47"/>
      <c r="AK274" s="48"/>
      <c r="AL274" s="49"/>
    </row>
    <row r="275">
      <c r="A275" s="41">
        <v>579.0</v>
      </c>
      <c r="B275" s="41" t="s">
        <v>1398</v>
      </c>
      <c r="C275" s="41" t="str">
        <f>VLOOKUP(B275, 'Unavailable Hitters'!X:Y, 2, FALSE)</f>
        <v>#N/A</v>
      </c>
      <c r="D275" s="41" t="s">
        <v>662</v>
      </c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7"/>
      <c r="AC275" s="47"/>
      <c r="AD275" s="47"/>
      <c r="AE275" s="47"/>
      <c r="AF275" s="47"/>
      <c r="AG275" s="47"/>
      <c r="AH275" s="48"/>
      <c r="AI275" s="47"/>
      <c r="AJ275" s="47"/>
      <c r="AK275" s="48"/>
      <c r="AL275" s="49"/>
    </row>
    <row r="276">
      <c r="A276" s="41">
        <v>580.0</v>
      </c>
      <c r="B276" s="41" t="s">
        <v>1399</v>
      </c>
      <c r="C276" s="41" t="str">
        <f>VLOOKUP(B276, 'Unavailable Hitters'!X:Y, 2, FALSE)</f>
        <v>#N/A</v>
      </c>
      <c r="D276" s="41" t="s">
        <v>662</v>
      </c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7"/>
      <c r="AC276" s="47"/>
      <c r="AD276" s="47"/>
      <c r="AE276" s="47"/>
      <c r="AF276" s="47"/>
      <c r="AG276" s="47"/>
      <c r="AH276" s="48"/>
      <c r="AI276" s="47"/>
      <c r="AJ276" s="47"/>
      <c r="AK276" s="48"/>
      <c r="AL276" s="49"/>
    </row>
    <row r="277">
      <c r="A277" s="41">
        <v>581.0</v>
      </c>
      <c r="B277" s="41" t="s">
        <v>1400</v>
      </c>
      <c r="C277" s="41" t="str">
        <f>VLOOKUP(B277, 'Unavailable Hitters'!X:Y, 2, FALSE)</f>
        <v>#N/A</v>
      </c>
      <c r="D277" s="41" t="s">
        <v>662</v>
      </c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7"/>
      <c r="AC277" s="47"/>
      <c r="AD277" s="47"/>
      <c r="AE277" s="47"/>
      <c r="AF277" s="47"/>
      <c r="AG277" s="47"/>
      <c r="AH277" s="48"/>
      <c r="AI277" s="47"/>
      <c r="AJ277" s="47"/>
      <c r="AK277" s="48"/>
      <c r="AL277" s="49"/>
    </row>
    <row r="278">
      <c r="A278" s="41">
        <v>582.0</v>
      </c>
      <c r="B278" s="41" t="s">
        <v>1401</v>
      </c>
      <c r="C278" s="41" t="str">
        <f>VLOOKUP(B278, 'Unavailable Hitters'!X:Y, 2, FALSE)</f>
        <v>#N/A</v>
      </c>
      <c r="D278" s="41" t="s">
        <v>662</v>
      </c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7"/>
      <c r="AC278" s="47"/>
      <c r="AD278" s="47"/>
      <c r="AE278" s="47"/>
      <c r="AF278" s="47"/>
      <c r="AG278" s="47"/>
      <c r="AH278" s="48"/>
      <c r="AI278" s="47"/>
      <c r="AJ278" s="47"/>
      <c r="AK278" s="48"/>
      <c r="AL278" s="49"/>
    </row>
    <row r="279">
      <c r="A279" s="41">
        <v>583.0</v>
      </c>
      <c r="B279" s="41" t="s">
        <v>1402</v>
      </c>
      <c r="C279" s="41" t="str">
        <f>VLOOKUP(B279, 'Unavailable Hitters'!X:Y, 2, FALSE)</f>
        <v>#N/A</v>
      </c>
      <c r="D279" s="41" t="s">
        <v>662</v>
      </c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7"/>
      <c r="AC279" s="47"/>
      <c r="AD279" s="47"/>
      <c r="AE279" s="47"/>
      <c r="AF279" s="47"/>
      <c r="AG279" s="47"/>
      <c r="AH279" s="48"/>
      <c r="AI279" s="47"/>
      <c r="AJ279" s="47"/>
      <c r="AK279" s="48"/>
      <c r="AL279" s="49"/>
    </row>
    <row r="280">
      <c r="A280" s="41">
        <v>584.0</v>
      </c>
      <c r="B280" s="41" t="s">
        <v>1403</v>
      </c>
      <c r="C280" s="41" t="str">
        <f>VLOOKUP(B280, 'Unavailable Hitters'!X:Y, 2, FALSE)</f>
        <v>#N/A</v>
      </c>
      <c r="D280" s="41" t="s">
        <v>662</v>
      </c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7"/>
      <c r="AC280" s="47"/>
      <c r="AD280" s="47"/>
      <c r="AE280" s="47"/>
      <c r="AF280" s="47"/>
      <c r="AG280" s="47"/>
      <c r="AH280" s="48"/>
      <c r="AI280" s="47"/>
      <c r="AJ280" s="47"/>
      <c r="AK280" s="48"/>
      <c r="AL280" s="49"/>
    </row>
    <row r="281">
      <c r="A281" s="41">
        <v>585.0</v>
      </c>
      <c r="B281" s="41" t="s">
        <v>1404</v>
      </c>
      <c r="C281" s="41" t="str">
        <f>VLOOKUP(B281, 'Unavailable Hitters'!X:Y, 2, FALSE)</f>
        <v>#N/A</v>
      </c>
      <c r="D281" s="41" t="s">
        <v>662</v>
      </c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7"/>
      <c r="AC281" s="47"/>
      <c r="AD281" s="47"/>
      <c r="AE281" s="47"/>
      <c r="AF281" s="47"/>
      <c r="AG281" s="47"/>
      <c r="AH281" s="48"/>
      <c r="AI281" s="47"/>
      <c r="AJ281" s="47"/>
      <c r="AK281" s="48"/>
      <c r="AL281" s="49"/>
    </row>
    <row r="282">
      <c r="A282" s="41">
        <v>586.0</v>
      </c>
      <c r="B282" s="41" t="s">
        <v>1405</v>
      </c>
      <c r="C282" s="41" t="str">
        <f>VLOOKUP(B282, 'Unavailable Hitters'!X:Y, 2, FALSE)</f>
        <v>#N/A</v>
      </c>
      <c r="D282" s="41" t="s">
        <v>662</v>
      </c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7"/>
      <c r="AC282" s="47"/>
      <c r="AD282" s="47"/>
      <c r="AE282" s="47"/>
      <c r="AF282" s="47"/>
      <c r="AG282" s="47"/>
      <c r="AH282" s="48"/>
      <c r="AI282" s="47"/>
      <c r="AJ282" s="47"/>
      <c r="AK282" s="48"/>
      <c r="AL282" s="49"/>
    </row>
    <row r="283">
      <c r="A283" s="41">
        <v>587.0</v>
      </c>
      <c r="B283" s="41" t="s">
        <v>1406</v>
      </c>
      <c r="C283" s="41" t="str">
        <f>VLOOKUP(B283, 'Unavailable Hitters'!X:Y, 2, FALSE)</f>
        <v>#N/A</v>
      </c>
      <c r="D283" s="41" t="s">
        <v>662</v>
      </c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7"/>
      <c r="AC283" s="47"/>
      <c r="AD283" s="47"/>
      <c r="AE283" s="47"/>
      <c r="AF283" s="47"/>
      <c r="AG283" s="47"/>
      <c r="AH283" s="48"/>
      <c r="AI283" s="47"/>
      <c r="AJ283" s="47"/>
      <c r="AK283" s="48"/>
      <c r="AL283" s="49"/>
    </row>
    <row r="284">
      <c r="A284" s="41">
        <v>588.0</v>
      </c>
      <c r="B284" s="41" t="s">
        <v>1407</v>
      </c>
      <c r="C284" s="41" t="str">
        <f>VLOOKUP(B284, 'Unavailable Hitters'!X:Y, 2, FALSE)</f>
        <v>#N/A</v>
      </c>
      <c r="D284" s="41" t="s">
        <v>662</v>
      </c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7"/>
      <c r="AC284" s="47"/>
      <c r="AD284" s="47"/>
      <c r="AE284" s="47"/>
      <c r="AF284" s="47"/>
      <c r="AG284" s="47"/>
      <c r="AH284" s="48"/>
      <c r="AI284" s="47"/>
      <c r="AJ284" s="47"/>
      <c r="AK284" s="48"/>
      <c r="AL284" s="49"/>
    </row>
    <row r="285">
      <c r="A285" s="41">
        <v>589.0</v>
      </c>
      <c r="B285" s="41" t="s">
        <v>1408</v>
      </c>
      <c r="C285" s="41" t="str">
        <f>VLOOKUP(B285, 'Unavailable Hitters'!X:Y, 2, FALSE)</f>
        <v>#N/A</v>
      </c>
      <c r="D285" s="41" t="s">
        <v>662</v>
      </c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7"/>
      <c r="AC285" s="47"/>
      <c r="AD285" s="47"/>
      <c r="AE285" s="47"/>
      <c r="AF285" s="47"/>
      <c r="AG285" s="47"/>
      <c r="AH285" s="48"/>
      <c r="AI285" s="47"/>
      <c r="AJ285" s="47"/>
      <c r="AK285" s="48"/>
      <c r="AL285" s="49"/>
    </row>
    <row r="286">
      <c r="A286" s="41">
        <v>590.0</v>
      </c>
      <c r="B286" s="41" t="s">
        <v>1409</v>
      </c>
      <c r="C286" s="41" t="str">
        <f>VLOOKUP(B286, 'Unavailable Hitters'!X:Y, 2, FALSE)</f>
        <v>#N/A</v>
      </c>
      <c r="D286" s="41" t="s">
        <v>662</v>
      </c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7"/>
      <c r="AC286" s="47"/>
      <c r="AD286" s="47"/>
      <c r="AE286" s="47"/>
      <c r="AF286" s="47"/>
      <c r="AG286" s="47"/>
      <c r="AH286" s="48"/>
      <c r="AI286" s="47"/>
      <c r="AJ286" s="47"/>
      <c r="AK286" s="48"/>
      <c r="AL286" s="49"/>
    </row>
    <row r="287">
      <c r="A287" s="41">
        <v>591.0</v>
      </c>
      <c r="B287" s="41" t="s">
        <v>1410</v>
      </c>
      <c r="C287" s="41" t="str">
        <f>VLOOKUP(B287, 'Unavailable Hitters'!X:Y, 2, FALSE)</f>
        <v>#N/A</v>
      </c>
      <c r="D287" s="41" t="s">
        <v>662</v>
      </c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7"/>
      <c r="AC287" s="47"/>
      <c r="AD287" s="47"/>
      <c r="AE287" s="47"/>
      <c r="AF287" s="47"/>
      <c r="AG287" s="47"/>
      <c r="AH287" s="48"/>
      <c r="AI287" s="47"/>
      <c r="AJ287" s="47"/>
      <c r="AK287" s="48"/>
      <c r="AL287" s="49"/>
    </row>
    <row r="288">
      <c r="A288" s="41">
        <v>592.0</v>
      </c>
      <c r="B288" s="41" t="s">
        <v>1411</v>
      </c>
      <c r="C288" s="41" t="str">
        <f>VLOOKUP(B288, 'Unavailable Hitters'!X:Y, 2, FALSE)</f>
        <v>#N/A</v>
      </c>
      <c r="D288" s="41" t="s">
        <v>662</v>
      </c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7"/>
      <c r="AC288" s="47"/>
      <c r="AD288" s="47"/>
      <c r="AE288" s="47"/>
      <c r="AF288" s="47"/>
      <c r="AG288" s="47"/>
      <c r="AH288" s="48"/>
      <c r="AI288" s="47"/>
      <c r="AJ288" s="47"/>
      <c r="AK288" s="48"/>
      <c r="AL288" s="49"/>
    </row>
    <row r="289">
      <c r="A289" s="41">
        <v>593.0</v>
      </c>
      <c r="B289" s="41" t="s">
        <v>1412</v>
      </c>
      <c r="C289" s="41" t="str">
        <f>VLOOKUP(B289, 'Unavailable Hitters'!X:Y, 2, FALSE)</f>
        <v>#N/A</v>
      </c>
      <c r="D289" s="41" t="s">
        <v>662</v>
      </c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7"/>
      <c r="AC289" s="47"/>
      <c r="AD289" s="47"/>
      <c r="AE289" s="47"/>
      <c r="AF289" s="47"/>
      <c r="AG289" s="47"/>
      <c r="AH289" s="48"/>
      <c r="AI289" s="47"/>
      <c r="AJ289" s="47"/>
      <c r="AK289" s="48"/>
      <c r="AL289" s="49"/>
    </row>
    <row r="290">
      <c r="A290" s="41">
        <v>594.0</v>
      </c>
      <c r="B290" s="41" t="s">
        <v>1413</v>
      </c>
      <c r="C290" s="41" t="str">
        <f>VLOOKUP(B290, 'Unavailable Hitters'!X:Y, 2, FALSE)</f>
        <v>#N/A</v>
      </c>
      <c r="D290" s="41" t="s">
        <v>662</v>
      </c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7"/>
      <c r="AC290" s="47"/>
      <c r="AD290" s="47"/>
      <c r="AE290" s="47"/>
      <c r="AF290" s="47"/>
      <c r="AG290" s="47"/>
      <c r="AH290" s="48"/>
      <c r="AI290" s="47"/>
      <c r="AJ290" s="47"/>
      <c r="AK290" s="48"/>
      <c r="AL290" s="49"/>
    </row>
    <row r="291">
      <c r="A291" s="41">
        <v>595.0</v>
      </c>
      <c r="B291" s="41" t="s">
        <v>1414</v>
      </c>
      <c r="C291" s="41" t="str">
        <f>VLOOKUP(B291, 'Unavailable Hitters'!X:Y, 2, FALSE)</f>
        <v>#N/A</v>
      </c>
      <c r="D291" s="41" t="s">
        <v>662</v>
      </c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7"/>
      <c r="AC291" s="47"/>
      <c r="AD291" s="47"/>
      <c r="AE291" s="47"/>
      <c r="AF291" s="47"/>
      <c r="AG291" s="47"/>
      <c r="AH291" s="48"/>
      <c r="AI291" s="47"/>
      <c r="AJ291" s="47"/>
      <c r="AK291" s="48"/>
      <c r="AL291" s="49"/>
    </row>
    <row r="292">
      <c r="A292" s="41">
        <v>596.0</v>
      </c>
      <c r="B292" s="41" t="s">
        <v>1415</v>
      </c>
      <c r="C292" s="41" t="str">
        <f>VLOOKUP(B292, 'Unavailable Hitters'!X:Y, 2, FALSE)</f>
        <v>#N/A</v>
      </c>
      <c r="D292" s="41" t="s">
        <v>662</v>
      </c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7"/>
      <c r="AC292" s="47"/>
      <c r="AD292" s="47"/>
      <c r="AE292" s="47"/>
      <c r="AF292" s="47"/>
      <c r="AG292" s="47"/>
      <c r="AH292" s="48"/>
      <c r="AI292" s="47"/>
      <c r="AJ292" s="47"/>
      <c r="AK292" s="48"/>
      <c r="AL292" s="49"/>
    </row>
    <row r="293">
      <c r="A293" s="41">
        <v>597.0</v>
      </c>
      <c r="B293" s="41" t="s">
        <v>1416</v>
      </c>
      <c r="C293" s="41" t="str">
        <f>VLOOKUP(B293, 'Unavailable Hitters'!X:Y, 2, FALSE)</f>
        <v>#N/A</v>
      </c>
      <c r="D293" s="41" t="s">
        <v>662</v>
      </c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7"/>
      <c r="AC293" s="47"/>
      <c r="AD293" s="47"/>
      <c r="AE293" s="47"/>
      <c r="AF293" s="47"/>
      <c r="AG293" s="47"/>
      <c r="AH293" s="48"/>
      <c r="AI293" s="47"/>
      <c r="AJ293" s="47"/>
      <c r="AK293" s="48"/>
      <c r="AL293" s="49"/>
    </row>
    <row r="294">
      <c r="A294" s="41">
        <v>598.0</v>
      </c>
      <c r="B294" s="41" t="s">
        <v>1417</v>
      </c>
      <c r="C294" s="41" t="str">
        <f>VLOOKUP(B294, 'Unavailable Hitters'!X:Y, 2, FALSE)</f>
        <v>#N/A</v>
      </c>
      <c r="D294" s="41" t="s">
        <v>662</v>
      </c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7"/>
      <c r="AC294" s="47"/>
      <c r="AD294" s="47"/>
      <c r="AE294" s="47"/>
      <c r="AF294" s="47"/>
      <c r="AG294" s="47"/>
      <c r="AH294" s="48"/>
      <c r="AI294" s="47"/>
      <c r="AJ294" s="47"/>
      <c r="AK294" s="48"/>
      <c r="AL294" s="49"/>
    </row>
    <row r="295">
      <c r="A295" s="41">
        <v>599.0</v>
      </c>
      <c r="B295" s="41" t="s">
        <v>1418</v>
      </c>
      <c r="C295" s="41" t="str">
        <f>VLOOKUP(B295, 'Unavailable Hitters'!X:Y, 2, FALSE)</f>
        <v>#N/A</v>
      </c>
      <c r="D295" s="41" t="s">
        <v>662</v>
      </c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7"/>
      <c r="AC295" s="47"/>
      <c r="AD295" s="47"/>
      <c r="AE295" s="47"/>
      <c r="AF295" s="47"/>
      <c r="AG295" s="47"/>
      <c r="AH295" s="48"/>
      <c r="AI295" s="47"/>
      <c r="AJ295" s="47"/>
      <c r="AK295" s="48"/>
      <c r="AL295" s="49"/>
    </row>
    <row r="296">
      <c r="A296" s="41">
        <v>600.0</v>
      </c>
      <c r="B296" s="41" t="s">
        <v>1419</v>
      </c>
      <c r="C296" s="41" t="str">
        <f>VLOOKUP(B296, 'Unavailable Hitters'!X:Y, 2, FALSE)</f>
        <v>#N/A</v>
      </c>
      <c r="D296" s="41" t="s">
        <v>662</v>
      </c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7"/>
      <c r="AC296" s="47"/>
      <c r="AD296" s="47"/>
      <c r="AE296" s="47"/>
      <c r="AF296" s="47"/>
      <c r="AG296" s="47"/>
      <c r="AH296" s="48"/>
      <c r="AI296" s="47"/>
      <c r="AJ296" s="47"/>
      <c r="AK296" s="48"/>
      <c r="AL296" s="49"/>
    </row>
    <row r="297">
      <c r="A297" s="41">
        <v>601.0</v>
      </c>
      <c r="B297" s="41" t="s">
        <v>1420</v>
      </c>
      <c r="C297" s="41" t="str">
        <f>VLOOKUP(B297, 'Unavailable Hitters'!X:Y, 2, FALSE)</f>
        <v>#N/A</v>
      </c>
      <c r="D297" s="41" t="s">
        <v>662</v>
      </c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7"/>
      <c r="AC297" s="47"/>
      <c r="AD297" s="47"/>
      <c r="AE297" s="47"/>
      <c r="AF297" s="47"/>
      <c r="AG297" s="47"/>
      <c r="AH297" s="48"/>
      <c r="AI297" s="47"/>
      <c r="AJ297" s="47"/>
      <c r="AK297" s="48"/>
      <c r="AL297" s="49"/>
    </row>
    <row r="298">
      <c r="A298" s="41">
        <v>602.0</v>
      </c>
      <c r="B298" s="41" t="s">
        <v>1421</v>
      </c>
      <c r="C298" s="41" t="str">
        <f>VLOOKUP(B298, 'Unavailable Hitters'!X:Y, 2, FALSE)</f>
        <v>#N/A</v>
      </c>
      <c r="D298" s="41" t="s">
        <v>662</v>
      </c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7"/>
      <c r="AC298" s="47"/>
      <c r="AD298" s="47"/>
      <c r="AE298" s="47"/>
      <c r="AF298" s="47"/>
      <c r="AG298" s="47"/>
      <c r="AH298" s="48"/>
      <c r="AI298" s="47"/>
      <c r="AJ298" s="47"/>
      <c r="AK298" s="48"/>
      <c r="AL298" s="49"/>
    </row>
    <row r="299">
      <c r="A299" s="41">
        <v>603.0</v>
      </c>
      <c r="B299" s="41" t="s">
        <v>1422</v>
      </c>
      <c r="C299" s="41" t="str">
        <f>VLOOKUP(B299, 'Unavailable Hitters'!X:Y, 2, FALSE)</f>
        <v>#N/A</v>
      </c>
      <c r="D299" s="41" t="s">
        <v>662</v>
      </c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7"/>
      <c r="AC299" s="47"/>
      <c r="AD299" s="47"/>
      <c r="AE299" s="47"/>
      <c r="AF299" s="47"/>
      <c r="AG299" s="47"/>
      <c r="AH299" s="48"/>
      <c r="AI299" s="47"/>
      <c r="AJ299" s="47"/>
      <c r="AK299" s="48"/>
      <c r="AL299" s="49"/>
    </row>
    <row r="300">
      <c r="A300" s="41">
        <v>604.0</v>
      </c>
      <c r="B300" s="41" t="s">
        <v>1423</v>
      </c>
      <c r="C300" s="41" t="str">
        <f>VLOOKUP(B300, 'Unavailable Hitters'!X:Y, 2, FALSE)</f>
        <v>#N/A</v>
      </c>
      <c r="D300" s="41" t="s">
        <v>662</v>
      </c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7"/>
      <c r="AC300" s="47"/>
      <c r="AD300" s="47"/>
      <c r="AE300" s="47"/>
      <c r="AF300" s="47"/>
      <c r="AG300" s="47"/>
      <c r="AH300" s="48"/>
      <c r="AI300" s="47"/>
      <c r="AJ300" s="47"/>
      <c r="AK300" s="48"/>
      <c r="AL300" s="49"/>
    </row>
    <row r="301">
      <c r="A301" s="41">
        <v>605.0</v>
      </c>
      <c r="B301" s="41" t="s">
        <v>1424</v>
      </c>
      <c r="C301" s="41" t="str">
        <f>VLOOKUP(B301, 'Unavailable Hitters'!X:Y, 2, FALSE)</f>
        <v>#N/A</v>
      </c>
      <c r="D301" s="41" t="s">
        <v>662</v>
      </c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7"/>
      <c r="AC301" s="47"/>
      <c r="AD301" s="47"/>
      <c r="AE301" s="47"/>
      <c r="AF301" s="47"/>
      <c r="AG301" s="47"/>
      <c r="AH301" s="48"/>
      <c r="AI301" s="47"/>
      <c r="AJ301" s="47"/>
      <c r="AK301" s="48"/>
      <c r="AL301" s="49"/>
    </row>
    <row r="302">
      <c r="A302" s="41">
        <v>606.0</v>
      </c>
      <c r="B302" s="41" t="s">
        <v>1425</v>
      </c>
      <c r="C302" s="41" t="str">
        <f>VLOOKUP(B302, 'Unavailable Hitters'!X:Y, 2, FALSE)</f>
        <v>#N/A</v>
      </c>
      <c r="D302" s="41" t="s">
        <v>662</v>
      </c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7"/>
      <c r="AC302" s="47"/>
      <c r="AD302" s="47"/>
      <c r="AE302" s="47"/>
      <c r="AF302" s="47"/>
      <c r="AG302" s="47"/>
      <c r="AH302" s="48"/>
      <c r="AI302" s="47"/>
      <c r="AJ302" s="47"/>
      <c r="AK302" s="48"/>
      <c r="AL302" s="49"/>
    </row>
    <row r="303">
      <c r="A303" s="41">
        <v>607.0</v>
      </c>
      <c r="B303" s="41" t="s">
        <v>1426</v>
      </c>
      <c r="C303" s="41" t="str">
        <f>VLOOKUP(B303, 'Unavailable Hitters'!X:Y, 2, FALSE)</f>
        <v>#N/A</v>
      </c>
      <c r="D303" s="41" t="s">
        <v>662</v>
      </c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7"/>
      <c r="AC303" s="47"/>
      <c r="AD303" s="47"/>
      <c r="AE303" s="47"/>
      <c r="AF303" s="47"/>
      <c r="AG303" s="47"/>
      <c r="AH303" s="48"/>
      <c r="AI303" s="47"/>
      <c r="AJ303" s="47"/>
      <c r="AK303" s="48"/>
      <c r="AL303" s="49"/>
    </row>
    <row r="304">
      <c r="A304" s="41">
        <v>608.0</v>
      </c>
      <c r="B304" s="41" t="s">
        <v>1427</v>
      </c>
      <c r="C304" s="41" t="str">
        <f>VLOOKUP(B304, 'Unavailable Hitters'!X:Y, 2, FALSE)</f>
        <v>#N/A</v>
      </c>
      <c r="D304" s="41" t="s">
        <v>662</v>
      </c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7"/>
      <c r="AC304" s="47"/>
      <c r="AD304" s="47"/>
      <c r="AE304" s="47"/>
      <c r="AF304" s="47"/>
      <c r="AG304" s="47"/>
      <c r="AH304" s="48"/>
      <c r="AI304" s="47"/>
      <c r="AJ304" s="47"/>
      <c r="AK304" s="48"/>
      <c r="AL304" s="49"/>
    </row>
    <row r="305">
      <c r="A305" s="41">
        <v>609.0</v>
      </c>
      <c r="B305" s="41" t="s">
        <v>1428</v>
      </c>
      <c r="C305" s="41" t="str">
        <f>VLOOKUP(B305, 'Unavailable Hitters'!X:Y, 2, FALSE)</f>
        <v>#N/A</v>
      </c>
      <c r="D305" s="41" t="s">
        <v>662</v>
      </c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7"/>
      <c r="AC305" s="47"/>
      <c r="AD305" s="47"/>
      <c r="AE305" s="47"/>
      <c r="AF305" s="47"/>
      <c r="AG305" s="47"/>
      <c r="AH305" s="48"/>
      <c r="AI305" s="47"/>
      <c r="AJ305" s="47"/>
      <c r="AK305" s="48"/>
      <c r="AL305" s="49"/>
    </row>
    <row r="306">
      <c r="A306" s="41">
        <v>610.0</v>
      </c>
      <c r="B306" s="41" t="s">
        <v>1429</v>
      </c>
      <c r="C306" s="41" t="str">
        <f>VLOOKUP(B306, 'Unavailable Hitters'!X:Y, 2, FALSE)</f>
        <v>#N/A</v>
      </c>
      <c r="D306" s="41" t="s">
        <v>662</v>
      </c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7"/>
      <c r="AC306" s="47"/>
      <c r="AD306" s="47"/>
      <c r="AE306" s="47"/>
      <c r="AF306" s="47"/>
      <c r="AG306" s="47"/>
      <c r="AH306" s="48"/>
      <c r="AI306" s="47"/>
      <c r="AJ306" s="47"/>
      <c r="AK306" s="48"/>
      <c r="AL306" s="49"/>
    </row>
    <row r="307">
      <c r="A307" s="41">
        <v>611.0</v>
      </c>
      <c r="B307" s="41" t="s">
        <v>1430</v>
      </c>
      <c r="C307" s="41" t="str">
        <f>VLOOKUP(B307, 'Unavailable Hitters'!X:Y, 2, FALSE)</f>
        <v>#N/A</v>
      </c>
      <c r="D307" s="41" t="s">
        <v>662</v>
      </c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7"/>
      <c r="AC307" s="47"/>
      <c r="AD307" s="47"/>
      <c r="AE307" s="47"/>
      <c r="AF307" s="47"/>
      <c r="AG307" s="47"/>
      <c r="AH307" s="48"/>
      <c r="AI307" s="47"/>
      <c r="AJ307" s="47"/>
      <c r="AK307" s="48"/>
      <c r="AL307" s="49"/>
    </row>
    <row r="308">
      <c r="A308" s="41">
        <v>612.0</v>
      </c>
      <c r="B308" s="41" t="s">
        <v>1431</v>
      </c>
      <c r="C308" s="41" t="str">
        <f>VLOOKUP(B308, 'Unavailable Hitters'!X:Y, 2, FALSE)</f>
        <v>#N/A</v>
      </c>
      <c r="D308" s="41" t="s">
        <v>662</v>
      </c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7"/>
      <c r="AC308" s="47"/>
      <c r="AD308" s="47"/>
      <c r="AE308" s="47"/>
      <c r="AF308" s="47"/>
      <c r="AG308" s="47"/>
      <c r="AH308" s="48"/>
      <c r="AI308" s="47"/>
      <c r="AJ308" s="47"/>
      <c r="AK308" s="48"/>
      <c r="AL308" s="49"/>
    </row>
    <row r="309">
      <c r="A309" s="41">
        <v>613.0</v>
      </c>
      <c r="B309" s="41" t="s">
        <v>1432</v>
      </c>
      <c r="C309" s="41" t="str">
        <f>VLOOKUP(B309, 'Unavailable Hitters'!X:Y, 2, FALSE)</f>
        <v>#N/A</v>
      </c>
      <c r="D309" s="41" t="s">
        <v>662</v>
      </c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7"/>
      <c r="AC309" s="47"/>
      <c r="AD309" s="47"/>
      <c r="AE309" s="47"/>
      <c r="AF309" s="47"/>
      <c r="AG309" s="47"/>
      <c r="AH309" s="48"/>
      <c r="AI309" s="47"/>
      <c r="AJ309" s="47"/>
      <c r="AK309" s="48"/>
      <c r="AL309" s="49"/>
    </row>
    <row r="310">
      <c r="A310" s="41">
        <v>614.0</v>
      </c>
      <c r="B310" s="41" t="s">
        <v>1433</v>
      </c>
      <c r="C310" s="41" t="str">
        <f>VLOOKUP(B310, 'Unavailable Hitters'!X:Y, 2, FALSE)</f>
        <v>#N/A</v>
      </c>
      <c r="D310" s="41" t="s">
        <v>662</v>
      </c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7"/>
      <c r="AC310" s="47"/>
      <c r="AD310" s="47"/>
      <c r="AE310" s="47"/>
      <c r="AF310" s="47"/>
      <c r="AG310" s="47"/>
      <c r="AH310" s="48"/>
      <c r="AI310" s="47"/>
      <c r="AJ310" s="47"/>
      <c r="AK310" s="48"/>
      <c r="AL310" s="49"/>
    </row>
    <row r="31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7"/>
      <c r="AC311" s="47"/>
      <c r="AD311" s="47"/>
      <c r="AE311" s="47"/>
      <c r="AF311" s="47"/>
      <c r="AG311" s="47"/>
      <c r="AH311" s="48"/>
      <c r="AI311" s="47"/>
      <c r="AJ311" s="47"/>
      <c r="AK311" s="48"/>
      <c r="AL311" s="49"/>
    </row>
    <row r="312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7"/>
      <c r="AC312" s="47"/>
      <c r="AD312" s="47"/>
      <c r="AE312" s="47"/>
      <c r="AF312" s="47"/>
      <c r="AG312" s="47"/>
      <c r="AH312" s="48"/>
      <c r="AI312" s="47"/>
      <c r="AJ312" s="47"/>
      <c r="AK312" s="48"/>
      <c r="AL312" s="49"/>
    </row>
    <row r="31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7"/>
      <c r="AC313" s="47"/>
      <c r="AD313" s="47"/>
      <c r="AE313" s="47"/>
      <c r="AF313" s="47"/>
      <c r="AG313" s="47"/>
      <c r="AH313" s="48"/>
      <c r="AI313" s="47"/>
      <c r="AJ313" s="47"/>
      <c r="AK313" s="48"/>
      <c r="AL313" s="49"/>
    </row>
    <row r="314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7"/>
      <c r="AC314" s="47"/>
      <c r="AD314" s="47"/>
      <c r="AE314" s="47"/>
      <c r="AF314" s="47"/>
      <c r="AG314" s="47"/>
      <c r="AH314" s="48"/>
      <c r="AI314" s="47"/>
      <c r="AJ314" s="47"/>
      <c r="AK314" s="48"/>
      <c r="AL314" s="49"/>
    </row>
    <row r="31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7"/>
      <c r="AC315" s="47"/>
      <c r="AD315" s="47"/>
      <c r="AE315" s="47"/>
      <c r="AF315" s="47"/>
      <c r="AG315" s="47"/>
      <c r="AH315" s="48"/>
      <c r="AI315" s="47"/>
      <c r="AJ315" s="47"/>
      <c r="AK315" s="48"/>
      <c r="AL315" s="49"/>
    </row>
    <row r="316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7"/>
      <c r="AC316" s="47"/>
      <c r="AD316" s="47"/>
      <c r="AE316" s="47"/>
      <c r="AF316" s="47"/>
      <c r="AG316" s="47"/>
      <c r="AH316" s="48"/>
      <c r="AI316" s="47"/>
      <c r="AJ316" s="47"/>
      <c r="AK316" s="48"/>
      <c r="AL316" s="49"/>
    </row>
    <row r="317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7"/>
      <c r="AC317" s="47"/>
      <c r="AD317" s="47"/>
      <c r="AE317" s="47"/>
      <c r="AF317" s="47"/>
      <c r="AG317" s="47"/>
      <c r="AH317" s="48"/>
      <c r="AI317" s="47"/>
      <c r="AJ317" s="47"/>
      <c r="AK317" s="48"/>
      <c r="AL317" s="49"/>
    </row>
    <row r="318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7"/>
      <c r="AC318" s="47"/>
      <c r="AD318" s="47"/>
      <c r="AE318" s="47"/>
      <c r="AF318" s="47"/>
      <c r="AG318" s="47"/>
      <c r="AH318" s="48"/>
      <c r="AI318" s="47"/>
      <c r="AJ318" s="47"/>
      <c r="AK318" s="48"/>
      <c r="AL318" s="49"/>
    </row>
    <row r="319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7"/>
      <c r="AC319" s="47"/>
      <c r="AD319" s="47"/>
      <c r="AE319" s="47"/>
      <c r="AF319" s="47"/>
      <c r="AG319" s="47"/>
      <c r="AH319" s="48"/>
      <c r="AI319" s="47"/>
      <c r="AJ319" s="47"/>
      <c r="AK319" s="48"/>
      <c r="AL319" s="49"/>
    </row>
    <row r="320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7"/>
      <c r="AC320" s="47"/>
      <c r="AD320" s="47"/>
      <c r="AE320" s="47"/>
      <c r="AF320" s="47"/>
      <c r="AG320" s="47"/>
      <c r="AH320" s="48"/>
      <c r="AI320" s="47"/>
      <c r="AJ320" s="47"/>
      <c r="AK320" s="48"/>
      <c r="AL320" s="49"/>
    </row>
    <row r="32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7"/>
      <c r="AC321" s="47"/>
      <c r="AD321" s="47"/>
      <c r="AE321" s="47"/>
      <c r="AF321" s="47"/>
      <c r="AG321" s="47"/>
      <c r="AH321" s="48"/>
      <c r="AI321" s="47"/>
      <c r="AJ321" s="47"/>
      <c r="AK321" s="48"/>
      <c r="AL321" s="49"/>
    </row>
    <row r="322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7"/>
      <c r="AC322" s="47"/>
      <c r="AD322" s="47"/>
      <c r="AE322" s="47"/>
      <c r="AF322" s="47"/>
      <c r="AG322" s="47"/>
      <c r="AH322" s="48"/>
      <c r="AI322" s="47"/>
      <c r="AJ322" s="47"/>
      <c r="AK322" s="48"/>
      <c r="AL322" s="49"/>
    </row>
    <row r="32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7"/>
      <c r="AC323" s="47"/>
      <c r="AD323" s="47"/>
      <c r="AE323" s="47"/>
      <c r="AF323" s="47"/>
      <c r="AG323" s="47"/>
      <c r="AH323" s="48"/>
      <c r="AI323" s="47"/>
      <c r="AJ323" s="47"/>
      <c r="AK323" s="48"/>
      <c r="AL323" s="49"/>
    </row>
    <row r="324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7"/>
      <c r="AC324" s="47"/>
      <c r="AD324" s="47"/>
      <c r="AE324" s="47"/>
      <c r="AF324" s="47"/>
      <c r="AG324" s="47"/>
      <c r="AH324" s="48"/>
      <c r="AI324" s="47"/>
      <c r="AJ324" s="47"/>
      <c r="AK324" s="48"/>
      <c r="AL324" s="49"/>
    </row>
    <row r="32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7"/>
      <c r="AC325" s="47"/>
      <c r="AD325" s="47"/>
      <c r="AE325" s="47"/>
      <c r="AF325" s="47"/>
      <c r="AG325" s="47"/>
      <c r="AH325" s="48"/>
      <c r="AI325" s="47"/>
      <c r="AJ325" s="47"/>
      <c r="AK325" s="48"/>
      <c r="AL325" s="49"/>
    </row>
    <row r="326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7"/>
      <c r="AC326" s="47"/>
      <c r="AD326" s="47"/>
      <c r="AE326" s="47"/>
      <c r="AF326" s="47"/>
      <c r="AG326" s="47"/>
      <c r="AH326" s="48"/>
      <c r="AI326" s="47"/>
      <c r="AJ326" s="47"/>
      <c r="AK326" s="48"/>
      <c r="AL326" s="49"/>
    </row>
    <row r="327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7"/>
      <c r="AC327" s="47"/>
      <c r="AD327" s="47"/>
      <c r="AE327" s="47"/>
      <c r="AF327" s="47"/>
      <c r="AG327" s="47"/>
      <c r="AH327" s="48"/>
      <c r="AI327" s="47"/>
      <c r="AJ327" s="47"/>
      <c r="AK327" s="48"/>
      <c r="AL327" s="49"/>
    </row>
    <row r="328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7"/>
      <c r="AC328" s="47"/>
      <c r="AD328" s="47"/>
      <c r="AE328" s="47"/>
      <c r="AF328" s="47"/>
      <c r="AG328" s="47"/>
      <c r="AH328" s="48"/>
      <c r="AI328" s="47"/>
      <c r="AJ328" s="47"/>
      <c r="AK328" s="48"/>
      <c r="AL328" s="49"/>
    </row>
    <row r="329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7"/>
      <c r="AC329" s="47"/>
      <c r="AD329" s="47"/>
      <c r="AE329" s="47"/>
      <c r="AF329" s="47"/>
      <c r="AG329" s="47"/>
      <c r="AH329" s="48"/>
      <c r="AI329" s="47"/>
      <c r="AJ329" s="47"/>
      <c r="AK329" s="48"/>
      <c r="AL329" s="49"/>
    </row>
    <row r="330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7"/>
      <c r="AC330" s="47"/>
      <c r="AD330" s="47"/>
      <c r="AE330" s="47"/>
      <c r="AF330" s="47"/>
      <c r="AG330" s="47"/>
      <c r="AH330" s="48"/>
      <c r="AI330" s="47"/>
      <c r="AJ330" s="47"/>
      <c r="AK330" s="48"/>
      <c r="AL330" s="49"/>
    </row>
    <row r="33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7"/>
      <c r="AC331" s="47"/>
      <c r="AD331" s="47"/>
      <c r="AE331" s="47"/>
      <c r="AF331" s="47"/>
      <c r="AG331" s="47"/>
      <c r="AH331" s="48"/>
      <c r="AI331" s="47"/>
      <c r="AJ331" s="47"/>
      <c r="AK331" s="48"/>
      <c r="AL331" s="49"/>
    </row>
    <row r="332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7"/>
      <c r="AC332" s="47"/>
      <c r="AD332" s="47"/>
      <c r="AE332" s="47"/>
      <c r="AF332" s="47"/>
      <c r="AG332" s="47"/>
      <c r="AH332" s="48"/>
      <c r="AI332" s="47"/>
      <c r="AJ332" s="47"/>
      <c r="AK332" s="48"/>
      <c r="AL332" s="49"/>
    </row>
    <row r="33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7"/>
      <c r="AC333" s="47"/>
      <c r="AD333" s="47"/>
      <c r="AE333" s="47"/>
      <c r="AF333" s="47"/>
      <c r="AG333" s="47"/>
      <c r="AH333" s="48"/>
      <c r="AI333" s="47"/>
      <c r="AJ333" s="47"/>
      <c r="AK333" s="48"/>
      <c r="AL333" s="49"/>
    </row>
    <row r="334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7"/>
      <c r="AC334" s="47"/>
      <c r="AD334" s="47"/>
      <c r="AE334" s="47"/>
      <c r="AF334" s="47"/>
      <c r="AG334" s="47"/>
      <c r="AH334" s="48"/>
      <c r="AI334" s="47"/>
      <c r="AJ334" s="47"/>
      <c r="AK334" s="48"/>
      <c r="AL334" s="49"/>
    </row>
    <row r="3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7"/>
      <c r="AC335" s="47"/>
      <c r="AD335" s="47"/>
      <c r="AE335" s="47"/>
      <c r="AF335" s="47"/>
      <c r="AG335" s="47"/>
      <c r="AH335" s="48"/>
      <c r="AI335" s="47"/>
      <c r="AJ335" s="47"/>
      <c r="AK335" s="48"/>
      <c r="AL335" s="49"/>
    </row>
    <row r="336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7"/>
      <c r="AC336" s="47"/>
      <c r="AD336" s="47"/>
      <c r="AE336" s="47"/>
      <c r="AF336" s="47"/>
      <c r="AG336" s="47"/>
      <c r="AH336" s="48"/>
      <c r="AI336" s="47"/>
      <c r="AJ336" s="47"/>
      <c r="AK336" s="48"/>
      <c r="AL336" s="49"/>
    </row>
    <row r="337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7"/>
      <c r="AC337" s="47"/>
      <c r="AD337" s="47"/>
      <c r="AE337" s="47"/>
      <c r="AF337" s="47"/>
      <c r="AG337" s="47"/>
      <c r="AH337" s="48"/>
      <c r="AI337" s="47"/>
      <c r="AJ337" s="47"/>
      <c r="AK337" s="48"/>
      <c r="AL337" s="49"/>
    </row>
    <row r="338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7"/>
      <c r="AC338" s="47"/>
      <c r="AD338" s="47"/>
      <c r="AE338" s="47"/>
      <c r="AF338" s="47"/>
      <c r="AG338" s="47"/>
      <c r="AH338" s="48"/>
      <c r="AI338" s="47"/>
      <c r="AJ338" s="47"/>
      <c r="AK338" s="48"/>
      <c r="AL338" s="49"/>
    </row>
    <row r="339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7"/>
      <c r="AC339" s="47"/>
      <c r="AD339" s="47"/>
      <c r="AE339" s="47"/>
      <c r="AF339" s="47"/>
      <c r="AG339" s="47"/>
      <c r="AH339" s="48"/>
      <c r="AI339" s="47"/>
      <c r="AJ339" s="47"/>
      <c r="AK339" s="48"/>
      <c r="AL339" s="49"/>
    </row>
    <row r="340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7"/>
      <c r="AC340" s="47"/>
      <c r="AD340" s="47"/>
      <c r="AE340" s="47"/>
      <c r="AF340" s="47"/>
      <c r="AG340" s="47"/>
      <c r="AH340" s="48"/>
      <c r="AI340" s="47"/>
      <c r="AJ340" s="47"/>
      <c r="AK340" s="48"/>
      <c r="AL340" s="49"/>
    </row>
    <row r="34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7"/>
      <c r="AC341" s="47"/>
      <c r="AD341" s="47"/>
      <c r="AE341" s="47"/>
      <c r="AF341" s="47"/>
      <c r="AG341" s="47"/>
      <c r="AH341" s="48"/>
      <c r="AI341" s="47"/>
      <c r="AJ341" s="47"/>
      <c r="AK341" s="48"/>
      <c r="AL341" s="49"/>
    </row>
    <row r="342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7"/>
      <c r="AC342" s="47"/>
      <c r="AD342" s="47"/>
      <c r="AE342" s="47"/>
      <c r="AF342" s="47"/>
      <c r="AG342" s="47"/>
      <c r="AH342" s="48"/>
      <c r="AI342" s="47"/>
      <c r="AJ342" s="47"/>
      <c r="AK342" s="48"/>
      <c r="AL342" s="49"/>
    </row>
    <row r="34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7"/>
      <c r="AC343" s="47"/>
      <c r="AD343" s="47"/>
      <c r="AE343" s="47"/>
      <c r="AF343" s="47"/>
      <c r="AG343" s="47"/>
      <c r="AH343" s="48"/>
      <c r="AI343" s="47"/>
      <c r="AJ343" s="47"/>
      <c r="AK343" s="48"/>
      <c r="AL343" s="49"/>
    </row>
    <row r="344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7"/>
      <c r="AC344" s="47"/>
      <c r="AD344" s="47"/>
      <c r="AE344" s="47"/>
      <c r="AF344" s="47"/>
      <c r="AG344" s="47"/>
      <c r="AH344" s="48"/>
      <c r="AI344" s="47"/>
      <c r="AJ344" s="47"/>
      <c r="AK344" s="48"/>
      <c r="AL344" s="49"/>
    </row>
    <row r="34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7"/>
      <c r="AC345" s="47"/>
      <c r="AD345" s="47"/>
      <c r="AE345" s="47"/>
      <c r="AF345" s="47"/>
      <c r="AG345" s="47"/>
      <c r="AH345" s="48"/>
      <c r="AI345" s="47"/>
      <c r="AJ345" s="47"/>
      <c r="AK345" s="48"/>
      <c r="AL345" s="49"/>
    </row>
    <row r="346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7"/>
      <c r="AC346" s="47"/>
      <c r="AD346" s="47"/>
      <c r="AE346" s="47"/>
      <c r="AF346" s="47"/>
      <c r="AG346" s="47"/>
      <c r="AH346" s="48"/>
      <c r="AI346" s="47"/>
      <c r="AJ346" s="47"/>
      <c r="AK346" s="48"/>
      <c r="AL346" s="49"/>
    </row>
    <row r="347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7"/>
      <c r="AC347" s="47"/>
      <c r="AD347" s="47"/>
      <c r="AE347" s="47"/>
      <c r="AF347" s="47"/>
      <c r="AG347" s="47"/>
      <c r="AH347" s="48"/>
      <c r="AI347" s="47"/>
      <c r="AJ347" s="47"/>
      <c r="AK347" s="48"/>
      <c r="AL347" s="49"/>
    </row>
    <row r="348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7"/>
      <c r="AC348" s="47"/>
      <c r="AD348" s="47"/>
      <c r="AE348" s="47"/>
      <c r="AF348" s="47"/>
      <c r="AG348" s="47"/>
      <c r="AH348" s="48"/>
      <c r="AI348" s="47"/>
      <c r="AJ348" s="47"/>
      <c r="AK348" s="48"/>
      <c r="AL348" s="49"/>
    </row>
    <row r="349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7"/>
      <c r="AC349" s="47"/>
      <c r="AD349" s="47"/>
      <c r="AE349" s="47"/>
      <c r="AF349" s="47"/>
      <c r="AG349" s="47"/>
      <c r="AH349" s="48"/>
      <c r="AI349" s="47"/>
      <c r="AJ349" s="47"/>
      <c r="AK349" s="48"/>
      <c r="AL349" s="49"/>
    </row>
    <row r="350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7"/>
      <c r="AC350" s="47"/>
      <c r="AD350" s="47"/>
      <c r="AE350" s="47"/>
      <c r="AF350" s="47"/>
      <c r="AG350" s="47"/>
      <c r="AH350" s="48"/>
      <c r="AI350" s="47"/>
      <c r="AJ350" s="47"/>
      <c r="AK350" s="48"/>
      <c r="AL350" s="49"/>
    </row>
    <row r="35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7"/>
      <c r="AC351" s="47"/>
      <c r="AD351" s="47"/>
      <c r="AE351" s="47"/>
      <c r="AF351" s="47"/>
      <c r="AG351" s="47"/>
      <c r="AH351" s="48"/>
      <c r="AI351" s="47"/>
      <c r="AJ351" s="47"/>
      <c r="AK351" s="48"/>
      <c r="AL351" s="49"/>
    </row>
    <row r="352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7"/>
      <c r="AC352" s="47"/>
      <c r="AD352" s="47"/>
      <c r="AE352" s="47"/>
      <c r="AF352" s="47"/>
      <c r="AG352" s="47"/>
      <c r="AH352" s="48"/>
      <c r="AI352" s="47"/>
      <c r="AJ352" s="47"/>
      <c r="AK352" s="48"/>
      <c r="AL352" s="49"/>
    </row>
    <row r="35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7"/>
      <c r="AC353" s="47"/>
      <c r="AD353" s="47"/>
      <c r="AE353" s="47"/>
      <c r="AF353" s="47"/>
      <c r="AG353" s="47"/>
      <c r="AH353" s="48"/>
      <c r="AI353" s="47"/>
      <c r="AJ353" s="47"/>
      <c r="AK353" s="48"/>
      <c r="AL353" s="49"/>
    </row>
    <row r="354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7"/>
      <c r="AC354" s="47"/>
      <c r="AD354" s="47"/>
      <c r="AE354" s="47"/>
      <c r="AF354" s="47"/>
      <c r="AG354" s="47"/>
      <c r="AH354" s="48"/>
      <c r="AI354" s="47"/>
      <c r="AJ354" s="47"/>
      <c r="AK354" s="48"/>
      <c r="AL354" s="49"/>
    </row>
    <row r="35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7"/>
      <c r="AC355" s="47"/>
      <c r="AD355" s="47"/>
      <c r="AE355" s="47"/>
      <c r="AF355" s="47"/>
      <c r="AG355" s="47"/>
      <c r="AH355" s="48"/>
      <c r="AI355" s="47"/>
      <c r="AJ355" s="47"/>
      <c r="AK355" s="48"/>
      <c r="AL355" s="49"/>
    </row>
    <row r="356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7"/>
      <c r="AC356" s="47"/>
      <c r="AD356" s="47"/>
      <c r="AE356" s="47"/>
      <c r="AF356" s="47"/>
      <c r="AG356" s="47"/>
      <c r="AH356" s="48"/>
      <c r="AI356" s="47"/>
      <c r="AJ356" s="47"/>
      <c r="AK356" s="48"/>
      <c r="AL356" s="49"/>
    </row>
    <row r="357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7"/>
      <c r="AC357" s="47"/>
      <c r="AD357" s="47"/>
      <c r="AE357" s="47"/>
      <c r="AF357" s="47"/>
      <c r="AG357" s="47"/>
      <c r="AH357" s="48"/>
      <c r="AI357" s="47"/>
      <c r="AJ357" s="47"/>
      <c r="AK357" s="48"/>
      <c r="AL357" s="49"/>
    </row>
    <row r="358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7"/>
      <c r="AC358" s="47"/>
      <c r="AD358" s="47"/>
      <c r="AE358" s="47"/>
      <c r="AF358" s="47"/>
      <c r="AG358" s="47"/>
      <c r="AH358" s="48"/>
      <c r="AI358" s="47"/>
      <c r="AJ358" s="47"/>
      <c r="AK358" s="48"/>
      <c r="AL358" s="49"/>
    </row>
    <row r="359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7"/>
      <c r="AC359" s="47"/>
      <c r="AD359" s="47"/>
      <c r="AE359" s="47"/>
      <c r="AF359" s="47"/>
      <c r="AG359" s="47"/>
      <c r="AH359" s="48"/>
      <c r="AI359" s="47"/>
      <c r="AJ359" s="47"/>
      <c r="AK359" s="48"/>
      <c r="AL359" s="49"/>
    </row>
    <row r="360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7"/>
      <c r="AC360" s="47"/>
      <c r="AD360" s="47"/>
      <c r="AE360" s="47"/>
      <c r="AF360" s="47"/>
      <c r="AG360" s="47"/>
      <c r="AH360" s="48"/>
      <c r="AI360" s="47"/>
      <c r="AJ360" s="47"/>
      <c r="AK360" s="48"/>
      <c r="AL360" s="49"/>
    </row>
    <row r="36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7"/>
      <c r="AC361" s="47"/>
      <c r="AD361" s="47"/>
      <c r="AE361" s="47"/>
      <c r="AF361" s="47"/>
      <c r="AG361" s="47"/>
      <c r="AH361" s="48"/>
      <c r="AI361" s="47"/>
      <c r="AJ361" s="47"/>
      <c r="AK361" s="48"/>
      <c r="AL361" s="49"/>
    </row>
    <row r="362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7"/>
      <c r="AC362" s="47"/>
      <c r="AD362" s="47"/>
      <c r="AE362" s="47"/>
      <c r="AF362" s="47"/>
      <c r="AG362" s="47"/>
      <c r="AH362" s="48"/>
      <c r="AI362" s="47"/>
      <c r="AJ362" s="47"/>
      <c r="AK362" s="48"/>
      <c r="AL362" s="49"/>
    </row>
    <row r="36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7"/>
      <c r="AC363" s="47"/>
      <c r="AD363" s="47"/>
      <c r="AE363" s="47"/>
      <c r="AF363" s="47"/>
      <c r="AG363" s="47"/>
      <c r="AH363" s="48"/>
      <c r="AI363" s="47"/>
      <c r="AJ363" s="47"/>
      <c r="AK363" s="48"/>
      <c r="AL363" s="49"/>
    </row>
    <row r="364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7"/>
      <c r="AC364" s="47"/>
      <c r="AD364" s="47"/>
      <c r="AE364" s="47"/>
      <c r="AF364" s="47"/>
      <c r="AG364" s="47"/>
      <c r="AH364" s="48"/>
      <c r="AI364" s="47"/>
      <c r="AJ364" s="47"/>
      <c r="AK364" s="48"/>
      <c r="AL364" s="49"/>
    </row>
    <row r="36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7"/>
      <c r="AC365" s="47"/>
      <c r="AD365" s="47"/>
      <c r="AE365" s="47"/>
      <c r="AF365" s="47"/>
      <c r="AG365" s="47"/>
      <c r="AH365" s="48"/>
      <c r="AI365" s="47"/>
      <c r="AJ365" s="47"/>
      <c r="AK365" s="48"/>
      <c r="AL365" s="49"/>
    </row>
    <row r="366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7"/>
      <c r="AC366" s="47"/>
      <c r="AD366" s="47"/>
      <c r="AE366" s="47"/>
      <c r="AF366" s="47"/>
      <c r="AG366" s="47"/>
      <c r="AH366" s="48"/>
      <c r="AI366" s="47"/>
      <c r="AJ366" s="47"/>
      <c r="AK366" s="48"/>
      <c r="AL366" s="49"/>
    </row>
    <row r="367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7"/>
      <c r="AC367" s="47"/>
      <c r="AD367" s="47"/>
      <c r="AE367" s="47"/>
      <c r="AF367" s="47"/>
      <c r="AG367" s="47"/>
      <c r="AH367" s="48"/>
      <c r="AI367" s="47"/>
      <c r="AJ367" s="47"/>
      <c r="AK367" s="48"/>
      <c r="AL367" s="49"/>
    </row>
    <row r="368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7"/>
      <c r="AC368" s="47"/>
      <c r="AD368" s="47"/>
      <c r="AE368" s="47"/>
      <c r="AF368" s="47"/>
      <c r="AG368" s="47"/>
      <c r="AH368" s="48"/>
      <c r="AI368" s="47"/>
      <c r="AJ368" s="47"/>
      <c r="AK368" s="48"/>
      <c r="AL368" s="49"/>
    </row>
    <row r="369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7"/>
      <c r="AC369" s="47"/>
      <c r="AD369" s="47"/>
      <c r="AE369" s="47"/>
      <c r="AF369" s="47"/>
      <c r="AG369" s="47"/>
      <c r="AH369" s="48"/>
      <c r="AI369" s="47"/>
      <c r="AJ369" s="47"/>
      <c r="AK369" s="48"/>
      <c r="AL369" s="49"/>
    </row>
    <row r="370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7"/>
      <c r="AC370" s="47"/>
      <c r="AD370" s="47"/>
      <c r="AE370" s="47"/>
      <c r="AF370" s="47"/>
      <c r="AG370" s="47"/>
      <c r="AH370" s="48"/>
      <c r="AI370" s="47"/>
      <c r="AJ370" s="47"/>
      <c r="AK370" s="48"/>
      <c r="AL370" s="49"/>
    </row>
    <row r="37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7"/>
      <c r="AC371" s="47"/>
      <c r="AD371" s="47"/>
      <c r="AE371" s="47"/>
      <c r="AF371" s="47"/>
      <c r="AG371" s="47"/>
      <c r="AH371" s="48"/>
      <c r="AI371" s="47"/>
      <c r="AJ371" s="47"/>
      <c r="AK371" s="48"/>
      <c r="AL371" s="49"/>
    </row>
    <row r="372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7"/>
      <c r="AC372" s="47"/>
      <c r="AD372" s="47"/>
      <c r="AE372" s="47"/>
      <c r="AF372" s="47"/>
      <c r="AG372" s="47"/>
      <c r="AH372" s="48"/>
      <c r="AI372" s="47"/>
      <c r="AJ372" s="47"/>
      <c r="AK372" s="48"/>
      <c r="AL372" s="49"/>
    </row>
    <row r="37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7"/>
      <c r="AC373" s="47"/>
      <c r="AD373" s="47"/>
      <c r="AE373" s="47"/>
      <c r="AF373" s="47"/>
      <c r="AG373" s="47"/>
      <c r="AH373" s="48"/>
      <c r="AI373" s="47"/>
      <c r="AJ373" s="47"/>
      <c r="AK373" s="48"/>
      <c r="AL373" s="49"/>
    </row>
    <row r="374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7"/>
      <c r="AC374" s="47"/>
      <c r="AD374" s="47"/>
      <c r="AE374" s="47"/>
      <c r="AF374" s="47"/>
      <c r="AG374" s="47"/>
      <c r="AH374" s="48"/>
      <c r="AI374" s="47"/>
      <c r="AJ374" s="47"/>
      <c r="AK374" s="48"/>
      <c r="AL374" s="49"/>
    </row>
    <row r="3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7"/>
      <c r="AC375" s="47"/>
      <c r="AD375" s="47"/>
      <c r="AE375" s="47"/>
      <c r="AF375" s="47"/>
      <c r="AG375" s="47"/>
      <c r="AH375" s="48"/>
      <c r="AI375" s="47"/>
      <c r="AJ375" s="47"/>
      <c r="AK375" s="48"/>
      <c r="AL375" s="49"/>
    </row>
    <row r="376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7"/>
      <c r="AC376" s="47"/>
      <c r="AD376" s="47"/>
      <c r="AE376" s="47"/>
      <c r="AF376" s="47"/>
      <c r="AG376" s="47"/>
      <c r="AH376" s="48"/>
      <c r="AI376" s="47"/>
      <c r="AJ376" s="47"/>
      <c r="AK376" s="48"/>
      <c r="AL376" s="49"/>
    </row>
    <row r="377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7"/>
      <c r="AC377" s="47"/>
      <c r="AD377" s="47"/>
      <c r="AE377" s="47"/>
      <c r="AF377" s="47"/>
      <c r="AG377" s="47"/>
      <c r="AH377" s="48"/>
      <c r="AI377" s="47"/>
      <c r="AJ377" s="47"/>
      <c r="AK377" s="48"/>
      <c r="AL377" s="49"/>
    </row>
    <row r="378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7"/>
      <c r="AC378" s="47"/>
      <c r="AD378" s="47"/>
      <c r="AE378" s="47"/>
      <c r="AF378" s="47"/>
      <c r="AG378" s="47"/>
      <c r="AH378" s="48"/>
      <c r="AI378" s="47"/>
      <c r="AJ378" s="47"/>
      <c r="AK378" s="48"/>
      <c r="AL378" s="49"/>
    </row>
    <row r="379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7"/>
      <c r="AC379" s="47"/>
      <c r="AD379" s="47"/>
      <c r="AE379" s="47"/>
      <c r="AF379" s="47"/>
      <c r="AG379" s="47"/>
      <c r="AH379" s="48"/>
      <c r="AI379" s="47"/>
      <c r="AJ379" s="47"/>
      <c r="AK379" s="48"/>
      <c r="AL379" s="49"/>
    </row>
    <row r="380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7"/>
      <c r="AC380" s="47"/>
      <c r="AD380" s="47"/>
      <c r="AE380" s="47"/>
      <c r="AF380" s="47"/>
      <c r="AG380" s="47"/>
      <c r="AH380" s="48"/>
      <c r="AI380" s="47"/>
      <c r="AJ380" s="47"/>
      <c r="AK380" s="48"/>
      <c r="AL380" s="49"/>
    </row>
    <row r="38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7"/>
      <c r="AC381" s="47"/>
      <c r="AD381" s="47"/>
      <c r="AE381" s="47"/>
      <c r="AF381" s="47"/>
      <c r="AG381" s="47"/>
      <c r="AH381" s="48"/>
      <c r="AI381" s="47"/>
      <c r="AJ381" s="47"/>
      <c r="AK381" s="48"/>
      <c r="AL381" s="49"/>
    </row>
    <row r="382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7"/>
      <c r="AC382" s="47"/>
      <c r="AD382" s="47"/>
      <c r="AE382" s="47"/>
      <c r="AF382" s="47"/>
      <c r="AG382" s="47"/>
      <c r="AH382" s="48"/>
      <c r="AI382" s="47"/>
      <c r="AJ382" s="47"/>
      <c r="AK382" s="48"/>
      <c r="AL382" s="49"/>
    </row>
    <row r="38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7"/>
      <c r="AC383" s="47"/>
      <c r="AD383" s="47"/>
      <c r="AE383" s="47"/>
      <c r="AF383" s="47"/>
      <c r="AG383" s="47"/>
      <c r="AH383" s="48"/>
      <c r="AI383" s="47"/>
      <c r="AJ383" s="47"/>
      <c r="AK383" s="48"/>
      <c r="AL383" s="49"/>
    </row>
    <row r="384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7"/>
      <c r="AC384" s="47"/>
      <c r="AD384" s="47"/>
      <c r="AE384" s="47"/>
      <c r="AF384" s="47"/>
      <c r="AG384" s="47"/>
      <c r="AH384" s="48"/>
      <c r="AI384" s="47"/>
      <c r="AJ384" s="47"/>
      <c r="AK384" s="48"/>
      <c r="AL384" s="49"/>
    </row>
    <row r="38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7"/>
      <c r="AC385" s="47"/>
      <c r="AD385" s="47"/>
      <c r="AE385" s="47"/>
      <c r="AF385" s="47"/>
      <c r="AG385" s="47"/>
      <c r="AH385" s="48"/>
      <c r="AI385" s="47"/>
      <c r="AJ385" s="47"/>
      <c r="AK385" s="48"/>
      <c r="AL385" s="49"/>
    </row>
    <row r="386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7"/>
      <c r="AC386" s="47"/>
      <c r="AD386" s="47"/>
      <c r="AE386" s="47"/>
      <c r="AF386" s="47"/>
      <c r="AG386" s="47"/>
      <c r="AH386" s="48"/>
      <c r="AI386" s="47"/>
      <c r="AJ386" s="47"/>
      <c r="AK386" s="48"/>
      <c r="AL386" s="49"/>
    </row>
    <row r="387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7"/>
      <c r="AC387" s="47"/>
      <c r="AD387" s="47"/>
      <c r="AE387" s="47"/>
      <c r="AF387" s="47"/>
      <c r="AG387" s="47"/>
      <c r="AH387" s="48"/>
      <c r="AI387" s="47"/>
      <c r="AJ387" s="47"/>
      <c r="AK387" s="48"/>
      <c r="AL387" s="49"/>
    </row>
    <row r="388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7"/>
      <c r="AC388" s="47"/>
      <c r="AD388" s="47"/>
      <c r="AE388" s="47"/>
      <c r="AF388" s="47"/>
      <c r="AG388" s="47"/>
      <c r="AH388" s="48"/>
      <c r="AI388" s="47"/>
      <c r="AJ388" s="47"/>
      <c r="AK388" s="48"/>
      <c r="AL388" s="49"/>
    </row>
    <row r="389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7"/>
      <c r="AC389" s="47"/>
      <c r="AD389" s="47"/>
      <c r="AE389" s="47"/>
      <c r="AF389" s="47"/>
      <c r="AG389" s="47"/>
      <c r="AH389" s="48"/>
      <c r="AI389" s="47"/>
      <c r="AJ389" s="47"/>
      <c r="AK389" s="48"/>
      <c r="AL389" s="49"/>
    </row>
    <row r="390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7"/>
      <c r="AC390" s="47"/>
      <c r="AD390" s="47"/>
      <c r="AE390" s="47"/>
      <c r="AF390" s="47"/>
      <c r="AG390" s="47"/>
      <c r="AH390" s="48"/>
      <c r="AI390" s="47"/>
      <c r="AJ390" s="47"/>
      <c r="AK390" s="48"/>
      <c r="AL390" s="49"/>
    </row>
    <row r="39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7"/>
      <c r="AC391" s="47"/>
      <c r="AD391" s="47"/>
      <c r="AE391" s="47"/>
      <c r="AF391" s="47"/>
      <c r="AG391" s="47"/>
      <c r="AH391" s="48"/>
      <c r="AI391" s="47"/>
      <c r="AJ391" s="47"/>
      <c r="AK391" s="48"/>
      <c r="AL391" s="49"/>
    </row>
    <row r="392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7"/>
      <c r="AC392" s="47"/>
      <c r="AD392" s="47"/>
      <c r="AE392" s="47"/>
      <c r="AF392" s="47"/>
      <c r="AG392" s="47"/>
      <c r="AH392" s="48"/>
      <c r="AI392" s="47"/>
      <c r="AJ392" s="47"/>
      <c r="AK392" s="48"/>
      <c r="AL392" s="49"/>
    </row>
    <row r="39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7"/>
      <c r="AC393" s="47"/>
      <c r="AD393" s="47"/>
      <c r="AE393" s="47"/>
      <c r="AF393" s="47"/>
      <c r="AG393" s="47"/>
      <c r="AH393" s="48"/>
      <c r="AI393" s="47"/>
      <c r="AJ393" s="47"/>
      <c r="AK393" s="48"/>
      <c r="AL393" s="49"/>
    </row>
    <row r="394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7"/>
      <c r="AC394" s="47"/>
      <c r="AD394" s="47"/>
      <c r="AE394" s="47"/>
      <c r="AF394" s="47"/>
      <c r="AG394" s="47"/>
      <c r="AH394" s="48"/>
      <c r="AI394" s="47"/>
      <c r="AJ394" s="47"/>
      <c r="AK394" s="48"/>
      <c r="AL394" s="49"/>
    </row>
    <row r="39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7"/>
      <c r="AC395" s="47"/>
      <c r="AD395" s="47"/>
      <c r="AE395" s="47"/>
      <c r="AF395" s="47"/>
      <c r="AG395" s="47"/>
      <c r="AH395" s="48"/>
      <c r="AI395" s="47"/>
      <c r="AJ395" s="47"/>
      <c r="AK395" s="48"/>
      <c r="AL395" s="49"/>
    </row>
    <row r="396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7"/>
      <c r="AC396" s="47"/>
      <c r="AD396" s="47"/>
      <c r="AE396" s="47"/>
      <c r="AF396" s="47"/>
      <c r="AG396" s="47"/>
      <c r="AH396" s="48"/>
      <c r="AI396" s="47"/>
      <c r="AJ396" s="47"/>
      <c r="AK396" s="48"/>
      <c r="AL396" s="49"/>
    </row>
    <row r="397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7"/>
      <c r="AC397" s="47"/>
      <c r="AD397" s="47"/>
      <c r="AE397" s="47"/>
      <c r="AF397" s="47"/>
      <c r="AG397" s="47"/>
      <c r="AH397" s="48"/>
      <c r="AI397" s="47"/>
      <c r="AJ397" s="47"/>
      <c r="AK397" s="48"/>
      <c r="AL397" s="49"/>
    </row>
    <row r="398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7"/>
      <c r="AC398" s="47"/>
      <c r="AD398" s="47"/>
      <c r="AE398" s="47"/>
      <c r="AF398" s="47"/>
      <c r="AG398" s="47"/>
      <c r="AH398" s="48"/>
      <c r="AI398" s="47"/>
      <c r="AJ398" s="47"/>
      <c r="AK398" s="48"/>
      <c r="AL398" s="49"/>
    </row>
    <row r="399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7"/>
      <c r="AC399" s="47"/>
      <c r="AD399" s="47"/>
      <c r="AE399" s="47"/>
      <c r="AF399" s="47"/>
      <c r="AG399" s="47"/>
      <c r="AH399" s="48"/>
      <c r="AI399" s="47"/>
      <c r="AJ399" s="47"/>
      <c r="AK399" s="48"/>
      <c r="AL399" s="49"/>
    </row>
    <row r="400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7"/>
      <c r="AC400" s="47"/>
      <c r="AD400" s="47"/>
      <c r="AE400" s="47"/>
      <c r="AF400" s="47"/>
      <c r="AG400" s="47"/>
      <c r="AH400" s="48"/>
      <c r="AI400" s="47"/>
      <c r="AJ400" s="47"/>
      <c r="AK400" s="48"/>
      <c r="AL400" s="49"/>
    </row>
    <row r="40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7"/>
      <c r="AC401" s="47"/>
      <c r="AD401" s="47"/>
      <c r="AE401" s="47"/>
      <c r="AF401" s="47"/>
      <c r="AG401" s="47"/>
      <c r="AH401" s="48"/>
      <c r="AI401" s="47"/>
      <c r="AJ401" s="47"/>
      <c r="AK401" s="48"/>
      <c r="AL401" s="49"/>
    </row>
    <row r="402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7"/>
      <c r="AC402" s="47"/>
      <c r="AD402" s="47"/>
      <c r="AE402" s="47"/>
      <c r="AF402" s="47"/>
      <c r="AG402" s="47"/>
      <c r="AH402" s="48"/>
      <c r="AI402" s="47"/>
      <c r="AJ402" s="47"/>
      <c r="AK402" s="48"/>
      <c r="AL402" s="49"/>
    </row>
    <row r="40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7"/>
      <c r="AC403" s="47"/>
      <c r="AD403" s="47"/>
      <c r="AE403" s="47"/>
      <c r="AF403" s="47"/>
      <c r="AG403" s="47"/>
      <c r="AH403" s="48"/>
      <c r="AI403" s="47"/>
      <c r="AJ403" s="47"/>
      <c r="AK403" s="48"/>
      <c r="AL403" s="49"/>
    </row>
    <row r="404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7"/>
      <c r="AC404" s="47"/>
      <c r="AD404" s="47"/>
      <c r="AE404" s="47"/>
      <c r="AF404" s="47"/>
      <c r="AG404" s="47"/>
      <c r="AH404" s="48"/>
      <c r="AI404" s="47"/>
      <c r="AJ404" s="47"/>
      <c r="AK404" s="48"/>
      <c r="AL404" s="49"/>
    </row>
    <row r="40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7"/>
      <c r="AC405" s="47"/>
      <c r="AD405" s="47"/>
      <c r="AE405" s="47"/>
      <c r="AF405" s="47"/>
      <c r="AG405" s="47"/>
      <c r="AH405" s="48"/>
      <c r="AI405" s="47"/>
      <c r="AJ405" s="47"/>
      <c r="AK405" s="48"/>
      <c r="AL405" s="49"/>
    </row>
    <row r="406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7"/>
      <c r="AC406" s="47"/>
      <c r="AD406" s="47"/>
      <c r="AE406" s="47"/>
      <c r="AF406" s="47"/>
      <c r="AG406" s="47"/>
      <c r="AH406" s="48"/>
      <c r="AI406" s="47"/>
      <c r="AJ406" s="47"/>
      <c r="AK406" s="48"/>
      <c r="AL406" s="49"/>
    </row>
    <row r="407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7"/>
      <c r="AC407" s="47"/>
      <c r="AD407" s="47"/>
      <c r="AE407" s="47"/>
      <c r="AF407" s="47"/>
      <c r="AG407" s="47"/>
      <c r="AH407" s="48"/>
      <c r="AI407" s="47"/>
      <c r="AJ407" s="47"/>
      <c r="AK407" s="48"/>
      <c r="AL407" s="49"/>
    </row>
    <row r="408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7"/>
      <c r="AC408" s="47"/>
      <c r="AD408" s="47"/>
      <c r="AE408" s="47"/>
      <c r="AF408" s="47"/>
      <c r="AG408" s="47"/>
      <c r="AH408" s="48"/>
      <c r="AI408" s="47"/>
      <c r="AJ408" s="47"/>
      <c r="AK408" s="48"/>
      <c r="AL408" s="49"/>
    </row>
    <row r="409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7"/>
      <c r="AC409" s="47"/>
      <c r="AD409" s="47"/>
      <c r="AE409" s="47"/>
      <c r="AF409" s="47"/>
      <c r="AG409" s="47"/>
      <c r="AH409" s="48"/>
      <c r="AI409" s="47"/>
      <c r="AJ409" s="47"/>
      <c r="AK409" s="48"/>
      <c r="AL409" s="49"/>
    </row>
    <row r="410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7"/>
      <c r="AC410" s="47"/>
      <c r="AD410" s="47"/>
      <c r="AE410" s="47"/>
      <c r="AF410" s="47"/>
      <c r="AG410" s="47"/>
      <c r="AH410" s="48"/>
      <c r="AI410" s="47"/>
      <c r="AJ410" s="47"/>
      <c r="AK410" s="48"/>
      <c r="AL410" s="49"/>
    </row>
    <row r="41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7"/>
      <c r="AC411" s="47"/>
      <c r="AD411" s="47"/>
      <c r="AE411" s="47"/>
      <c r="AF411" s="47"/>
      <c r="AG411" s="47"/>
      <c r="AH411" s="48"/>
      <c r="AI411" s="47"/>
      <c r="AJ411" s="47"/>
      <c r="AK411" s="48"/>
      <c r="AL411" s="49"/>
    </row>
    <row r="412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7"/>
      <c r="AC412" s="47"/>
      <c r="AD412" s="47"/>
      <c r="AE412" s="47"/>
      <c r="AF412" s="47"/>
      <c r="AG412" s="47"/>
      <c r="AH412" s="48"/>
      <c r="AI412" s="47"/>
      <c r="AJ412" s="47"/>
      <c r="AK412" s="48"/>
      <c r="AL412" s="49"/>
    </row>
    <row r="41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7"/>
      <c r="AC413" s="47"/>
      <c r="AD413" s="47"/>
      <c r="AE413" s="47"/>
      <c r="AF413" s="47"/>
      <c r="AG413" s="47"/>
      <c r="AH413" s="48"/>
      <c r="AI413" s="47"/>
      <c r="AJ413" s="47"/>
      <c r="AK413" s="48"/>
      <c r="AL413" s="49"/>
    </row>
    <row r="414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7"/>
      <c r="AC414" s="47"/>
      <c r="AD414" s="47"/>
      <c r="AE414" s="47"/>
      <c r="AF414" s="47"/>
      <c r="AG414" s="47"/>
      <c r="AH414" s="48"/>
      <c r="AI414" s="47"/>
      <c r="AJ414" s="47"/>
      <c r="AK414" s="48"/>
      <c r="AL414" s="49"/>
    </row>
    <row r="41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7"/>
      <c r="AC415" s="47"/>
      <c r="AD415" s="47"/>
      <c r="AE415" s="47"/>
      <c r="AF415" s="47"/>
      <c r="AG415" s="47"/>
      <c r="AH415" s="48"/>
      <c r="AI415" s="47"/>
      <c r="AJ415" s="47"/>
      <c r="AK415" s="48"/>
      <c r="AL415" s="49"/>
    </row>
    <row r="416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7"/>
      <c r="AC416" s="47"/>
      <c r="AD416" s="47"/>
      <c r="AE416" s="47"/>
      <c r="AF416" s="47"/>
      <c r="AG416" s="47"/>
      <c r="AH416" s="48"/>
      <c r="AI416" s="47"/>
      <c r="AJ416" s="47"/>
      <c r="AK416" s="48"/>
      <c r="AL416" s="49"/>
    </row>
    <row r="417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7"/>
      <c r="AC417" s="47"/>
      <c r="AD417" s="47"/>
      <c r="AE417" s="47"/>
      <c r="AF417" s="47"/>
      <c r="AG417" s="47"/>
      <c r="AH417" s="48"/>
      <c r="AI417" s="47"/>
      <c r="AJ417" s="47"/>
      <c r="AK417" s="48"/>
      <c r="AL417" s="49"/>
    </row>
    <row r="418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7"/>
      <c r="AC418" s="47"/>
      <c r="AD418" s="47"/>
      <c r="AE418" s="47"/>
      <c r="AF418" s="47"/>
      <c r="AG418" s="47"/>
      <c r="AH418" s="48"/>
      <c r="AI418" s="47"/>
      <c r="AJ418" s="47"/>
      <c r="AK418" s="48"/>
      <c r="AL418" s="49"/>
    </row>
    <row r="419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7"/>
      <c r="AC419" s="47"/>
      <c r="AD419" s="47"/>
      <c r="AE419" s="47"/>
      <c r="AF419" s="47"/>
      <c r="AG419" s="47"/>
      <c r="AH419" s="48"/>
      <c r="AI419" s="47"/>
      <c r="AJ419" s="47"/>
      <c r="AK419" s="48"/>
      <c r="AL419" s="49"/>
    </row>
    <row r="420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7"/>
      <c r="AC420" s="47"/>
      <c r="AD420" s="47"/>
      <c r="AE420" s="47"/>
      <c r="AF420" s="47"/>
      <c r="AG420" s="47"/>
      <c r="AH420" s="48"/>
      <c r="AI420" s="47"/>
      <c r="AJ420" s="47"/>
      <c r="AK420" s="48"/>
      <c r="AL420" s="49"/>
    </row>
    <row r="42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7"/>
      <c r="AC421" s="47"/>
      <c r="AD421" s="47"/>
      <c r="AE421" s="47"/>
      <c r="AF421" s="47"/>
      <c r="AG421" s="47"/>
      <c r="AH421" s="48"/>
      <c r="AI421" s="47"/>
      <c r="AJ421" s="47"/>
      <c r="AK421" s="48"/>
      <c r="AL421" s="49"/>
    </row>
    <row r="422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7"/>
      <c r="AC422" s="47"/>
      <c r="AD422" s="47"/>
      <c r="AE422" s="47"/>
      <c r="AF422" s="47"/>
      <c r="AG422" s="47"/>
      <c r="AH422" s="48"/>
      <c r="AI422" s="47"/>
      <c r="AJ422" s="47"/>
      <c r="AK422" s="48"/>
      <c r="AL422" s="49"/>
    </row>
    <row r="42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7"/>
      <c r="AC423" s="47"/>
      <c r="AD423" s="47"/>
      <c r="AE423" s="47"/>
      <c r="AF423" s="47"/>
      <c r="AG423" s="47"/>
      <c r="AH423" s="48"/>
      <c r="AI423" s="47"/>
      <c r="AJ423" s="47"/>
      <c r="AK423" s="48"/>
      <c r="AL423" s="49"/>
    </row>
    <row r="424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7"/>
      <c r="AC424" s="47"/>
      <c r="AD424" s="47"/>
      <c r="AE424" s="47"/>
      <c r="AF424" s="47"/>
      <c r="AG424" s="47"/>
      <c r="AH424" s="48"/>
      <c r="AI424" s="47"/>
      <c r="AJ424" s="47"/>
      <c r="AK424" s="48"/>
      <c r="AL424" s="49"/>
    </row>
    <row r="42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7"/>
      <c r="AC425" s="47"/>
      <c r="AD425" s="47"/>
      <c r="AE425" s="47"/>
      <c r="AF425" s="47"/>
      <c r="AG425" s="47"/>
      <c r="AH425" s="48"/>
      <c r="AI425" s="47"/>
      <c r="AJ425" s="47"/>
      <c r="AK425" s="48"/>
      <c r="AL425" s="49"/>
    </row>
    <row r="426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7"/>
      <c r="AC426" s="47"/>
      <c r="AD426" s="47"/>
      <c r="AE426" s="47"/>
      <c r="AF426" s="47"/>
      <c r="AG426" s="47"/>
      <c r="AH426" s="48"/>
      <c r="AI426" s="47"/>
      <c r="AJ426" s="47"/>
      <c r="AK426" s="48"/>
      <c r="AL426" s="49"/>
    </row>
    <row r="427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7"/>
      <c r="AC427" s="47"/>
      <c r="AD427" s="47"/>
      <c r="AE427" s="47"/>
      <c r="AF427" s="47"/>
      <c r="AG427" s="47"/>
      <c r="AH427" s="48"/>
      <c r="AI427" s="47"/>
      <c r="AJ427" s="47"/>
      <c r="AK427" s="48"/>
      <c r="AL427" s="49"/>
    </row>
    <row r="428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7"/>
      <c r="AC428" s="47"/>
      <c r="AD428" s="47"/>
      <c r="AE428" s="47"/>
      <c r="AF428" s="47"/>
      <c r="AG428" s="47"/>
      <c r="AH428" s="48"/>
      <c r="AI428" s="47"/>
      <c r="AJ428" s="47"/>
      <c r="AK428" s="48"/>
      <c r="AL428" s="49"/>
    </row>
    <row r="429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7"/>
      <c r="AC429" s="47"/>
      <c r="AD429" s="47"/>
      <c r="AE429" s="47"/>
      <c r="AF429" s="47"/>
      <c r="AG429" s="47"/>
      <c r="AH429" s="48"/>
      <c r="AI429" s="47"/>
      <c r="AJ429" s="47"/>
      <c r="AK429" s="48"/>
      <c r="AL429" s="49"/>
    </row>
    <row r="430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7"/>
      <c r="AC430" s="47"/>
      <c r="AD430" s="47"/>
      <c r="AE430" s="47"/>
      <c r="AF430" s="47"/>
      <c r="AG430" s="47"/>
      <c r="AH430" s="48"/>
      <c r="AI430" s="47"/>
      <c r="AJ430" s="47"/>
      <c r="AK430" s="48"/>
      <c r="AL430" s="49"/>
    </row>
    <row r="43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7"/>
      <c r="AC431" s="47"/>
      <c r="AD431" s="47"/>
      <c r="AE431" s="47"/>
      <c r="AF431" s="47"/>
      <c r="AG431" s="47"/>
      <c r="AH431" s="48"/>
      <c r="AI431" s="47"/>
      <c r="AJ431" s="47"/>
      <c r="AK431" s="48"/>
      <c r="AL431" s="49"/>
    </row>
    <row r="432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7"/>
      <c r="AC432" s="47"/>
      <c r="AD432" s="47"/>
      <c r="AE432" s="47"/>
      <c r="AF432" s="47"/>
      <c r="AG432" s="47"/>
      <c r="AH432" s="48"/>
      <c r="AI432" s="47"/>
      <c r="AJ432" s="47"/>
      <c r="AK432" s="48"/>
      <c r="AL432" s="49"/>
    </row>
    <row r="43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7"/>
      <c r="AC433" s="47"/>
      <c r="AD433" s="47"/>
      <c r="AE433" s="47"/>
      <c r="AF433" s="47"/>
      <c r="AG433" s="47"/>
      <c r="AH433" s="48"/>
      <c r="AI433" s="47"/>
      <c r="AJ433" s="47"/>
      <c r="AK433" s="48"/>
      <c r="AL433" s="49"/>
    </row>
    <row r="434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7"/>
      <c r="AC434" s="47"/>
      <c r="AD434" s="47"/>
      <c r="AE434" s="47"/>
      <c r="AF434" s="47"/>
      <c r="AG434" s="47"/>
      <c r="AH434" s="48"/>
      <c r="AI434" s="47"/>
      <c r="AJ434" s="47"/>
      <c r="AK434" s="48"/>
      <c r="AL434" s="49"/>
    </row>
    <row r="4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7"/>
      <c r="AC435" s="47"/>
      <c r="AD435" s="47"/>
      <c r="AE435" s="47"/>
      <c r="AF435" s="47"/>
      <c r="AG435" s="47"/>
      <c r="AH435" s="48"/>
      <c r="AI435" s="47"/>
      <c r="AJ435" s="47"/>
      <c r="AK435" s="48"/>
      <c r="AL435" s="49"/>
    </row>
    <row r="436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7"/>
      <c r="AC436" s="47"/>
      <c r="AD436" s="47"/>
      <c r="AE436" s="47"/>
      <c r="AF436" s="47"/>
      <c r="AG436" s="47"/>
      <c r="AH436" s="48"/>
      <c r="AI436" s="47"/>
      <c r="AJ436" s="47"/>
      <c r="AK436" s="48"/>
      <c r="AL436" s="49"/>
    </row>
    <row r="437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7"/>
      <c r="AC437" s="47"/>
      <c r="AD437" s="47"/>
      <c r="AE437" s="47"/>
      <c r="AF437" s="47"/>
      <c r="AG437" s="47"/>
      <c r="AH437" s="48"/>
      <c r="AI437" s="47"/>
      <c r="AJ437" s="47"/>
      <c r="AK437" s="48"/>
      <c r="AL437" s="49"/>
    </row>
    <row r="438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7"/>
      <c r="AC438" s="47"/>
      <c r="AD438" s="47"/>
      <c r="AE438" s="47"/>
      <c r="AF438" s="47"/>
      <c r="AG438" s="47"/>
      <c r="AH438" s="48"/>
      <c r="AI438" s="47"/>
      <c r="AJ438" s="47"/>
      <c r="AK438" s="48"/>
      <c r="AL438" s="49"/>
    </row>
    <row r="439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7"/>
      <c r="AC439" s="47"/>
      <c r="AD439" s="47"/>
      <c r="AE439" s="47"/>
      <c r="AF439" s="47"/>
      <c r="AG439" s="47"/>
      <c r="AH439" s="48"/>
      <c r="AI439" s="47"/>
      <c r="AJ439" s="47"/>
      <c r="AK439" s="48"/>
      <c r="AL439" s="49"/>
    </row>
    <row r="440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7"/>
      <c r="AC440" s="47"/>
      <c r="AD440" s="47"/>
      <c r="AE440" s="47"/>
      <c r="AF440" s="47"/>
      <c r="AG440" s="47"/>
      <c r="AH440" s="48"/>
      <c r="AI440" s="47"/>
      <c r="AJ440" s="47"/>
      <c r="AK440" s="48"/>
      <c r="AL440" s="49"/>
    </row>
    <row r="44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7"/>
      <c r="AC441" s="47"/>
      <c r="AD441" s="47"/>
      <c r="AE441" s="47"/>
      <c r="AF441" s="47"/>
      <c r="AG441" s="47"/>
      <c r="AH441" s="48"/>
      <c r="AI441" s="47"/>
      <c r="AJ441" s="47"/>
      <c r="AK441" s="48"/>
      <c r="AL441" s="49"/>
    </row>
    <row r="442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7"/>
      <c r="AC442" s="47"/>
      <c r="AD442" s="47"/>
      <c r="AE442" s="47"/>
      <c r="AF442" s="47"/>
      <c r="AG442" s="47"/>
      <c r="AH442" s="48"/>
      <c r="AI442" s="47"/>
      <c r="AJ442" s="47"/>
      <c r="AK442" s="48"/>
      <c r="AL442" s="49"/>
    </row>
    <row r="44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7"/>
      <c r="AC443" s="47"/>
      <c r="AD443" s="47"/>
      <c r="AE443" s="47"/>
      <c r="AF443" s="47"/>
      <c r="AG443" s="47"/>
      <c r="AH443" s="48"/>
      <c r="AI443" s="47"/>
      <c r="AJ443" s="47"/>
      <c r="AK443" s="48"/>
      <c r="AL443" s="49"/>
    </row>
    <row r="444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7"/>
      <c r="AC444" s="47"/>
      <c r="AD444" s="47"/>
      <c r="AE444" s="47"/>
      <c r="AF444" s="47"/>
      <c r="AG444" s="47"/>
      <c r="AH444" s="48"/>
      <c r="AI444" s="47"/>
      <c r="AJ444" s="47"/>
      <c r="AK444" s="48"/>
      <c r="AL444" s="49"/>
    </row>
    <row r="44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7"/>
      <c r="AC445" s="47"/>
      <c r="AD445" s="47"/>
      <c r="AE445" s="47"/>
      <c r="AF445" s="47"/>
      <c r="AG445" s="47"/>
      <c r="AH445" s="48"/>
      <c r="AI445" s="47"/>
      <c r="AJ445" s="47"/>
      <c r="AK445" s="48"/>
      <c r="AL445" s="49"/>
    </row>
    <row r="446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7"/>
      <c r="AC446" s="47"/>
      <c r="AD446" s="47"/>
      <c r="AE446" s="47"/>
      <c r="AF446" s="47"/>
      <c r="AG446" s="47"/>
      <c r="AH446" s="48"/>
      <c r="AI446" s="47"/>
      <c r="AJ446" s="47"/>
      <c r="AK446" s="48"/>
      <c r="AL446" s="49"/>
    </row>
    <row r="447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7"/>
      <c r="AC447" s="47"/>
      <c r="AD447" s="47"/>
      <c r="AE447" s="47"/>
      <c r="AF447" s="47"/>
      <c r="AG447" s="47"/>
      <c r="AH447" s="48"/>
      <c r="AI447" s="47"/>
      <c r="AJ447" s="47"/>
      <c r="AK447" s="48"/>
      <c r="AL447" s="49"/>
    </row>
    <row r="448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7"/>
      <c r="AC448" s="47"/>
      <c r="AD448" s="47"/>
      <c r="AE448" s="47"/>
      <c r="AF448" s="47"/>
      <c r="AG448" s="47"/>
      <c r="AH448" s="48"/>
      <c r="AI448" s="47"/>
      <c r="AJ448" s="47"/>
      <c r="AK448" s="48"/>
      <c r="AL448" s="49"/>
    </row>
    <row r="449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7"/>
      <c r="AC449" s="47"/>
      <c r="AD449" s="47"/>
      <c r="AE449" s="47"/>
      <c r="AF449" s="47"/>
      <c r="AG449" s="47"/>
      <c r="AH449" s="48"/>
      <c r="AI449" s="47"/>
      <c r="AJ449" s="47"/>
      <c r="AK449" s="48"/>
      <c r="AL449" s="49"/>
    </row>
    <row r="450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7"/>
      <c r="AC450" s="47"/>
      <c r="AD450" s="47"/>
      <c r="AE450" s="47"/>
      <c r="AF450" s="47"/>
      <c r="AG450" s="47"/>
      <c r="AH450" s="48"/>
      <c r="AI450" s="47"/>
      <c r="AJ450" s="47"/>
      <c r="AK450" s="48"/>
      <c r="AL450" s="49"/>
    </row>
    <row r="45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7"/>
      <c r="AC451" s="47"/>
      <c r="AD451" s="47"/>
      <c r="AE451" s="47"/>
      <c r="AF451" s="47"/>
      <c r="AG451" s="47"/>
      <c r="AH451" s="48"/>
      <c r="AI451" s="47"/>
      <c r="AJ451" s="47"/>
      <c r="AK451" s="48"/>
      <c r="AL451" s="49"/>
    </row>
    <row r="452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7"/>
      <c r="AC452" s="47"/>
      <c r="AD452" s="47"/>
      <c r="AE452" s="47"/>
      <c r="AF452" s="47"/>
      <c r="AG452" s="47"/>
      <c r="AH452" s="48"/>
      <c r="AI452" s="47"/>
      <c r="AJ452" s="47"/>
      <c r="AK452" s="48"/>
      <c r="AL452" s="49"/>
    </row>
    <row r="45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7"/>
      <c r="AC453" s="47"/>
      <c r="AD453" s="47"/>
      <c r="AE453" s="47"/>
      <c r="AF453" s="47"/>
      <c r="AG453" s="47"/>
      <c r="AH453" s="48"/>
      <c r="AI453" s="47"/>
      <c r="AJ453" s="47"/>
      <c r="AK453" s="48"/>
      <c r="AL453" s="49"/>
    </row>
    <row r="454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7"/>
      <c r="AC454" s="47"/>
      <c r="AD454" s="47"/>
      <c r="AE454" s="47"/>
      <c r="AF454" s="47"/>
      <c r="AG454" s="47"/>
      <c r="AH454" s="48"/>
      <c r="AI454" s="47"/>
      <c r="AJ454" s="47"/>
      <c r="AK454" s="48"/>
      <c r="AL454" s="49"/>
    </row>
    <row r="45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7"/>
      <c r="AC455" s="47"/>
      <c r="AD455" s="47"/>
      <c r="AE455" s="47"/>
      <c r="AF455" s="47"/>
      <c r="AG455" s="47"/>
      <c r="AH455" s="48"/>
      <c r="AI455" s="47"/>
      <c r="AJ455" s="47"/>
      <c r="AK455" s="48"/>
      <c r="AL455" s="49"/>
    </row>
    <row r="456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7"/>
      <c r="AC456" s="47"/>
      <c r="AD456" s="47"/>
      <c r="AE456" s="47"/>
      <c r="AF456" s="47"/>
      <c r="AG456" s="47"/>
      <c r="AH456" s="48"/>
      <c r="AI456" s="47"/>
      <c r="AJ456" s="47"/>
      <c r="AK456" s="48"/>
      <c r="AL456" s="49"/>
    </row>
    <row r="457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7"/>
      <c r="AC457" s="47"/>
      <c r="AD457" s="47"/>
      <c r="AE457" s="47"/>
      <c r="AF457" s="47"/>
      <c r="AG457" s="47"/>
      <c r="AH457" s="48"/>
      <c r="AI457" s="47"/>
      <c r="AJ457" s="47"/>
      <c r="AK457" s="48"/>
      <c r="AL457" s="49"/>
    </row>
    <row r="458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7"/>
      <c r="AC458" s="47"/>
      <c r="AD458" s="47"/>
      <c r="AE458" s="47"/>
      <c r="AF458" s="47"/>
      <c r="AG458" s="47"/>
      <c r="AH458" s="48"/>
      <c r="AI458" s="47"/>
      <c r="AJ458" s="47"/>
      <c r="AK458" s="48"/>
      <c r="AL458" s="49"/>
    </row>
    <row r="459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7"/>
      <c r="AC459" s="47"/>
      <c r="AD459" s="47"/>
      <c r="AE459" s="47"/>
      <c r="AF459" s="47"/>
      <c r="AG459" s="47"/>
      <c r="AH459" s="48"/>
      <c r="AI459" s="47"/>
      <c r="AJ459" s="47"/>
      <c r="AK459" s="48"/>
      <c r="AL459" s="49"/>
    </row>
    <row r="460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7"/>
      <c r="AC460" s="47"/>
      <c r="AD460" s="47"/>
      <c r="AE460" s="47"/>
      <c r="AF460" s="47"/>
      <c r="AG460" s="47"/>
      <c r="AH460" s="48"/>
      <c r="AI460" s="47"/>
      <c r="AJ460" s="47"/>
      <c r="AK460" s="48"/>
      <c r="AL460" s="49"/>
    </row>
    <row r="46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7"/>
      <c r="AC461" s="47"/>
      <c r="AD461" s="47"/>
      <c r="AE461" s="47"/>
      <c r="AF461" s="47"/>
      <c r="AG461" s="47"/>
      <c r="AH461" s="48"/>
      <c r="AI461" s="47"/>
      <c r="AJ461" s="47"/>
      <c r="AK461" s="48"/>
      <c r="AL461" s="49"/>
    </row>
    <row r="462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7"/>
      <c r="AC462" s="47"/>
      <c r="AD462" s="47"/>
      <c r="AE462" s="47"/>
      <c r="AF462" s="47"/>
      <c r="AG462" s="47"/>
      <c r="AH462" s="48"/>
      <c r="AI462" s="47"/>
      <c r="AJ462" s="47"/>
      <c r="AK462" s="48"/>
      <c r="AL462" s="49"/>
    </row>
    <row r="46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7"/>
      <c r="AC463" s="47"/>
      <c r="AD463" s="47"/>
      <c r="AE463" s="47"/>
      <c r="AF463" s="47"/>
      <c r="AG463" s="47"/>
      <c r="AH463" s="48"/>
      <c r="AI463" s="47"/>
      <c r="AJ463" s="47"/>
      <c r="AK463" s="48"/>
      <c r="AL463" s="49"/>
    </row>
    <row r="464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7"/>
      <c r="AC464" s="47"/>
      <c r="AD464" s="47"/>
      <c r="AE464" s="47"/>
      <c r="AF464" s="47"/>
      <c r="AG464" s="47"/>
      <c r="AH464" s="48"/>
      <c r="AI464" s="47"/>
      <c r="AJ464" s="47"/>
      <c r="AK464" s="48"/>
      <c r="AL464" s="49"/>
    </row>
    <row r="46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7"/>
      <c r="AC465" s="47"/>
      <c r="AD465" s="47"/>
      <c r="AE465" s="47"/>
      <c r="AF465" s="47"/>
      <c r="AG465" s="47"/>
      <c r="AH465" s="48"/>
      <c r="AI465" s="47"/>
      <c r="AJ465" s="47"/>
      <c r="AK465" s="48"/>
      <c r="AL465" s="49"/>
    </row>
    <row r="466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7"/>
      <c r="AC466" s="47"/>
      <c r="AD466" s="47"/>
      <c r="AE466" s="47"/>
      <c r="AF466" s="47"/>
      <c r="AG466" s="47"/>
      <c r="AH466" s="48"/>
      <c r="AI466" s="47"/>
      <c r="AJ466" s="47"/>
      <c r="AK466" s="48"/>
      <c r="AL466" s="49"/>
    </row>
    <row r="467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7"/>
      <c r="AC467" s="47"/>
      <c r="AD467" s="47"/>
      <c r="AE467" s="47"/>
      <c r="AF467" s="47"/>
      <c r="AG467" s="47"/>
      <c r="AH467" s="48"/>
      <c r="AI467" s="47"/>
      <c r="AJ467" s="47"/>
      <c r="AK467" s="48"/>
      <c r="AL467" s="49"/>
    </row>
    <row r="468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7"/>
      <c r="AC468" s="47"/>
      <c r="AD468" s="47"/>
      <c r="AE468" s="47"/>
      <c r="AF468" s="47"/>
      <c r="AG468" s="47"/>
      <c r="AH468" s="48"/>
      <c r="AI468" s="47"/>
      <c r="AJ468" s="47"/>
      <c r="AK468" s="48"/>
      <c r="AL468" s="49"/>
    </row>
    <row r="469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7"/>
      <c r="AC469" s="47"/>
      <c r="AD469" s="47"/>
      <c r="AE469" s="47"/>
      <c r="AF469" s="47"/>
      <c r="AG469" s="47"/>
      <c r="AH469" s="48"/>
      <c r="AI469" s="47"/>
      <c r="AJ469" s="47"/>
      <c r="AK469" s="48"/>
      <c r="AL469" s="49"/>
    </row>
    <row r="470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7"/>
      <c r="AC470" s="47"/>
      <c r="AD470" s="47"/>
      <c r="AE470" s="47"/>
      <c r="AF470" s="47"/>
      <c r="AG470" s="47"/>
      <c r="AH470" s="48"/>
      <c r="AI470" s="47"/>
      <c r="AJ470" s="47"/>
      <c r="AK470" s="48"/>
      <c r="AL470" s="49"/>
    </row>
    <row r="47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7"/>
      <c r="AC471" s="47"/>
      <c r="AD471" s="47"/>
      <c r="AE471" s="47"/>
      <c r="AF471" s="47"/>
      <c r="AG471" s="47"/>
      <c r="AH471" s="48"/>
      <c r="AI471" s="47"/>
      <c r="AJ471" s="47"/>
      <c r="AK471" s="48"/>
      <c r="AL471" s="49"/>
    </row>
    <row r="472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7"/>
      <c r="AC472" s="47"/>
      <c r="AD472" s="47"/>
      <c r="AE472" s="47"/>
      <c r="AF472" s="47"/>
      <c r="AG472" s="47"/>
      <c r="AH472" s="48"/>
      <c r="AI472" s="47"/>
      <c r="AJ472" s="47"/>
      <c r="AK472" s="48"/>
      <c r="AL472" s="49"/>
    </row>
    <row r="47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7"/>
      <c r="AC473" s="47"/>
      <c r="AD473" s="47"/>
      <c r="AE473" s="47"/>
      <c r="AF473" s="47"/>
      <c r="AG473" s="47"/>
      <c r="AH473" s="48"/>
      <c r="AI473" s="47"/>
      <c r="AJ473" s="47"/>
      <c r="AK473" s="48"/>
      <c r="AL473" s="49"/>
    </row>
    <row r="474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7"/>
      <c r="AC474" s="47"/>
      <c r="AD474" s="47"/>
      <c r="AE474" s="47"/>
      <c r="AF474" s="47"/>
      <c r="AG474" s="47"/>
      <c r="AH474" s="48"/>
      <c r="AI474" s="47"/>
      <c r="AJ474" s="47"/>
      <c r="AK474" s="48"/>
      <c r="AL474" s="49"/>
    </row>
    <row r="4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7"/>
      <c r="AC475" s="47"/>
      <c r="AD475" s="47"/>
      <c r="AE475" s="47"/>
      <c r="AF475" s="47"/>
      <c r="AG475" s="47"/>
      <c r="AH475" s="48"/>
      <c r="AI475" s="47"/>
      <c r="AJ475" s="47"/>
      <c r="AK475" s="48"/>
      <c r="AL475" s="49"/>
    </row>
    <row r="476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7"/>
      <c r="AC476" s="47"/>
      <c r="AD476" s="47"/>
      <c r="AE476" s="47"/>
      <c r="AF476" s="47"/>
      <c r="AG476" s="47"/>
      <c r="AH476" s="48"/>
      <c r="AI476" s="47"/>
      <c r="AJ476" s="47"/>
      <c r="AK476" s="48"/>
      <c r="AL476" s="49"/>
    </row>
    <row r="477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7"/>
      <c r="AC477" s="47"/>
      <c r="AD477" s="47"/>
      <c r="AE477" s="47"/>
      <c r="AF477" s="47"/>
      <c r="AG477" s="47"/>
      <c r="AH477" s="48"/>
      <c r="AI477" s="47"/>
      <c r="AJ477" s="47"/>
      <c r="AK477" s="48"/>
      <c r="AL477" s="49"/>
    </row>
    <row r="478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7"/>
      <c r="AC478" s="47"/>
      <c r="AD478" s="47"/>
      <c r="AE478" s="47"/>
      <c r="AF478" s="47"/>
      <c r="AG478" s="47"/>
      <c r="AH478" s="48"/>
      <c r="AI478" s="47"/>
      <c r="AJ478" s="47"/>
      <c r="AK478" s="48"/>
      <c r="AL478" s="49"/>
    </row>
    <row r="479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7"/>
      <c r="AC479" s="47"/>
      <c r="AD479" s="47"/>
      <c r="AE479" s="47"/>
      <c r="AF479" s="47"/>
      <c r="AG479" s="47"/>
      <c r="AH479" s="48"/>
      <c r="AI479" s="47"/>
      <c r="AJ479" s="47"/>
      <c r="AK479" s="48"/>
      <c r="AL479" s="49"/>
    </row>
    <row r="480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7"/>
      <c r="AC480" s="47"/>
      <c r="AD480" s="47"/>
      <c r="AE480" s="47"/>
      <c r="AF480" s="47"/>
      <c r="AG480" s="47"/>
      <c r="AH480" s="48"/>
      <c r="AI480" s="47"/>
      <c r="AJ480" s="47"/>
      <c r="AK480" s="48"/>
      <c r="AL480" s="49"/>
    </row>
    <row r="48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7"/>
      <c r="AC481" s="47"/>
      <c r="AD481" s="47"/>
      <c r="AE481" s="47"/>
      <c r="AF481" s="47"/>
      <c r="AG481" s="47"/>
      <c r="AH481" s="48"/>
      <c r="AI481" s="47"/>
      <c r="AJ481" s="47"/>
      <c r="AK481" s="48"/>
      <c r="AL481" s="49"/>
    </row>
    <row r="482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7"/>
      <c r="AC482" s="47"/>
      <c r="AD482" s="47"/>
      <c r="AE482" s="47"/>
      <c r="AF482" s="47"/>
      <c r="AG482" s="47"/>
      <c r="AH482" s="48"/>
      <c r="AI482" s="47"/>
      <c r="AJ482" s="47"/>
      <c r="AK482" s="48"/>
      <c r="AL482" s="49"/>
    </row>
    <row r="48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7"/>
      <c r="AC483" s="47"/>
      <c r="AD483" s="47"/>
      <c r="AE483" s="47"/>
      <c r="AF483" s="47"/>
      <c r="AG483" s="47"/>
      <c r="AH483" s="48"/>
      <c r="AI483" s="47"/>
      <c r="AJ483" s="47"/>
      <c r="AK483" s="48"/>
      <c r="AL483" s="49"/>
    </row>
    <row r="484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7"/>
      <c r="AC484" s="47"/>
      <c r="AD484" s="47"/>
      <c r="AE484" s="47"/>
      <c r="AF484" s="47"/>
      <c r="AG484" s="47"/>
      <c r="AH484" s="48"/>
      <c r="AI484" s="47"/>
      <c r="AJ484" s="47"/>
      <c r="AK484" s="48"/>
      <c r="AL484" s="49"/>
    </row>
    <row r="48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7"/>
      <c r="AC485" s="47"/>
      <c r="AD485" s="47"/>
      <c r="AE485" s="47"/>
      <c r="AF485" s="47"/>
      <c r="AG485" s="47"/>
      <c r="AH485" s="48"/>
      <c r="AI485" s="47"/>
      <c r="AJ485" s="47"/>
      <c r="AK485" s="48"/>
      <c r="AL485" s="49"/>
    </row>
    <row r="486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7"/>
      <c r="AC486" s="47"/>
      <c r="AD486" s="47"/>
      <c r="AE486" s="47"/>
      <c r="AF486" s="47"/>
      <c r="AG486" s="47"/>
      <c r="AH486" s="48"/>
      <c r="AI486" s="47"/>
      <c r="AJ486" s="47"/>
      <c r="AK486" s="48"/>
      <c r="AL486" s="49"/>
    </row>
    <row r="487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7"/>
      <c r="AC487" s="47"/>
      <c r="AD487" s="47"/>
      <c r="AE487" s="47"/>
      <c r="AF487" s="47"/>
      <c r="AG487" s="47"/>
      <c r="AH487" s="48"/>
      <c r="AI487" s="47"/>
      <c r="AJ487" s="47"/>
      <c r="AK487" s="48"/>
      <c r="AL487" s="49"/>
    </row>
    <row r="488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7"/>
      <c r="AC488" s="47"/>
      <c r="AD488" s="47"/>
      <c r="AE488" s="47"/>
      <c r="AF488" s="47"/>
      <c r="AG488" s="47"/>
      <c r="AH488" s="48"/>
      <c r="AI488" s="47"/>
      <c r="AJ488" s="47"/>
      <c r="AK488" s="48"/>
      <c r="AL488" s="49"/>
    </row>
    <row r="489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7"/>
      <c r="AC489" s="47"/>
      <c r="AD489" s="47"/>
      <c r="AE489" s="47"/>
      <c r="AF489" s="47"/>
      <c r="AG489" s="47"/>
      <c r="AH489" s="48"/>
      <c r="AI489" s="47"/>
      <c r="AJ489" s="47"/>
      <c r="AK489" s="48"/>
      <c r="AL489" s="49"/>
    </row>
    <row r="490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7"/>
      <c r="AC490" s="47"/>
      <c r="AD490" s="47"/>
      <c r="AE490" s="47"/>
      <c r="AF490" s="47"/>
      <c r="AG490" s="47"/>
      <c r="AH490" s="48"/>
      <c r="AI490" s="47"/>
      <c r="AJ490" s="47"/>
      <c r="AK490" s="48"/>
      <c r="AL490" s="49"/>
    </row>
    <row r="49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7"/>
      <c r="AC491" s="47"/>
      <c r="AD491" s="47"/>
      <c r="AE491" s="47"/>
      <c r="AF491" s="47"/>
      <c r="AG491" s="47"/>
      <c r="AH491" s="48"/>
      <c r="AI491" s="47"/>
      <c r="AJ491" s="47"/>
      <c r="AK491" s="48"/>
      <c r="AL491" s="49"/>
    </row>
    <row r="492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7"/>
      <c r="AC492" s="47"/>
      <c r="AD492" s="47"/>
      <c r="AE492" s="47"/>
      <c r="AF492" s="47"/>
      <c r="AG492" s="47"/>
      <c r="AH492" s="48"/>
      <c r="AI492" s="47"/>
      <c r="AJ492" s="47"/>
      <c r="AK492" s="48"/>
      <c r="AL492" s="49"/>
    </row>
    <row r="49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7"/>
      <c r="AC493" s="47"/>
      <c r="AD493" s="47"/>
      <c r="AE493" s="47"/>
      <c r="AF493" s="47"/>
      <c r="AG493" s="47"/>
      <c r="AH493" s="48"/>
      <c r="AI493" s="47"/>
      <c r="AJ493" s="47"/>
      <c r="AK493" s="48"/>
      <c r="AL493" s="49"/>
    </row>
    <row r="494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7"/>
      <c r="AC494" s="47"/>
      <c r="AD494" s="47"/>
      <c r="AE494" s="47"/>
      <c r="AF494" s="47"/>
      <c r="AG494" s="47"/>
      <c r="AH494" s="48"/>
      <c r="AI494" s="47"/>
      <c r="AJ494" s="47"/>
      <c r="AK494" s="48"/>
      <c r="AL494" s="49"/>
    </row>
    <row r="49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7"/>
      <c r="AC495" s="47"/>
      <c r="AD495" s="47"/>
      <c r="AE495" s="47"/>
      <c r="AF495" s="47"/>
      <c r="AG495" s="47"/>
      <c r="AH495" s="48"/>
      <c r="AI495" s="47"/>
      <c r="AJ495" s="47"/>
      <c r="AK495" s="48"/>
      <c r="AL495" s="49"/>
    </row>
    <row r="496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7"/>
      <c r="AC496" s="47"/>
      <c r="AD496" s="47"/>
      <c r="AE496" s="47"/>
      <c r="AF496" s="47"/>
      <c r="AG496" s="47"/>
      <c r="AH496" s="48"/>
      <c r="AI496" s="47"/>
      <c r="AJ496" s="47"/>
      <c r="AK496" s="48"/>
      <c r="AL496" s="49"/>
    </row>
    <row r="497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7"/>
      <c r="AC497" s="47"/>
      <c r="AD497" s="47"/>
      <c r="AE497" s="47"/>
      <c r="AF497" s="47"/>
      <c r="AG497" s="47"/>
      <c r="AH497" s="48"/>
      <c r="AI497" s="47"/>
      <c r="AJ497" s="47"/>
      <c r="AK497" s="48"/>
      <c r="AL497" s="49"/>
    </row>
    <row r="498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7"/>
      <c r="AC498" s="47"/>
      <c r="AD498" s="47"/>
      <c r="AE498" s="47"/>
      <c r="AF498" s="47"/>
      <c r="AG498" s="47"/>
      <c r="AH498" s="48"/>
      <c r="AI498" s="47"/>
      <c r="AJ498" s="47"/>
      <c r="AK498" s="48"/>
      <c r="AL498" s="49"/>
    </row>
    <row r="499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7"/>
      <c r="AC499" s="47"/>
      <c r="AD499" s="47"/>
      <c r="AE499" s="47"/>
      <c r="AF499" s="47"/>
      <c r="AG499" s="47"/>
      <c r="AH499" s="48"/>
      <c r="AI499" s="47"/>
      <c r="AJ499" s="47"/>
      <c r="AK499" s="48"/>
      <c r="AL499" s="49"/>
    </row>
    <row r="500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7"/>
      <c r="AC500" s="47"/>
      <c r="AD500" s="47"/>
      <c r="AE500" s="47"/>
      <c r="AF500" s="47"/>
      <c r="AG500" s="47"/>
      <c r="AH500" s="48"/>
      <c r="AI500" s="47"/>
      <c r="AJ500" s="47"/>
      <c r="AK500" s="48"/>
      <c r="AL500" s="49"/>
    </row>
    <row r="50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7"/>
      <c r="AC501" s="47"/>
      <c r="AD501" s="47"/>
      <c r="AE501" s="47"/>
      <c r="AF501" s="47"/>
      <c r="AG501" s="47"/>
      <c r="AH501" s="48"/>
      <c r="AI501" s="47"/>
      <c r="AJ501" s="47"/>
      <c r="AK501" s="48"/>
      <c r="AL501" s="49"/>
    </row>
    <row r="502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7"/>
      <c r="AC502" s="47"/>
      <c r="AD502" s="47"/>
      <c r="AE502" s="47"/>
      <c r="AF502" s="47"/>
      <c r="AG502" s="47"/>
      <c r="AH502" s="48"/>
      <c r="AI502" s="47"/>
      <c r="AJ502" s="47"/>
      <c r="AK502" s="48"/>
      <c r="AL502" s="49"/>
    </row>
    <row r="50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7"/>
      <c r="AC503" s="47"/>
      <c r="AD503" s="47"/>
      <c r="AE503" s="47"/>
      <c r="AF503" s="47"/>
      <c r="AG503" s="47"/>
      <c r="AH503" s="48"/>
      <c r="AI503" s="47"/>
      <c r="AJ503" s="47"/>
      <c r="AK503" s="48"/>
      <c r="AL503" s="49"/>
    </row>
    <row r="504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7"/>
      <c r="AC504" s="47"/>
      <c r="AD504" s="47"/>
      <c r="AE504" s="47"/>
      <c r="AF504" s="47"/>
      <c r="AG504" s="47"/>
      <c r="AH504" s="48"/>
      <c r="AI504" s="47"/>
      <c r="AJ504" s="47"/>
      <c r="AK504" s="48"/>
      <c r="AL504" s="49"/>
    </row>
    <row r="50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7"/>
      <c r="AC505" s="47"/>
      <c r="AD505" s="47"/>
      <c r="AE505" s="47"/>
      <c r="AF505" s="47"/>
      <c r="AG505" s="47"/>
      <c r="AH505" s="48"/>
      <c r="AI505" s="47"/>
      <c r="AJ505" s="47"/>
      <c r="AK505" s="48"/>
      <c r="AL505" s="49"/>
    </row>
    <row r="506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7"/>
      <c r="AC506" s="47"/>
      <c r="AD506" s="47"/>
      <c r="AE506" s="47"/>
      <c r="AF506" s="47"/>
      <c r="AG506" s="47"/>
      <c r="AH506" s="48"/>
      <c r="AI506" s="47"/>
      <c r="AJ506" s="47"/>
      <c r="AK506" s="48"/>
      <c r="AL506" s="49"/>
    </row>
    <row r="507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7"/>
      <c r="AC507" s="47"/>
      <c r="AD507" s="47"/>
      <c r="AE507" s="47"/>
      <c r="AF507" s="47"/>
      <c r="AG507" s="47"/>
      <c r="AH507" s="48"/>
      <c r="AI507" s="47"/>
      <c r="AJ507" s="47"/>
      <c r="AK507" s="48"/>
      <c r="AL507" s="49"/>
    </row>
    <row r="508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7"/>
      <c r="AC508" s="47"/>
      <c r="AD508" s="47"/>
      <c r="AE508" s="47"/>
      <c r="AF508" s="47"/>
      <c r="AG508" s="47"/>
      <c r="AH508" s="48"/>
      <c r="AI508" s="47"/>
      <c r="AJ508" s="47"/>
      <c r="AK508" s="48"/>
      <c r="AL508" s="49"/>
    </row>
    <row r="509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7"/>
      <c r="AC509" s="47"/>
      <c r="AD509" s="47"/>
      <c r="AE509" s="47"/>
      <c r="AF509" s="47"/>
      <c r="AG509" s="47"/>
      <c r="AH509" s="48"/>
      <c r="AI509" s="47"/>
      <c r="AJ509" s="47"/>
      <c r="AK509" s="48"/>
      <c r="AL509" s="49"/>
    </row>
    <row r="510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7"/>
      <c r="AC510" s="47"/>
      <c r="AD510" s="47"/>
      <c r="AE510" s="47"/>
      <c r="AF510" s="47"/>
      <c r="AG510" s="47"/>
      <c r="AH510" s="48"/>
      <c r="AI510" s="47"/>
      <c r="AJ510" s="47"/>
      <c r="AK510" s="48"/>
      <c r="AL510" s="49"/>
    </row>
    <row r="51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7"/>
      <c r="AC511" s="47"/>
      <c r="AD511" s="47"/>
      <c r="AE511" s="47"/>
      <c r="AF511" s="47"/>
      <c r="AG511" s="47"/>
      <c r="AH511" s="48"/>
      <c r="AI511" s="47"/>
      <c r="AJ511" s="47"/>
      <c r="AK511" s="48"/>
      <c r="AL511" s="49"/>
    </row>
    <row r="512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7"/>
      <c r="AC512" s="47"/>
      <c r="AD512" s="47"/>
      <c r="AE512" s="47"/>
      <c r="AF512" s="47"/>
      <c r="AG512" s="47"/>
      <c r="AH512" s="48"/>
      <c r="AI512" s="47"/>
      <c r="AJ512" s="47"/>
      <c r="AK512" s="48"/>
      <c r="AL512" s="49"/>
    </row>
    <row r="51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7"/>
      <c r="AC513" s="47"/>
      <c r="AD513" s="47"/>
      <c r="AE513" s="47"/>
      <c r="AF513" s="47"/>
      <c r="AG513" s="47"/>
      <c r="AH513" s="48"/>
      <c r="AI513" s="47"/>
      <c r="AJ513" s="47"/>
      <c r="AK513" s="48"/>
      <c r="AL513" s="49"/>
    </row>
    <row r="514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7"/>
      <c r="AC514" s="47"/>
      <c r="AD514" s="47"/>
      <c r="AE514" s="47"/>
      <c r="AF514" s="47"/>
      <c r="AG514" s="47"/>
      <c r="AH514" s="48"/>
      <c r="AI514" s="47"/>
      <c r="AJ514" s="47"/>
      <c r="AK514" s="48"/>
      <c r="AL514" s="49"/>
    </row>
    <row r="51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7"/>
      <c r="AC515" s="47"/>
      <c r="AD515" s="47"/>
      <c r="AE515" s="47"/>
      <c r="AF515" s="47"/>
      <c r="AG515" s="47"/>
      <c r="AH515" s="48"/>
      <c r="AI515" s="47"/>
      <c r="AJ515" s="47"/>
      <c r="AK515" s="48"/>
      <c r="AL515" s="49"/>
    </row>
    <row r="516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7"/>
      <c r="AC516" s="47"/>
      <c r="AD516" s="47"/>
      <c r="AE516" s="47"/>
      <c r="AF516" s="47"/>
      <c r="AG516" s="47"/>
      <c r="AH516" s="48"/>
      <c r="AI516" s="47"/>
      <c r="AJ516" s="47"/>
      <c r="AK516" s="48"/>
      <c r="AL516" s="49"/>
    </row>
    <row r="517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7"/>
      <c r="AC517" s="47"/>
      <c r="AD517" s="47"/>
      <c r="AE517" s="47"/>
      <c r="AF517" s="47"/>
      <c r="AG517" s="47"/>
      <c r="AH517" s="48"/>
      <c r="AI517" s="47"/>
      <c r="AJ517" s="47"/>
      <c r="AK517" s="48"/>
      <c r="AL517" s="49"/>
    </row>
    <row r="518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7"/>
      <c r="AC518" s="47"/>
      <c r="AD518" s="47"/>
      <c r="AE518" s="47"/>
      <c r="AF518" s="47"/>
      <c r="AG518" s="47"/>
      <c r="AH518" s="48"/>
      <c r="AI518" s="47"/>
      <c r="AJ518" s="47"/>
      <c r="AK518" s="48"/>
      <c r="AL518" s="49"/>
    </row>
    <row r="519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7"/>
      <c r="AC519" s="47"/>
      <c r="AD519" s="47"/>
      <c r="AE519" s="47"/>
      <c r="AF519" s="47"/>
      <c r="AG519" s="47"/>
      <c r="AH519" s="48"/>
      <c r="AI519" s="47"/>
      <c r="AJ519" s="47"/>
      <c r="AK519" s="48"/>
      <c r="AL519" s="49"/>
    </row>
    <row r="520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7"/>
      <c r="AC520" s="47"/>
      <c r="AD520" s="47"/>
      <c r="AE520" s="47"/>
      <c r="AF520" s="47"/>
      <c r="AG520" s="47"/>
      <c r="AH520" s="48"/>
      <c r="AI520" s="47"/>
      <c r="AJ520" s="47"/>
      <c r="AK520" s="48"/>
      <c r="AL520" s="49"/>
    </row>
    <row r="52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7"/>
      <c r="AC521" s="47"/>
      <c r="AD521" s="47"/>
      <c r="AE521" s="47"/>
      <c r="AF521" s="47"/>
      <c r="AG521" s="47"/>
      <c r="AH521" s="48"/>
      <c r="AI521" s="47"/>
      <c r="AJ521" s="47"/>
      <c r="AK521" s="48"/>
      <c r="AL521" s="49"/>
    </row>
    <row r="522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7"/>
      <c r="AC522" s="47"/>
      <c r="AD522" s="47"/>
      <c r="AE522" s="47"/>
      <c r="AF522" s="47"/>
      <c r="AG522" s="47"/>
      <c r="AH522" s="48"/>
      <c r="AI522" s="47"/>
      <c r="AJ522" s="47"/>
      <c r="AK522" s="48"/>
      <c r="AL522" s="49"/>
    </row>
    <row r="52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7"/>
      <c r="AC523" s="47"/>
      <c r="AD523" s="47"/>
      <c r="AE523" s="47"/>
      <c r="AF523" s="47"/>
      <c r="AG523" s="47"/>
      <c r="AH523" s="48"/>
      <c r="AI523" s="47"/>
      <c r="AJ523" s="47"/>
      <c r="AK523" s="48"/>
      <c r="AL523" s="49"/>
    </row>
    <row r="524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7"/>
      <c r="AC524" s="47"/>
      <c r="AD524" s="47"/>
      <c r="AE524" s="47"/>
      <c r="AF524" s="47"/>
      <c r="AG524" s="47"/>
      <c r="AH524" s="48"/>
      <c r="AI524" s="47"/>
      <c r="AJ524" s="47"/>
      <c r="AK524" s="48"/>
      <c r="AL524" s="49"/>
    </row>
    <row r="52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7"/>
      <c r="AC525" s="47"/>
      <c r="AD525" s="47"/>
      <c r="AE525" s="47"/>
      <c r="AF525" s="47"/>
      <c r="AG525" s="47"/>
      <c r="AH525" s="48"/>
      <c r="AI525" s="47"/>
      <c r="AJ525" s="47"/>
      <c r="AK525" s="48"/>
      <c r="AL525" s="49"/>
    </row>
    <row r="526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7"/>
      <c r="AC526" s="47"/>
      <c r="AD526" s="47"/>
      <c r="AE526" s="47"/>
      <c r="AF526" s="47"/>
      <c r="AG526" s="47"/>
      <c r="AH526" s="48"/>
      <c r="AI526" s="47"/>
      <c r="AJ526" s="47"/>
      <c r="AK526" s="48"/>
      <c r="AL526" s="49"/>
    </row>
    <row r="527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7"/>
      <c r="AC527" s="47"/>
      <c r="AD527" s="47"/>
      <c r="AE527" s="47"/>
      <c r="AF527" s="47"/>
      <c r="AG527" s="47"/>
      <c r="AH527" s="48"/>
      <c r="AI527" s="47"/>
      <c r="AJ527" s="47"/>
      <c r="AK527" s="48"/>
      <c r="AL527" s="49"/>
    </row>
    <row r="528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7"/>
      <c r="AC528" s="47"/>
      <c r="AD528" s="47"/>
      <c r="AE528" s="47"/>
      <c r="AF528" s="47"/>
      <c r="AG528" s="47"/>
      <c r="AH528" s="48"/>
      <c r="AI528" s="47"/>
      <c r="AJ528" s="47"/>
      <c r="AK528" s="48"/>
      <c r="AL528" s="49"/>
    </row>
    <row r="529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7"/>
      <c r="AC529" s="47"/>
      <c r="AD529" s="47"/>
      <c r="AE529" s="47"/>
      <c r="AF529" s="47"/>
      <c r="AG529" s="47"/>
      <c r="AH529" s="48"/>
      <c r="AI529" s="47"/>
      <c r="AJ529" s="47"/>
      <c r="AK529" s="48"/>
      <c r="AL529" s="49"/>
    </row>
    <row r="530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7"/>
      <c r="AC530" s="47"/>
      <c r="AD530" s="47"/>
      <c r="AE530" s="47"/>
      <c r="AF530" s="47"/>
      <c r="AG530" s="47"/>
      <c r="AH530" s="48"/>
      <c r="AI530" s="47"/>
      <c r="AJ530" s="47"/>
      <c r="AK530" s="48"/>
      <c r="AL530" s="49"/>
    </row>
    <row r="53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7"/>
      <c r="AC531" s="47"/>
      <c r="AD531" s="47"/>
      <c r="AE531" s="47"/>
      <c r="AF531" s="47"/>
      <c r="AG531" s="47"/>
      <c r="AH531" s="48"/>
      <c r="AI531" s="47"/>
      <c r="AJ531" s="47"/>
      <c r="AK531" s="48"/>
      <c r="AL531" s="49"/>
    </row>
    <row r="532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7"/>
      <c r="AC532" s="47"/>
      <c r="AD532" s="47"/>
      <c r="AE532" s="47"/>
      <c r="AF532" s="47"/>
      <c r="AG532" s="47"/>
      <c r="AH532" s="48"/>
      <c r="AI532" s="47"/>
      <c r="AJ532" s="47"/>
      <c r="AK532" s="48"/>
      <c r="AL532" s="49"/>
    </row>
    <row r="53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7"/>
      <c r="AC533" s="47"/>
      <c r="AD533" s="47"/>
      <c r="AE533" s="47"/>
      <c r="AF533" s="47"/>
      <c r="AG533" s="47"/>
      <c r="AH533" s="48"/>
      <c r="AI533" s="47"/>
      <c r="AJ533" s="47"/>
      <c r="AK533" s="48"/>
      <c r="AL533" s="49"/>
    </row>
    <row r="534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7"/>
      <c r="AC534" s="47"/>
      <c r="AD534" s="47"/>
      <c r="AE534" s="47"/>
      <c r="AF534" s="47"/>
      <c r="AG534" s="47"/>
      <c r="AH534" s="48"/>
      <c r="AI534" s="47"/>
      <c r="AJ534" s="47"/>
      <c r="AK534" s="48"/>
      <c r="AL534" s="49"/>
    </row>
    <row r="5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7"/>
      <c r="AC535" s="47"/>
      <c r="AD535" s="47"/>
      <c r="AE535" s="47"/>
      <c r="AF535" s="47"/>
      <c r="AG535" s="47"/>
      <c r="AH535" s="48"/>
      <c r="AI535" s="47"/>
      <c r="AJ535" s="47"/>
      <c r="AK535" s="48"/>
      <c r="AL535" s="49"/>
    </row>
    <row r="536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7"/>
      <c r="AC536" s="47"/>
      <c r="AD536" s="47"/>
      <c r="AE536" s="47"/>
      <c r="AF536" s="47"/>
      <c r="AG536" s="47"/>
      <c r="AH536" s="48"/>
      <c r="AI536" s="47"/>
      <c r="AJ536" s="47"/>
      <c r="AK536" s="48"/>
      <c r="AL536" s="49"/>
    </row>
    <row r="537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7"/>
      <c r="AC537" s="47"/>
      <c r="AD537" s="47"/>
      <c r="AE537" s="47"/>
      <c r="AF537" s="47"/>
      <c r="AG537" s="47"/>
      <c r="AH537" s="48"/>
      <c r="AI537" s="47"/>
      <c r="AJ537" s="47"/>
      <c r="AK537" s="48"/>
      <c r="AL537" s="49"/>
    </row>
    <row r="538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7"/>
      <c r="AC538" s="47"/>
      <c r="AD538" s="47"/>
      <c r="AE538" s="47"/>
      <c r="AF538" s="47"/>
      <c r="AG538" s="47"/>
      <c r="AH538" s="48"/>
      <c r="AI538" s="47"/>
      <c r="AJ538" s="47"/>
      <c r="AK538" s="48"/>
      <c r="AL538" s="49"/>
    </row>
    <row r="539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7"/>
      <c r="AC539" s="47"/>
      <c r="AD539" s="47"/>
      <c r="AE539" s="47"/>
      <c r="AF539" s="47"/>
      <c r="AG539" s="47"/>
      <c r="AH539" s="48"/>
      <c r="AI539" s="47"/>
      <c r="AJ539" s="47"/>
      <c r="AK539" s="48"/>
      <c r="AL539" s="49"/>
    </row>
    <row r="540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7"/>
      <c r="AC540" s="47"/>
      <c r="AD540" s="47"/>
      <c r="AE540" s="47"/>
      <c r="AF540" s="47"/>
      <c r="AG540" s="47"/>
      <c r="AH540" s="48"/>
      <c r="AI540" s="47"/>
      <c r="AJ540" s="47"/>
      <c r="AK540" s="48"/>
      <c r="AL540" s="49"/>
    </row>
    <row r="54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7"/>
      <c r="AC541" s="47"/>
      <c r="AD541" s="47"/>
      <c r="AE541" s="47"/>
      <c r="AF541" s="47"/>
      <c r="AG541" s="47"/>
      <c r="AH541" s="48"/>
      <c r="AI541" s="47"/>
      <c r="AJ541" s="47"/>
      <c r="AK541" s="48"/>
      <c r="AL541" s="49"/>
    </row>
    <row r="542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7"/>
      <c r="AC542" s="47"/>
      <c r="AD542" s="47"/>
      <c r="AE542" s="47"/>
      <c r="AF542" s="47"/>
      <c r="AG542" s="47"/>
      <c r="AH542" s="48"/>
      <c r="AI542" s="47"/>
      <c r="AJ542" s="47"/>
      <c r="AK542" s="48"/>
      <c r="AL542" s="49"/>
    </row>
    <row r="54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7"/>
      <c r="AC543" s="47"/>
      <c r="AD543" s="47"/>
      <c r="AE543" s="47"/>
      <c r="AF543" s="47"/>
      <c r="AG543" s="47"/>
      <c r="AH543" s="48"/>
      <c r="AI543" s="47"/>
      <c r="AJ543" s="47"/>
      <c r="AK543" s="48"/>
      <c r="AL543" s="49"/>
    </row>
    <row r="544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7"/>
      <c r="AC544" s="47"/>
      <c r="AD544" s="47"/>
      <c r="AE544" s="47"/>
      <c r="AF544" s="47"/>
      <c r="AG544" s="47"/>
      <c r="AH544" s="48"/>
      <c r="AI544" s="47"/>
      <c r="AJ544" s="47"/>
      <c r="AK544" s="48"/>
      <c r="AL544" s="49"/>
    </row>
    <row r="54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7"/>
      <c r="AC545" s="47"/>
      <c r="AD545" s="47"/>
      <c r="AE545" s="47"/>
      <c r="AF545" s="47"/>
      <c r="AG545" s="47"/>
      <c r="AH545" s="48"/>
      <c r="AI545" s="47"/>
      <c r="AJ545" s="47"/>
      <c r="AK545" s="48"/>
      <c r="AL545" s="49"/>
    </row>
    <row r="546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7"/>
      <c r="AC546" s="47"/>
      <c r="AD546" s="47"/>
      <c r="AE546" s="47"/>
      <c r="AF546" s="47"/>
      <c r="AG546" s="47"/>
      <c r="AH546" s="48"/>
      <c r="AI546" s="47"/>
      <c r="AJ546" s="47"/>
      <c r="AK546" s="48"/>
      <c r="AL546" s="49"/>
    </row>
    <row r="547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7"/>
      <c r="AC547" s="47"/>
      <c r="AD547" s="47"/>
      <c r="AE547" s="47"/>
      <c r="AF547" s="47"/>
      <c r="AG547" s="47"/>
      <c r="AH547" s="48"/>
      <c r="AI547" s="47"/>
      <c r="AJ547" s="47"/>
      <c r="AK547" s="48"/>
      <c r="AL547" s="49"/>
    </row>
    <row r="548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7"/>
      <c r="AC548" s="47"/>
      <c r="AD548" s="47"/>
      <c r="AE548" s="47"/>
      <c r="AF548" s="47"/>
      <c r="AG548" s="47"/>
      <c r="AH548" s="48"/>
      <c r="AI548" s="47"/>
      <c r="AJ548" s="47"/>
      <c r="AK548" s="48"/>
      <c r="AL548" s="49"/>
    </row>
    <row r="549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7"/>
      <c r="AC549" s="47"/>
      <c r="AD549" s="47"/>
      <c r="AE549" s="47"/>
      <c r="AF549" s="47"/>
      <c r="AG549" s="47"/>
      <c r="AH549" s="48"/>
      <c r="AI549" s="47"/>
      <c r="AJ549" s="47"/>
      <c r="AK549" s="48"/>
      <c r="AL549" s="49"/>
    </row>
    <row r="550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7"/>
      <c r="AC550" s="47"/>
      <c r="AD550" s="47"/>
      <c r="AE550" s="47"/>
      <c r="AF550" s="47"/>
      <c r="AG550" s="47"/>
      <c r="AH550" s="48"/>
      <c r="AI550" s="47"/>
      <c r="AJ550" s="47"/>
      <c r="AK550" s="48"/>
      <c r="AL550" s="49"/>
    </row>
    <row r="55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7"/>
      <c r="AC551" s="47"/>
      <c r="AD551" s="47"/>
      <c r="AE551" s="47"/>
      <c r="AF551" s="47"/>
      <c r="AG551" s="47"/>
      <c r="AH551" s="48"/>
      <c r="AI551" s="47"/>
      <c r="AJ551" s="47"/>
      <c r="AK551" s="48"/>
      <c r="AL551" s="49"/>
    </row>
    <row r="552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7"/>
      <c r="AC552" s="47"/>
      <c r="AD552" s="47"/>
      <c r="AE552" s="47"/>
      <c r="AF552" s="47"/>
      <c r="AG552" s="47"/>
      <c r="AH552" s="48"/>
      <c r="AI552" s="47"/>
      <c r="AJ552" s="47"/>
      <c r="AK552" s="48"/>
      <c r="AL552" s="49"/>
    </row>
    <row r="55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7"/>
      <c r="AC553" s="47"/>
      <c r="AD553" s="47"/>
      <c r="AE553" s="47"/>
      <c r="AF553" s="47"/>
      <c r="AG553" s="47"/>
      <c r="AH553" s="48"/>
      <c r="AI553" s="47"/>
      <c r="AJ553" s="47"/>
      <c r="AK553" s="48"/>
      <c r="AL553" s="49"/>
    </row>
    <row r="554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7"/>
      <c r="AC554" s="47"/>
      <c r="AD554" s="47"/>
      <c r="AE554" s="47"/>
      <c r="AF554" s="47"/>
      <c r="AG554" s="47"/>
      <c r="AH554" s="48"/>
      <c r="AI554" s="47"/>
      <c r="AJ554" s="47"/>
      <c r="AK554" s="48"/>
      <c r="AL554" s="49"/>
    </row>
    <row r="55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7"/>
      <c r="AC555" s="47"/>
      <c r="AD555" s="47"/>
      <c r="AE555" s="47"/>
      <c r="AF555" s="47"/>
      <c r="AG555" s="47"/>
      <c r="AH555" s="48"/>
      <c r="AI555" s="47"/>
      <c r="AJ555" s="47"/>
      <c r="AK555" s="48"/>
      <c r="AL555" s="49"/>
    </row>
    <row r="556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7"/>
      <c r="AC556" s="47"/>
      <c r="AD556" s="47"/>
      <c r="AE556" s="47"/>
      <c r="AF556" s="47"/>
      <c r="AG556" s="47"/>
      <c r="AH556" s="48"/>
      <c r="AI556" s="47"/>
      <c r="AJ556" s="47"/>
      <c r="AK556" s="48"/>
      <c r="AL556" s="49"/>
    </row>
    <row r="557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7"/>
      <c r="AC557" s="47"/>
      <c r="AD557" s="47"/>
      <c r="AE557" s="47"/>
      <c r="AF557" s="47"/>
      <c r="AG557" s="47"/>
      <c r="AH557" s="48"/>
      <c r="AI557" s="47"/>
      <c r="AJ557" s="47"/>
      <c r="AK557" s="48"/>
      <c r="AL557" s="49"/>
    </row>
    <row r="558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7"/>
      <c r="AC558" s="47"/>
      <c r="AD558" s="47"/>
      <c r="AE558" s="47"/>
      <c r="AF558" s="47"/>
      <c r="AG558" s="47"/>
      <c r="AH558" s="48"/>
      <c r="AI558" s="47"/>
      <c r="AJ558" s="47"/>
      <c r="AK558" s="48"/>
      <c r="AL558" s="49"/>
    </row>
    <row r="559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7"/>
      <c r="AC559" s="47"/>
      <c r="AD559" s="47"/>
      <c r="AE559" s="47"/>
      <c r="AF559" s="47"/>
      <c r="AG559" s="47"/>
      <c r="AH559" s="48"/>
      <c r="AI559" s="47"/>
      <c r="AJ559" s="47"/>
      <c r="AK559" s="48"/>
      <c r="AL559" s="49"/>
    </row>
    <row r="560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7"/>
      <c r="AC560" s="47"/>
      <c r="AD560" s="47"/>
      <c r="AE560" s="47"/>
      <c r="AF560" s="47"/>
      <c r="AG560" s="47"/>
      <c r="AH560" s="48"/>
      <c r="AI560" s="47"/>
      <c r="AJ560" s="47"/>
      <c r="AK560" s="48"/>
      <c r="AL560" s="49"/>
    </row>
    <row r="56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7"/>
      <c r="AC561" s="47"/>
      <c r="AD561" s="47"/>
      <c r="AE561" s="47"/>
      <c r="AF561" s="47"/>
      <c r="AG561" s="47"/>
      <c r="AH561" s="48"/>
      <c r="AI561" s="47"/>
      <c r="AJ561" s="47"/>
      <c r="AK561" s="48"/>
      <c r="AL561" s="49"/>
    </row>
    <row r="562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7"/>
      <c r="AC562" s="47"/>
      <c r="AD562" s="47"/>
      <c r="AE562" s="47"/>
      <c r="AF562" s="47"/>
      <c r="AG562" s="47"/>
      <c r="AH562" s="48"/>
      <c r="AI562" s="47"/>
      <c r="AJ562" s="47"/>
      <c r="AK562" s="48"/>
      <c r="AL562" s="49"/>
    </row>
    <row r="56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7"/>
      <c r="AC563" s="47"/>
      <c r="AD563" s="47"/>
      <c r="AE563" s="47"/>
      <c r="AF563" s="47"/>
      <c r="AG563" s="47"/>
      <c r="AH563" s="48"/>
      <c r="AI563" s="47"/>
      <c r="AJ563" s="47"/>
      <c r="AK563" s="48"/>
      <c r="AL563" s="49"/>
    </row>
    <row r="564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7"/>
      <c r="AC564" s="47"/>
      <c r="AD564" s="47"/>
      <c r="AE564" s="47"/>
      <c r="AF564" s="47"/>
      <c r="AG564" s="47"/>
      <c r="AH564" s="48"/>
      <c r="AI564" s="47"/>
      <c r="AJ564" s="47"/>
      <c r="AK564" s="48"/>
      <c r="AL564" s="49"/>
    </row>
    <row r="56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7"/>
      <c r="AC565" s="47"/>
      <c r="AD565" s="47"/>
      <c r="AE565" s="47"/>
      <c r="AF565" s="47"/>
      <c r="AG565" s="47"/>
      <c r="AH565" s="48"/>
      <c r="AI565" s="47"/>
      <c r="AJ565" s="47"/>
      <c r="AK565" s="48"/>
      <c r="AL565" s="49"/>
    </row>
    <row r="566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7"/>
      <c r="AC566" s="47"/>
      <c r="AD566" s="47"/>
      <c r="AE566" s="47"/>
      <c r="AF566" s="47"/>
      <c r="AG566" s="47"/>
      <c r="AH566" s="48"/>
      <c r="AI566" s="47"/>
      <c r="AJ566" s="47"/>
      <c r="AK566" s="48"/>
      <c r="AL566" s="49"/>
    </row>
    <row r="567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7"/>
      <c r="AC567" s="47"/>
      <c r="AD567" s="47"/>
      <c r="AE567" s="47"/>
      <c r="AF567" s="47"/>
      <c r="AG567" s="47"/>
      <c r="AH567" s="48"/>
      <c r="AI567" s="47"/>
      <c r="AJ567" s="47"/>
      <c r="AK567" s="48"/>
      <c r="AL567" s="49"/>
    </row>
    <row r="568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7"/>
      <c r="AC568" s="47"/>
      <c r="AD568" s="47"/>
      <c r="AE568" s="47"/>
      <c r="AF568" s="47"/>
      <c r="AG568" s="47"/>
      <c r="AH568" s="48"/>
      <c r="AI568" s="47"/>
      <c r="AJ568" s="47"/>
      <c r="AK568" s="48"/>
      <c r="AL568" s="49"/>
    </row>
    <row r="569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7"/>
      <c r="AC569" s="47"/>
      <c r="AD569" s="47"/>
      <c r="AE569" s="47"/>
      <c r="AF569" s="47"/>
      <c r="AG569" s="47"/>
      <c r="AH569" s="48"/>
      <c r="AI569" s="47"/>
      <c r="AJ569" s="47"/>
      <c r="AK569" s="48"/>
      <c r="AL569" s="49"/>
    </row>
    <row r="570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7"/>
      <c r="AC570" s="47"/>
      <c r="AD570" s="47"/>
      <c r="AE570" s="47"/>
      <c r="AF570" s="47"/>
      <c r="AG570" s="47"/>
      <c r="AH570" s="48"/>
      <c r="AI570" s="47"/>
      <c r="AJ570" s="47"/>
      <c r="AK570" s="48"/>
      <c r="AL570" s="49"/>
    </row>
    <row r="57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7"/>
      <c r="AC571" s="47"/>
      <c r="AD571" s="47"/>
      <c r="AE571" s="47"/>
      <c r="AF571" s="47"/>
      <c r="AG571" s="47"/>
      <c r="AH571" s="48"/>
      <c r="AI571" s="47"/>
      <c r="AJ571" s="47"/>
      <c r="AK571" s="48"/>
      <c r="AL571" s="49"/>
    </row>
    <row r="572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7"/>
      <c r="AC572" s="47"/>
      <c r="AD572" s="47"/>
      <c r="AE572" s="47"/>
      <c r="AF572" s="47"/>
      <c r="AG572" s="47"/>
      <c r="AH572" s="48"/>
      <c r="AI572" s="47"/>
      <c r="AJ572" s="47"/>
      <c r="AK572" s="48"/>
      <c r="AL572" s="49"/>
    </row>
    <row r="57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7"/>
      <c r="AC573" s="47"/>
      <c r="AD573" s="47"/>
      <c r="AE573" s="47"/>
      <c r="AF573" s="47"/>
      <c r="AG573" s="47"/>
      <c r="AH573" s="48"/>
      <c r="AI573" s="47"/>
      <c r="AJ573" s="47"/>
      <c r="AK573" s="48"/>
      <c r="AL573" s="49"/>
    </row>
    <row r="574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7"/>
      <c r="AC574" s="47"/>
      <c r="AD574" s="47"/>
      <c r="AE574" s="47"/>
      <c r="AF574" s="47"/>
      <c r="AG574" s="47"/>
      <c r="AH574" s="48"/>
      <c r="AI574" s="47"/>
      <c r="AJ574" s="47"/>
      <c r="AK574" s="48"/>
      <c r="AL574" s="49"/>
    </row>
    <row r="5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7"/>
      <c r="AC575" s="47"/>
      <c r="AD575" s="47"/>
      <c r="AE575" s="47"/>
      <c r="AF575" s="47"/>
      <c r="AG575" s="47"/>
      <c r="AH575" s="48"/>
      <c r="AI575" s="47"/>
      <c r="AJ575" s="47"/>
      <c r="AK575" s="48"/>
      <c r="AL575" s="49"/>
    </row>
    <row r="576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7"/>
      <c r="AC576" s="47"/>
      <c r="AD576" s="47"/>
      <c r="AE576" s="47"/>
      <c r="AF576" s="47"/>
      <c r="AG576" s="47"/>
      <c r="AH576" s="48"/>
      <c r="AI576" s="47"/>
      <c r="AJ576" s="47"/>
      <c r="AK576" s="48"/>
      <c r="AL576" s="49"/>
    </row>
    <row r="577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7"/>
      <c r="AC577" s="47"/>
      <c r="AD577" s="47"/>
      <c r="AE577" s="47"/>
      <c r="AF577" s="47"/>
      <c r="AG577" s="47"/>
      <c r="AH577" s="48"/>
      <c r="AI577" s="47"/>
      <c r="AJ577" s="47"/>
      <c r="AK577" s="48"/>
      <c r="AL577" s="49"/>
    </row>
    <row r="578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7"/>
      <c r="AC578" s="47"/>
      <c r="AD578" s="47"/>
      <c r="AE578" s="47"/>
      <c r="AF578" s="47"/>
      <c r="AG578" s="47"/>
      <c r="AH578" s="48"/>
      <c r="AI578" s="47"/>
      <c r="AJ578" s="47"/>
      <c r="AK578" s="48"/>
      <c r="AL578" s="49"/>
    </row>
    <row r="579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7"/>
      <c r="AC579" s="47"/>
      <c r="AD579" s="47"/>
      <c r="AE579" s="47"/>
      <c r="AF579" s="47"/>
      <c r="AG579" s="47"/>
      <c r="AH579" s="48"/>
      <c r="AI579" s="47"/>
      <c r="AJ579" s="47"/>
      <c r="AK579" s="48"/>
      <c r="AL579" s="49"/>
    </row>
    <row r="580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7"/>
      <c r="AC580" s="47"/>
      <c r="AD580" s="47"/>
      <c r="AE580" s="47"/>
      <c r="AF580" s="47"/>
      <c r="AG580" s="47"/>
      <c r="AH580" s="48"/>
      <c r="AI580" s="47"/>
      <c r="AJ580" s="47"/>
      <c r="AK580" s="48"/>
      <c r="AL580" s="49"/>
    </row>
    <row r="58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7"/>
      <c r="AC581" s="47"/>
      <c r="AD581" s="47"/>
      <c r="AE581" s="47"/>
      <c r="AF581" s="47"/>
      <c r="AG581" s="47"/>
      <c r="AH581" s="48"/>
      <c r="AI581" s="47"/>
      <c r="AJ581" s="47"/>
      <c r="AK581" s="48"/>
      <c r="AL581" s="49"/>
    </row>
    <row r="582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7"/>
      <c r="AC582" s="47"/>
      <c r="AD582" s="47"/>
      <c r="AE582" s="47"/>
      <c r="AF582" s="47"/>
      <c r="AG582" s="47"/>
      <c r="AH582" s="48"/>
      <c r="AI582" s="47"/>
      <c r="AJ582" s="47"/>
      <c r="AK582" s="48"/>
      <c r="AL582" s="49"/>
    </row>
    <row r="58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7"/>
      <c r="AC583" s="47"/>
      <c r="AD583" s="47"/>
      <c r="AE583" s="47"/>
      <c r="AF583" s="47"/>
      <c r="AG583" s="47"/>
      <c r="AH583" s="48"/>
      <c r="AI583" s="47"/>
      <c r="AJ583" s="47"/>
      <c r="AK583" s="48"/>
      <c r="AL583" s="49"/>
    </row>
    <row r="584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7"/>
      <c r="AC584" s="47"/>
      <c r="AD584" s="47"/>
      <c r="AE584" s="47"/>
      <c r="AF584" s="47"/>
      <c r="AG584" s="47"/>
      <c r="AH584" s="48"/>
      <c r="AI584" s="47"/>
      <c r="AJ584" s="47"/>
      <c r="AK584" s="48"/>
      <c r="AL584" s="49"/>
    </row>
    <row r="58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7"/>
      <c r="AC585" s="47"/>
      <c r="AD585" s="47"/>
      <c r="AE585" s="47"/>
      <c r="AF585" s="47"/>
      <c r="AG585" s="47"/>
      <c r="AH585" s="48"/>
      <c r="AI585" s="47"/>
      <c r="AJ585" s="47"/>
      <c r="AK585" s="48"/>
      <c r="AL585" s="49"/>
    </row>
    <row r="586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7"/>
      <c r="AC586" s="47"/>
      <c r="AD586" s="47"/>
      <c r="AE586" s="47"/>
      <c r="AF586" s="47"/>
      <c r="AG586" s="47"/>
      <c r="AH586" s="48"/>
      <c r="AI586" s="47"/>
      <c r="AJ586" s="47"/>
      <c r="AK586" s="48"/>
      <c r="AL586" s="49"/>
    </row>
    <row r="587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7"/>
      <c r="AC587" s="47"/>
      <c r="AD587" s="47"/>
      <c r="AE587" s="47"/>
      <c r="AF587" s="47"/>
      <c r="AG587" s="47"/>
      <c r="AH587" s="48"/>
      <c r="AI587" s="47"/>
      <c r="AJ587" s="47"/>
      <c r="AK587" s="48"/>
      <c r="AL587" s="49"/>
    </row>
    <row r="588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7"/>
      <c r="AC588" s="47"/>
      <c r="AD588" s="47"/>
      <c r="AE588" s="47"/>
      <c r="AF588" s="47"/>
      <c r="AG588" s="47"/>
      <c r="AH588" s="48"/>
      <c r="AI588" s="47"/>
      <c r="AJ588" s="47"/>
      <c r="AK588" s="48"/>
      <c r="AL588" s="49"/>
    </row>
    <row r="589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7"/>
      <c r="AC589" s="47"/>
      <c r="AD589" s="47"/>
      <c r="AE589" s="47"/>
      <c r="AF589" s="47"/>
      <c r="AG589" s="47"/>
      <c r="AH589" s="48"/>
      <c r="AI589" s="47"/>
      <c r="AJ589" s="47"/>
      <c r="AK589" s="48"/>
      <c r="AL589" s="49"/>
    </row>
    <row r="590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7"/>
      <c r="AC590" s="47"/>
      <c r="AD590" s="47"/>
      <c r="AE590" s="47"/>
      <c r="AF590" s="47"/>
      <c r="AG590" s="47"/>
      <c r="AH590" s="48"/>
      <c r="AI590" s="47"/>
      <c r="AJ590" s="47"/>
      <c r="AK590" s="48"/>
      <c r="AL590" s="49"/>
    </row>
    <row r="59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7"/>
      <c r="AC591" s="47"/>
      <c r="AD591" s="47"/>
      <c r="AE591" s="47"/>
      <c r="AF591" s="47"/>
      <c r="AG591" s="47"/>
      <c r="AH591" s="48"/>
      <c r="AI591" s="47"/>
      <c r="AJ591" s="47"/>
      <c r="AK591" s="48"/>
      <c r="AL591" s="49"/>
    </row>
    <row r="592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7"/>
      <c r="AC592" s="47"/>
      <c r="AD592" s="47"/>
      <c r="AE592" s="47"/>
      <c r="AF592" s="47"/>
      <c r="AG592" s="47"/>
      <c r="AH592" s="48"/>
      <c r="AI592" s="47"/>
      <c r="AJ592" s="47"/>
      <c r="AK592" s="48"/>
      <c r="AL592" s="49"/>
    </row>
    <row r="59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7"/>
      <c r="AC593" s="47"/>
      <c r="AD593" s="47"/>
      <c r="AE593" s="47"/>
      <c r="AF593" s="47"/>
      <c r="AG593" s="47"/>
      <c r="AH593" s="48"/>
      <c r="AI593" s="47"/>
      <c r="AJ593" s="47"/>
      <c r="AK593" s="48"/>
      <c r="AL593" s="49"/>
    </row>
    <row r="594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7"/>
      <c r="AC594" s="47"/>
      <c r="AD594" s="47"/>
      <c r="AE594" s="47"/>
      <c r="AF594" s="47"/>
      <c r="AG594" s="47"/>
      <c r="AH594" s="48"/>
      <c r="AI594" s="47"/>
      <c r="AJ594" s="47"/>
      <c r="AK594" s="48"/>
      <c r="AL594" s="49"/>
    </row>
    <row r="59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7"/>
      <c r="AC595" s="47"/>
      <c r="AD595" s="47"/>
      <c r="AE595" s="47"/>
      <c r="AF595" s="47"/>
      <c r="AG595" s="47"/>
      <c r="AH595" s="48"/>
      <c r="AI595" s="47"/>
      <c r="AJ595" s="47"/>
      <c r="AK595" s="48"/>
      <c r="AL595" s="49"/>
    </row>
    <row r="596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7"/>
      <c r="AC596" s="47"/>
      <c r="AD596" s="47"/>
      <c r="AE596" s="47"/>
      <c r="AF596" s="47"/>
      <c r="AG596" s="47"/>
      <c r="AH596" s="48"/>
      <c r="AI596" s="47"/>
      <c r="AJ596" s="47"/>
      <c r="AK596" s="48"/>
      <c r="AL596" s="49"/>
    </row>
    <row r="597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7"/>
      <c r="AC597" s="47"/>
      <c r="AD597" s="47"/>
      <c r="AE597" s="47"/>
      <c r="AF597" s="47"/>
      <c r="AG597" s="47"/>
      <c r="AH597" s="48"/>
      <c r="AI597" s="47"/>
      <c r="AJ597" s="47"/>
      <c r="AK597" s="48"/>
      <c r="AL597" s="49"/>
    </row>
    <row r="598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7"/>
      <c r="AC598" s="47"/>
      <c r="AD598" s="47"/>
      <c r="AE598" s="47"/>
      <c r="AF598" s="47"/>
      <c r="AG598" s="47"/>
      <c r="AH598" s="48"/>
      <c r="AI598" s="47"/>
      <c r="AJ598" s="47"/>
      <c r="AK598" s="48"/>
      <c r="AL598" s="49"/>
    </row>
    <row r="599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7"/>
      <c r="AC599" s="47"/>
      <c r="AD599" s="47"/>
      <c r="AE599" s="47"/>
      <c r="AF599" s="47"/>
      <c r="AG599" s="47"/>
      <c r="AH599" s="48"/>
      <c r="AI599" s="47"/>
      <c r="AJ599" s="47"/>
      <c r="AK599" s="48"/>
      <c r="AL599" s="49"/>
    </row>
    <row r="600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7"/>
      <c r="AC600" s="47"/>
      <c r="AD600" s="47"/>
      <c r="AE600" s="47"/>
      <c r="AF600" s="47"/>
      <c r="AG600" s="47"/>
      <c r="AH600" s="48"/>
      <c r="AI600" s="47"/>
      <c r="AJ600" s="47"/>
      <c r="AK600" s="48"/>
      <c r="AL600" s="49"/>
    </row>
    <row r="60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7"/>
      <c r="AC601" s="47"/>
      <c r="AD601" s="47"/>
      <c r="AE601" s="47"/>
      <c r="AF601" s="47"/>
      <c r="AG601" s="47"/>
      <c r="AH601" s="48"/>
      <c r="AI601" s="47"/>
      <c r="AJ601" s="47"/>
      <c r="AK601" s="48"/>
      <c r="AL601" s="49"/>
    </row>
    <row r="602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7"/>
      <c r="AC602" s="47"/>
      <c r="AD602" s="47"/>
      <c r="AE602" s="47"/>
      <c r="AF602" s="47"/>
      <c r="AG602" s="47"/>
      <c r="AH602" s="48"/>
      <c r="AI602" s="47"/>
      <c r="AJ602" s="47"/>
      <c r="AK602" s="48"/>
      <c r="AL602" s="49"/>
    </row>
    <row r="60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7"/>
      <c r="AC603" s="47"/>
      <c r="AD603" s="47"/>
      <c r="AE603" s="47"/>
      <c r="AF603" s="47"/>
      <c r="AG603" s="47"/>
      <c r="AH603" s="48"/>
      <c r="AI603" s="47"/>
      <c r="AJ603" s="47"/>
      <c r="AK603" s="48"/>
      <c r="AL603" s="49"/>
    </row>
    <row r="604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7"/>
      <c r="AC604" s="47"/>
      <c r="AD604" s="47"/>
      <c r="AE604" s="47"/>
      <c r="AF604" s="47"/>
      <c r="AG604" s="47"/>
      <c r="AH604" s="48"/>
      <c r="AI604" s="47"/>
      <c r="AJ604" s="47"/>
      <c r="AK604" s="48"/>
      <c r="AL604" s="49"/>
    </row>
    <row r="60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7"/>
      <c r="AC605" s="47"/>
      <c r="AD605" s="47"/>
      <c r="AE605" s="47"/>
      <c r="AF605" s="47"/>
      <c r="AG605" s="47"/>
      <c r="AH605" s="48"/>
      <c r="AI605" s="47"/>
      <c r="AJ605" s="47"/>
      <c r="AK605" s="48"/>
      <c r="AL605" s="49"/>
    </row>
    <row r="606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7"/>
      <c r="AC606" s="47"/>
      <c r="AD606" s="47"/>
      <c r="AE606" s="47"/>
      <c r="AF606" s="47"/>
      <c r="AG606" s="47"/>
      <c r="AH606" s="48"/>
      <c r="AI606" s="47"/>
      <c r="AJ606" s="47"/>
      <c r="AK606" s="48"/>
      <c r="AL606" s="49"/>
    </row>
    <row r="607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7"/>
      <c r="AC607" s="47"/>
      <c r="AD607" s="47"/>
      <c r="AE607" s="47"/>
      <c r="AF607" s="47"/>
      <c r="AG607" s="47"/>
      <c r="AH607" s="48"/>
      <c r="AI607" s="47"/>
      <c r="AJ607" s="47"/>
      <c r="AK607" s="48"/>
      <c r="AL607" s="49"/>
    </row>
    <row r="608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7"/>
      <c r="AC608" s="47"/>
      <c r="AD608" s="47"/>
      <c r="AE608" s="47"/>
      <c r="AF608" s="47"/>
      <c r="AG608" s="47"/>
      <c r="AH608" s="48"/>
      <c r="AI608" s="47"/>
      <c r="AJ608" s="47"/>
      <c r="AK608" s="48"/>
      <c r="AL608" s="49"/>
    </row>
    <row r="609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7"/>
      <c r="AC609" s="47"/>
      <c r="AD609" s="47"/>
      <c r="AE609" s="47"/>
      <c r="AF609" s="47"/>
      <c r="AG609" s="47"/>
      <c r="AH609" s="48"/>
      <c r="AI609" s="47"/>
      <c r="AJ609" s="47"/>
      <c r="AK609" s="48"/>
      <c r="AL609" s="49"/>
    </row>
    <row r="610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7"/>
      <c r="AC610" s="47"/>
      <c r="AD610" s="47"/>
      <c r="AE610" s="47"/>
      <c r="AF610" s="47"/>
      <c r="AG610" s="47"/>
      <c r="AH610" s="48"/>
      <c r="AI610" s="47"/>
      <c r="AJ610" s="47"/>
      <c r="AK610" s="48"/>
      <c r="AL610" s="49"/>
    </row>
    <row r="61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7"/>
      <c r="AC611" s="47"/>
      <c r="AD611" s="47"/>
      <c r="AE611" s="47"/>
      <c r="AF611" s="47"/>
      <c r="AG611" s="47"/>
      <c r="AH611" s="48"/>
      <c r="AI611" s="47"/>
      <c r="AJ611" s="47"/>
      <c r="AK611" s="48"/>
      <c r="AL611" s="49"/>
    </row>
    <row r="612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7"/>
      <c r="AC612" s="47"/>
      <c r="AD612" s="47"/>
      <c r="AE612" s="47"/>
      <c r="AF612" s="47"/>
      <c r="AG612" s="47"/>
      <c r="AH612" s="48"/>
      <c r="AI612" s="47"/>
      <c r="AJ612" s="47"/>
      <c r="AK612" s="48"/>
      <c r="AL612" s="49"/>
    </row>
    <row r="61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7"/>
      <c r="AC613" s="47"/>
      <c r="AD613" s="47"/>
      <c r="AE613" s="47"/>
      <c r="AF613" s="47"/>
      <c r="AG613" s="47"/>
      <c r="AH613" s="48"/>
      <c r="AI613" s="47"/>
      <c r="AJ613" s="47"/>
      <c r="AK613" s="48"/>
      <c r="AL613" s="49"/>
    </row>
    <row r="614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7"/>
      <c r="AC614" s="47"/>
      <c r="AD614" s="47"/>
      <c r="AE614" s="47"/>
      <c r="AF614" s="47"/>
      <c r="AG614" s="47"/>
      <c r="AH614" s="48"/>
      <c r="AI614" s="47"/>
      <c r="AJ614" s="47"/>
      <c r="AK614" s="48"/>
      <c r="AL614" s="49"/>
    </row>
    <row r="61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7"/>
      <c r="AC615" s="47"/>
      <c r="AD615" s="47"/>
      <c r="AE615" s="47"/>
      <c r="AF615" s="47"/>
      <c r="AG615" s="47"/>
      <c r="AH615" s="48"/>
      <c r="AI615" s="47"/>
      <c r="AJ615" s="47"/>
      <c r="AK615" s="48"/>
      <c r="AL615" s="49"/>
    </row>
    <row r="616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7"/>
      <c r="AC616" s="47"/>
      <c r="AD616" s="47"/>
      <c r="AE616" s="47"/>
      <c r="AF616" s="47"/>
      <c r="AG616" s="47"/>
      <c r="AH616" s="48"/>
      <c r="AI616" s="47"/>
      <c r="AJ616" s="47"/>
      <c r="AK616" s="48"/>
      <c r="AL616" s="49"/>
    </row>
    <row r="617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7"/>
      <c r="AC617" s="47"/>
      <c r="AD617" s="47"/>
      <c r="AE617" s="47"/>
      <c r="AF617" s="47"/>
      <c r="AG617" s="47"/>
      <c r="AH617" s="48"/>
      <c r="AI617" s="47"/>
      <c r="AJ617" s="47"/>
      <c r="AK617" s="48"/>
      <c r="AL617" s="49"/>
    </row>
    <row r="618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7"/>
      <c r="AC618" s="47"/>
      <c r="AD618" s="47"/>
      <c r="AE618" s="47"/>
      <c r="AF618" s="47"/>
      <c r="AG618" s="47"/>
      <c r="AH618" s="48"/>
      <c r="AI618" s="47"/>
      <c r="AJ618" s="47"/>
      <c r="AK618" s="48"/>
      <c r="AL618" s="49"/>
    </row>
    <row r="619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7"/>
      <c r="AC619" s="47"/>
      <c r="AD619" s="47"/>
      <c r="AE619" s="47"/>
      <c r="AF619" s="47"/>
      <c r="AG619" s="47"/>
      <c r="AH619" s="48"/>
      <c r="AI619" s="47"/>
      <c r="AJ619" s="47"/>
      <c r="AK619" s="48"/>
      <c r="AL619" s="49"/>
    </row>
    <row r="620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7"/>
      <c r="AC620" s="47"/>
      <c r="AD620" s="47"/>
      <c r="AE620" s="47"/>
      <c r="AF620" s="47"/>
      <c r="AG620" s="47"/>
      <c r="AH620" s="48"/>
      <c r="AI620" s="47"/>
      <c r="AJ620" s="47"/>
      <c r="AK620" s="48"/>
      <c r="AL620" s="49"/>
    </row>
    <row r="62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7"/>
      <c r="AC621" s="47"/>
      <c r="AD621" s="47"/>
      <c r="AE621" s="47"/>
      <c r="AF621" s="47"/>
      <c r="AG621" s="47"/>
      <c r="AH621" s="48"/>
      <c r="AI621" s="47"/>
      <c r="AJ621" s="47"/>
      <c r="AK621" s="48"/>
      <c r="AL621" s="49"/>
    </row>
    <row r="622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7"/>
      <c r="AC622" s="47"/>
      <c r="AD622" s="47"/>
      <c r="AE622" s="47"/>
      <c r="AF622" s="47"/>
      <c r="AG622" s="47"/>
      <c r="AH622" s="48"/>
      <c r="AI622" s="47"/>
      <c r="AJ622" s="47"/>
      <c r="AK622" s="48"/>
      <c r="AL622" s="49"/>
    </row>
    <row r="62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7"/>
      <c r="AC623" s="47"/>
      <c r="AD623" s="47"/>
      <c r="AE623" s="47"/>
      <c r="AF623" s="47"/>
      <c r="AG623" s="47"/>
      <c r="AH623" s="48"/>
      <c r="AI623" s="47"/>
      <c r="AJ623" s="47"/>
      <c r="AK623" s="48"/>
      <c r="AL623" s="49"/>
    </row>
    <row r="624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7"/>
      <c r="AC624" s="47"/>
      <c r="AD624" s="47"/>
      <c r="AE624" s="47"/>
      <c r="AF624" s="47"/>
      <c r="AG624" s="47"/>
      <c r="AH624" s="48"/>
      <c r="AI624" s="47"/>
      <c r="AJ624" s="47"/>
      <c r="AK624" s="48"/>
      <c r="AL624" s="49"/>
    </row>
    <row r="62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7"/>
      <c r="AC625" s="47"/>
      <c r="AD625" s="47"/>
      <c r="AE625" s="47"/>
      <c r="AF625" s="47"/>
      <c r="AG625" s="47"/>
      <c r="AH625" s="48"/>
      <c r="AI625" s="47"/>
      <c r="AJ625" s="47"/>
      <c r="AK625" s="48"/>
      <c r="AL625" s="49"/>
    </row>
    <row r="626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7"/>
      <c r="AC626" s="47"/>
      <c r="AD626" s="47"/>
      <c r="AE626" s="47"/>
      <c r="AF626" s="47"/>
      <c r="AG626" s="47"/>
      <c r="AH626" s="48"/>
      <c r="AI626" s="47"/>
      <c r="AJ626" s="47"/>
      <c r="AK626" s="48"/>
      <c r="AL626" s="49"/>
    </row>
    <row r="627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7"/>
      <c r="AC627" s="47"/>
      <c r="AD627" s="47"/>
      <c r="AE627" s="47"/>
      <c r="AF627" s="47"/>
      <c r="AG627" s="47"/>
      <c r="AH627" s="48"/>
      <c r="AI627" s="47"/>
      <c r="AJ627" s="47"/>
      <c r="AK627" s="48"/>
      <c r="AL627" s="49"/>
    </row>
    <row r="628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7"/>
      <c r="AC628" s="47"/>
      <c r="AD628" s="47"/>
      <c r="AE628" s="47"/>
      <c r="AF628" s="47"/>
      <c r="AG628" s="47"/>
      <c r="AH628" s="48"/>
      <c r="AI628" s="47"/>
      <c r="AJ628" s="47"/>
      <c r="AK628" s="48"/>
      <c r="AL628" s="49"/>
    </row>
    <row r="629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7"/>
      <c r="AC629" s="47"/>
      <c r="AD629" s="47"/>
      <c r="AE629" s="47"/>
      <c r="AF629" s="47"/>
      <c r="AG629" s="47"/>
      <c r="AH629" s="48"/>
      <c r="AI629" s="47"/>
      <c r="AJ629" s="47"/>
      <c r="AK629" s="48"/>
      <c r="AL629" s="49"/>
    </row>
    <row r="630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7"/>
      <c r="AC630" s="47"/>
      <c r="AD630" s="47"/>
      <c r="AE630" s="47"/>
      <c r="AF630" s="47"/>
      <c r="AG630" s="47"/>
      <c r="AH630" s="48"/>
      <c r="AI630" s="47"/>
      <c r="AJ630" s="47"/>
      <c r="AK630" s="48"/>
      <c r="AL630" s="49"/>
    </row>
    <row r="63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7"/>
      <c r="AC631" s="47"/>
      <c r="AD631" s="47"/>
      <c r="AE631" s="47"/>
      <c r="AF631" s="47"/>
      <c r="AG631" s="47"/>
      <c r="AH631" s="48"/>
      <c r="AI631" s="47"/>
      <c r="AJ631" s="47"/>
      <c r="AK631" s="48"/>
      <c r="AL631" s="49"/>
    </row>
    <row r="632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7"/>
      <c r="AC632" s="47"/>
      <c r="AD632" s="47"/>
      <c r="AE632" s="47"/>
      <c r="AF632" s="47"/>
      <c r="AG632" s="47"/>
      <c r="AH632" s="48"/>
      <c r="AI632" s="47"/>
      <c r="AJ632" s="47"/>
      <c r="AK632" s="48"/>
      <c r="AL632" s="49"/>
    </row>
    <row r="63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7"/>
      <c r="AC633" s="47"/>
      <c r="AD633" s="47"/>
      <c r="AE633" s="47"/>
      <c r="AF633" s="47"/>
      <c r="AG633" s="47"/>
      <c r="AH633" s="48"/>
      <c r="AI633" s="47"/>
      <c r="AJ633" s="47"/>
      <c r="AK633" s="48"/>
      <c r="AL633" s="49"/>
    </row>
    <row r="634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7"/>
      <c r="AC634" s="47"/>
      <c r="AD634" s="47"/>
      <c r="AE634" s="47"/>
      <c r="AF634" s="47"/>
      <c r="AG634" s="47"/>
      <c r="AH634" s="48"/>
      <c r="AI634" s="47"/>
      <c r="AJ634" s="47"/>
      <c r="AK634" s="48"/>
      <c r="AL634" s="49"/>
    </row>
    <row r="6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7"/>
      <c r="AC635" s="47"/>
      <c r="AD635" s="47"/>
      <c r="AE635" s="47"/>
      <c r="AF635" s="47"/>
      <c r="AG635" s="47"/>
      <c r="AH635" s="48"/>
      <c r="AI635" s="47"/>
      <c r="AJ635" s="47"/>
      <c r="AK635" s="48"/>
      <c r="AL635" s="49"/>
    </row>
    <row r="636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7"/>
      <c r="AC636" s="47"/>
      <c r="AD636" s="47"/>
      <c r="AE636" s="47"/>
      <c r="AF636" s="47"/>
      <c r="AG636" s="47"/>
      <c r="AH636" s="48"/>
      <c r="AI636" s="47"/>
      <c r="AJ636" s="47"/>
      <c r="AK636" s="48"/>
      <c r="AL636" s="49"/>
    </row>
    <row r="637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7"/>
      <c r="AC637" s="47"/>
      <c r="AD637" s="47"/>
      <c r="AE637" s="47"/>
      <c r="AF637" s="47"/>
      <c r="AG637" s="47"/>
      <c r="AH637" s="48"/>
      <c r="AI637" s="47"/>
      <c r="AJ637" s="47"/>
      <c r="AK637" s="48"/>
      <c r="AL637" s="49"/>
    </row>
    <row r="638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7"/>
      <c r="AC638" s="47"/>
      <c r="AD638" s="47"/>
      <c r="AE638" s="47"/>
      <c r="AF638" s="47"/>
      <c r="AG638" s="47"/>
      <c r="AH638" s="48"/>
      <c r="AI638" s="47"/>
      <c r="AJ638" s="47"/>
      <c r="AK638" s="48"/>
      <c r="AL638" s="49"/>
    </row>
    <row r="639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7"/>
      <c r="AC639" s="47"/>
      <c r="AD639" s="47"/>
      <c r="AE639" s="47"/>
      <c r="AF639" s="47"/>
      <c r="AG639" s="47"/>
      <c r="AH639" s="48"/>
      <c r="AI639" s="47"/>
      <c r="AJ639" s="47"/>
      <c r="AK639" s="48"/>
      <c r="AL639" s="49"/>
    </row>
    <row r="640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7"/>
      <c r="AC640" s="47"/>
      <c r="AD640" s="47"/>
      <c r="AE640" s="47"/>
      <c r="AF640" s="47"/>
      <c r="AG640" s="47"/>
      <c r="AH640" s="48"/>
      <c r="AI640" s="47"/>
      <c r="AJ640" s="47"/>
      <c r="AK640" s="48"/>
      <c r="AL640" s="49"/>
    </row>
    <row r="64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7"/>
      <c r="AC641" s="47"/>
      <c r="AD641" s="47"/>
      <c r="AE641" s="47"/>
      <c r="AF641" s="47"/>
      <c r="AG641" s="47"/>
      <c r="AH641" s="48"/>
      <c r="AI641" s="47"/>
      <c r="AJ641" s="47"/>
      <c r="AK641" s="48"/>
      <c r="AL641" s="49"/>
    </row>
    <row r="642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7"/>
      <c r="AC642" s="47"/>
      <c r="AD642" s="47"/>
      <c r="AE642" s="47"/>
      <c r="AF642" s="47"/>
      <c r="AG642" s="47"/>
      <c r="AH642" s="48"/>
      <c r="AI642" s="47"/>
      <c r="AJ642" s="47"/>
      <c r="AK642" s="48"/>
      <c r="AL642" s="49"/>
    </row>
    <row r="64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7"/>
      <c r="AC643" s="47"/>
      <c r="AD643" s="47"/>
      <c r="AE643" s="47"/>
      <c r="AF643" s="47"/>
      <c r="AG643" s="47"/>
      <c r="AH643" s="48"/>
      <c r="AI643" s="47"/>
      <c r="AJ643" s="47"/>
      <c r="AK643" s="48"/>
      <c r="AL643" s="49"/>
    </row>
    <row r="644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7"/>
      <c r="AC644" s="47"/>
      <c r="AD644" s="47"/>
      <c r="AE644" s="47"/>
      <c r="AF644" s="47"/>
      <c r="AG644" s="47"/>
      <c r="AH644" s="48"/>
      <c r="AI644" s="47"/>
      <c r="AJ644" s="47"/>
      <c r="AK644" s="48"/>
      <c r="AL644" s="49"/>
    </row>
    <row r="64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7"/>
      <c r="AC645" s="47"/>
      <c r="AD645" s="47"/>
      <c r="AE645" s="47"/>
      <c r="AF645" s="47"/>
      <c r="AG645" s="47"/>
      <c r="AH645" s="48"/>
      <c r="AI645" s="47"/>
      <c r="AJ645" s="47"/>
      <c r="AK645" s="48"/>
      <c r="AL645" s="49"/>
    </row>
    <row r="646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7"/>
      <c r="AC646" s="47"/>
      <c r="AD646" s="47"/>
      <c r="AE646" s="47"/>
      <c r="AF646" s="47"/>
      <c r="AG646" s="47"/>
      <c r="AH646" s="48"/>
      <c r="AI646" s="47"/>
      <c r="AJ646" s="47"/>
      <c r="AK646" s="48"/>
      <c r="AL646" s="49"/>
    </row>
    <row r="647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7"/>
      <c r="AC647" s="47"/>
      <c r="AD647" s="47"/>
      <c r="AE647" s="47"/>
      <c r="AF647" s="47"/>
      <c r="AG647" s="47"/>
      <c r="AH647" s="48"/>
      <c r="AI647" s="47"/>
      <c r="AJ647" s="47"/>
      <c r="AK647" s="48"/>
      <c r="AL647" s="49"/>
    </row>
    <row r="648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7"/>
      <c r="AC648" s="47"/>
      <c r="AD648" s="47"/>
      <c r="AE648" s="47"/>
      <c r="AF648" s="47"/>
      <c r="AG648" s="47"/>
      <c r="AH648" s="48"/>
      <c r="AI648" s="47"/>
      <c r="AJ648" s="47"/>
      <c r="AK648" s="48"/>
      <c r="AL648" s="49"/>
    </row>
    <row r="649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7"/>
      <c r="AC649" s="47"/>
      <c r="AD649" s="47"/>
      <c r="AE649" s="47"/>
      <c r="AF649" s="47"/>
      <c r="AG649" s="47"/>
      <c r="AH649" s="48"/>
      <c r="AI649" s="47"/>
      <c r="AJ649" s="47"/>
      <c r="AK649" s="48"/>
      <c r="AL649" s="49"/>
    </row>
    <row r="650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7"/>
      <c r="AC650" s="47"/>
      <c r="AD650" s="47"/>
      <c r="AE650" s="47"/>
      <c r="AF650" s="47"/>
      <c r="AG650" s="47"/>
      <c r="AH650" s="48"/>
      <c r="AI650" s="47"/>
      <c r="AJ650" s="47"/>
      <c r="AK650" s="48"/>
      <c r="AL650" s="49"/>
    </row>
    <row r="65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7"/>
      <c r="AC651" s="47"/>
      <c r="AD651" s="47"/>
      <c r="AE651" s="47"/>
      <c r="AF651" s="47"/>
      <c r="AG651" s="47"/>
      <c r="AH651" s="48"/>
      <c r="AI651" s="47"/>
      <c r="AJ651" s="47"/>
      <c r="AK651" s="48"/>
      <c r="AL651" s="49"/>
    </row>
    <row r="652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7"/>
      <c r="AC652" s="47"/>
      <c r="AD652" s="47"/>
      <c r="AE652" s="47"/>
      <c r="AF652" s="47"/>
      <c r="AG652" s="47"/>
      <c r="AH652" s="48"/>
      <c r="AI652" s="47"/>
      <c r="AJ652" s="47"/>
      <c r="AK652" s="48"/>
      <c r="AL652" s="49"/>
    </row>
    <row r="65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7"/>
      <c r="AC653" s="47"/>
      <c r="AD653" s="47"/>
      <c r="AE653" s="47"/>
      <c r="AF653" s="47"/>
      <c r="AG653" s="47"/>
      <c r="AH653" s="48"/>
      <c r="AI653" s="47"/>
      <c r="AJ653" s="47"/>
      <c r="AK653" s="48"/>
      <c r="AL653" s="49"/>
    </row>
    <row r="654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7"/>
      <c r="AC654" s="47"/>
      <c r="AD654" s="47"/>
      <c r="AE654" s="47"/>
      <c r="AF654" s="47"/>
      <c r="AG654" s="47"/>
      <c r="AH654" s="48"/>
      <c r="AI654" s="47"/>
      <c r="AJ654" s="47"/>
      <c r="AK654" s="48"/>
      <c r="AL654" s="49"/>
    </row>
    <row r="65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7"/>
      <c r="AC655" s="47"/>
      <c r="AD655" s="47"/>
      <c r="AE655" s="47"/>
      <c r="AF655" s="47"/>
      <c r="AG655" s="47"/>
      <c r="AH655" s="48"/>
      <c r="AI655" s="47"/>
      <c r="AJ655" s="47"/>
      <c r="AK655" s="48"/>
      <c r="AL655" s="49"/>
    </row>
    <row r="656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7"/>
      <c r="AC656" s="47"/>
      <c r="AD656" s="47"/>
      <c r="AE656" s="47"/>
      <c r="AF656" s="47"/>
      <c r="AG656" s="47"/>
      <c r="AH656" s="48"/>
      <c r="AI656" s="47"/>
      <c r="AJ656" s="47"/>
      <c r="AK656" s="48"/>
      <c r="AL656" s="49"/>
    </row>
    <row r="657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7"/>
      <c r="AC657" s="47"/>
      <c r="AD657" s="47"/>
      <c r="AE657" s="47"/>
      <c r="AF657" s="47"/>
      <c r="AG657" s="47"/>
      <c r="AH657" s="48"/>
      <c r="AI657" s="47"/>
      <c r="AJ657" s="47"/>
      <c r="AK657" s="48"/>
      <c r="AL657" s="49"/>
    </row>
    <row r="658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7"/>
      <c r="AC658" s="47"/>
      <c r="AD658" s="47"/>
      <c r="AE658" s="47"/>
      <c r="AF658" s="47"/>
      <c r="AG658" s="47"/>
      <c r="AH658" s="48"/>
      <c r="AI658" s="47"/>
      <c r="AJ658" s="47"/>
      <c r="AK658" s="48"/>
      <c r="AL658" s="49"/>
    </row>
    <row r="659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7"/>
      <c r="AC659" s="47"/>
      <c r="AD659" s="47"/>
      <c r="AE659" s="47"/>
      <c r="AF659" s="47"/>
      <c r="AG659" s="47"/>
      <c r="AH659" s="48"/>
      <c r="AI659" s="47"/>
      <c r="AJ659" s="47"/>
      <c r="AK659" s="48"/>
      <c r="AL659" s="49"/>
    </row>
    <row r="660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7"/>
      <c r="AC660" s="47"/>
      <c r="AD660" s="47"/>
      <c r="AE660" s="47"/>
      <c r="AF660" s="47"/>
      <c r="AG660" s="47"/>
      <c r="AH660" s="48"/>
      <c r="AI660" s="47"/>
      <c r="AJ660" s="47"/>
      <c r="AK660" s="48"/>
      <c r="AL660" s="49"/>
    </row>
    <row r="66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7"/>
      <c r="AC661" s="47"/>
      <c r="AD661" s="47"/>
      <c r="AE661" s="47"/>
      <c r="AF661" s="47"/>
      <c r="AG661" s="47"/>
      <c r="AH661" s="48"/>
      <c r="AI661" s="47"/>
      <c r="AJ661" s="47"/>
      <c r="AK661" s="48"/>
      <c r="AL661" s="49"/>
    </row>
    <row r="662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7"/>
      <c r="AC662" s="47"/>
      <c r="AD662" s="47"/>
      <c r="AE662" s="47"/>
      <c r="AF662" s="47"/>
      <c r="AG662" s="47"/>
      <c r="AH662" s="48"/>
      <c r="AI662" s="47"/>
      <c r="AJ662" s="47"/>
      <c r="AK662" s="48"/>
      <c r="AL662" s="49"/>
    </row>
    <row r="66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7"/>
      <c r="AC663" s="47"/>
      <c r="AD663" s="47"/>
      <c r="AE663" s="47"/>
      <c r="AF663" s="47"/>
      <c r="AG663" s="47"/>
      <c r="AH663" s="48"/>
      <c r="AI663" s="47"/>
      <c r="AJ663" s="47"/>
      <c r="AK663" s="48"/>
      <c r="AL663" s="49"/>
    </row>
    <row r="664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7"/>
      <c r="AC664" s="47"/>
      <c r="AD664" s="47"/>
      <c r="AE664" s="47"/>
      <c r="AF664" s="47"/>
      <c r="AG664" s="47"/>
      <c r="AH664" s="48"/>
      <c r="AI664" s="47"/>
      <c r="AJ664" s="47"/>
      <c r="AK664" s="48"/>
      <c r="AL664" s="49"/>
    </row>
    <row r="66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7"/>
      <c r="AC665" s="47"/>
      <c r="AD665" s="47"/>
      <c r="AE665" s="47"/>
      <c r="AF665" s="47"/>
      <c r="AG665" s="47"/>
      <c r="AH665" s="48"/>
      <c r="AI665" s="47"/>
      <c r="AJ665" s="47"/>
      <c r="AK665" s="48"/>
      <c r="AL665" s="49"/>
    </row>
    <row r="666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7"/>
      <c r="AC666" s="47"/>
      <c r="AD666" s="47"/>
      <c r="AE666" s="47"/>
      <c r="AF666" s="47"/>
      <c r="AG666" s="47"/>
      <c r="AH666" s="48"/>
      <c r="AI666" s="47"/>
      <c r="AJ666" s="47"/>
      <c r="AK666" s="48"/>
      <c r="AL666" s="49"/>
    </row>
    <row r="667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7"/>
      <c r="AC667" s="47"/>
      <c r="AD667" s="47"/>
      <c r="AE667" s="47"/>
      <c r="AF667" s="47"/>
      <c r="AG667" s="47"/>
      <c r="AH667" s="48"/>
      <c r="AI667" s="47"/>
      <c r="AJ667" s="47"/>
      <c r="AK667" s="48"/>
      <c r="AL667" s="49"/>
    </row>
    <row r="668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7"/>
      <c r="AC668" s="47"/>
      <c r="AD668" s="47"/>
      <c r="AE668" s="47"/>
      <c r="AF668" s="47"/>
      <c r="AG668" s="47"/>
      <c r="AH668" s="48"/>
      <c r="AI668" s="47"/>
      <c r="AJ668" s="47"/>
      <c r="AK668" s="48"/>
      <c r="AL668" s="49"/>
    </row>
    <row r="669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7"/>
      <c r="AC669" s="47"/>
      <c r="AD669" s="47"/>
      <c r="AE669" s="47"/>
      <c r="AF669" s="47"/>
      <c r="AG669" s="47"/>
      <c r="AH669" s="48"/>
      <c r="AI669" s="47"/>
      <c r="AJ669" s="47"/>
      <c r="AK669" s="48"/>
      <c r="AL669" s="49"/>
    </row>
    <row r="670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7"/>
      <c r="AC670" s="47"/>
      <c r="AD670" s="47"/>
      <c r="AE670" s="47"/>
      <c r="AF670" s="47"/>
      <c r="AG670" s="47"/>
      <c r="AH670" s="48"/>
      <c r="AI670" s="47"/>
      <c r="AJ670" s="47"/>
      <c r="AK670" s="48"/>
      <c r="AL670" s="49"/>
    </row>
    <row r="67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7"/>
      <c r="AC671" s="47"/>
      <c r="AD671" s="47"/>
      <c r="AE671" s="47"/>
      <c r="AF671" s="47"/>
      <c r="AG671" s="47"/>
      <c r="AH671" s="48"/>
      <c r="AI671" s="47"/>
      <c r="AJ671" s="47"/>
      <c r="AK671" s="48"/>
      <c r="AL671" s="49"/>
    </row>
    <row r="672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7"/>
      <c r="AC672" s="47"/>
      <c r="AD672" s="47"/>
      <c r="AE672" s="47"/>
      <c r="AF672" s="47"/>
      <c r="AG672" s="47"/>
      <c r="AH672" s="48"/>
      <c r="AI672" s="47"/>
      <c r="AJ672" s="47"/>
      <c r="AK672" s="48"/>
      <c r="AL672" s="49"/>
    </row>
    <row r="67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7"/>
      <c r="AC673" s="47"/>
      <c r="AD673" s="47"/>
      <c r="AE673" s="47"/>
      <c r="AF673" s="47"/>
      <c r="AG673" s="47"/>
      <c r="AH673" s="48"/>
      <c r="AI673" s="47"/>
      <c r="AJ673" s="47"/>
      <c r="AK673" s="48"/>
      <c r="AL673" s="49"/>
    </row>
    <row r="674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7"/>
      <c r="AC674" s="47"/>
      <c r="AD674" s="47"/>
      <c r="AE674" s="47"/>
      <c r="AF674" s="47"/>
      <c r="AG674" s="47"/>
      <c r="AH674" s="48"/>
      <c r="AI674" s="47"/>
      <c r="AJ674" s="47"/>
      <c r="AK674" s="48"/>
      <c r="AL674" s="49"/>
    </row>
    <row r="6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7"/>
      <c r="AC675" s="47"/>
      <c r="AD675" s="47"/>
      <c r="AE675" s="47"/>
      <c r="AF675" s="47"/>
      <c r="AG675" s="47"/>
      <c r="AH675" s="48"/>
      <c r="AI675" s="47"/>
      <c r="AJ675" s="47"/>
      <c r="AK675" s="48"/>
      <c r="AL675" s="49"/>
    </row>
    <row r="676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7"/>
      <c r="AC676" s="47"/>
      <c r="AD676" s="47"/>
      <c r="AE676" s="47"/>
      <c r="AF676" s="47"/>
      <c r="AG676" s="47"/>
      <c r="AH676" s="48"/>
      <c r="AI676" s="47"/>
      <c r="AJ676" s="47"/>
      <c r="AK676" s="48"/>
      <c r="AL676" s="49"/>
    </row>
    <row r="677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7"/>
      <c r="AC677" s="47"/>
      <c r="AD677" s="47"/>
      <c r="AE677" s="47"/>
      <c r="AF677" s="47"/>
      <c r="AG677" s="47"/>
      <c r="AH677" s="48"/>
      <c r="AI677" s="47"/>
      <c r="AJ677" s="47"/>
      <c r="AK677" s="48"/>
      <c r="AL677" s="49"/>
    </row>
    <row r="678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7"/>
      <c r="AC678" s="47"/>
      <c r="AD678" s="47"/>
      <c r="AE678" s="47"/>
      <c r="AF678" s="47"/>
      <c r="AG678" s="47"/>
      <c r="AH678" s="48"/>
      <c r="AI678" s="47"/>
      <c r="AJ678" s="47"/>
      <c r="AK678" s="48"/>
      <c r="AL678" s="49"/>
    </row>
    <row r="679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7"/>
      <c r="AC679" s="47"/>
      <c r="AD679" s="47"/>
      <c r="AE679" s="47"/>
      <c r="AF679" s="47"/>
      <c r="AG679" s="47"/>
      <c r="AH679" s="48"/>
      <c r="AI679" s="47"/>
      <c r="AJ679" s="47"/>
      <c r="AK679" s="48"/>
      <c r="AL679" s="49"/>
    </row>
    <row r="680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7"/>
      <c r="AC680" s="47"/>
      <c r="AD680" s="47"/>
      <c r="AE680" s="47"/>
      <c r="AF680" s="47"/>
      <c r="AG680" s="47"/>
      <c r="AH680" s="48"/>
      <c r="AI680" s="47"/>
      <c r="AJ680" s="47"/>
      <c r="AK680" s="48"/>
      <c r="AL680" s="49"/>
    </row>
    <row r="68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7"/>
      <c r="AC681" s="47"/>
      <c r="AD681" s="47"/>
      <c r="AE681" s="47"/>
      <c r="AF681" s="47"/>
      <c r="AG681" s="47"/>
      <c r="AH681" s="48"/>
      <c r="AI681" s="47"/>
      <c r="AJ681" s="47"/>
      <c r="AK681" s="48"/>
      <c r="AL681" s="49"/>
    </row>
    <row r="682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7"/>
      <c r="AC682" s="47"/>
      <c r="AD682" s="47"/>
      <c r="AE682" s="47"/>
      <c r="AF682" s="47"/>
      <c r="AG682" s="47"/>
      <c r="AH682" s="48"/>
      <c r="AI682" s="47"/>
      <c r="AJ682" s="47"/>
      <c r="AK682" s="48"/>
      <c r="AL682" s="49"/>
    </row>
    <row r="68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7"/>
      <c r="AC683" s="47"/>
      <c r="AD683" s="47"/>
      <c r="AE683" s="47"/>
      <c r="AF683" s="47"/>
      <c r="AG683" s="47"/>
      <c r="AH683" s="48"/>
      <c r="AI683" s="47"/>
      <c r="AJ683" s="47"/>
      <c r="AK683" s="48"/>
      <c r="AL683" s="49"/>
    </row>
    <row r="684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7"/>
      <c r="AC684" s="47"/>
      <c r="AD684" s="47"/>
      <c r="AE684" s="47"/>
      <c r="AF684" s="47"/>
      <c r="AG684" s="47"/>
      <c r="AH684" s="48"/>
      <c r="AI684" s="47"/>
      <c r="AJ684" s="47"/>
      <c r="AK684" s="48"/>
      <c r="AL684" s="49"/>
    </row>
    <row r="68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7"/>
      <c r="AC685" s="47"/>
      <c r="AD685" s="47"/>
      <c r="AE685" s="47"/>
      <c r="AF685" s="47"/>
      <c r="AG685" s="47"/>
      <c r="AH685" s="48"/>
      <c r="AI685" s="47"/>
      <c r="AJ685" s="47"/>
      <c r="AK685" s="48"/>
      <c r="AL685" s="49"/>
    </row>
    <row r="686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7"/>
      <c r="AC686" s="47"/>
      <c r="AD686" s="47"/>
      <c r="AE686" s="47"/>
      <c r="AF686" s="47"/>
      <c r="AG686" s="47"/>
      <c r="AH686" s="48"/>
      <c r="AI686" s="47"/>
      <c r="AJ686" s="47"/>
      <c r="AK686" s="48"/>
      <c r="AL686" s="49"/>
    </row>
    <row r="687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7"/>
      <c r="AC687" s="47"/>
      <c r="AD687" s="47"/>
      <c r="AE687" s="47"/>
      <c r="AF687" s="47"/>
      <c r="AG687" s="47"/>
      <c r="AH687" s="48"/>
      <c r="AI687" s="47"/>
      <c r="AJ687" s="47"/>
      <c r="AK687" s="48"/>
      <c r="AL687" s="49"/>
    </row>
    <row r="688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7"/>
      <c r="AC688" s="47"/>
      <c r="AD688" s="47"/>
      <c r="AE688" s="47"/>
      <c r="AF688" s="47"/>
      <c r="AG688" s="47"/>
      <c r="AH688" s="48"/>
      <c r="AI688" s="47"/>
      <c r="AJ688" s="47"/>
      <c r="AK688" s="48"/>
      <c r="AL688" s="49"/>
    </row>
    <row r="689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7"/>
      <c r="AC689" s="47"/>
      <c r="AD689" s="47"/>
      <c r="AE689" s="47"/>
      <c r="AF689" s="47"/>
      <c r="AG689" s="47"/>
      <c r="AH689" s="48"/>
      <c r="AI689" s="47"/>
      <c r="AJ689" s="47"/>
      <c r="AK689" s="48"/>
      <c r="AL689" s="49"/>
    </row>
    <row r="690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7"/>
      <c r="AC690" s="47"/>
      <c r="AD690" s="47"/>
      <c r="AE690" s="47"/>
      <c r="AF690" s="47"/>
      <c r="AG690" s="47"/>
      <c r="AH690" s="48"/>
      <c r="AI690" s="47"/>
      <c r="AJ690" s="47"/>
      <c r="AK690" s="48"/>
      <c r="AL690" s="49"/>
    </row>
    <row r="69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7"/>
      <c r="AC691" s="47"/>
      <c r="AD691" s="47"/>
      <c r="AE691" s="47"/>
      <c r="AF691" s="47"/>
      <c r="AG691" s="47"/>
      <c r="AH691" s="48"/>
      <c r="AI691" s="47"/>
      <c r="AJ691" s="47"/>
      <c r="AK691" s="48"/>
      <c r="AL691" s="49"/>
    </row>
    <row r="692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7"/>
      <c r="AC692" s="47"/>
      <c r="AD692" s="47"/>
      <c r="AE692" s="47"/>
      <c r="AF692" s="47"/>
      <c r="AG692" s="47"/>
      <c r="AH692" s="48"/>
      <c r="AI692" s="47"/>
      <c r="AJ692" s="47"/>
      <c r="AK692" s="48"/>
      <c r="AL692" s="49"/>
    </row>
    <row r="69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7"/>
      <c r="AC693" s="47"/>
      <c r="AD693" s="47"/>
      <c r="AE693" s="47"/>
      <c r="AF693" s="47"/>
      <c r="AG693" s="47"/>
      <c r="AH693" s="48"/>
      <c r="AI693" s="47"/>
      <c r="AJ693" s="47"/>
      <c r="AK693" s="48"/>
      <c r="AL693" s="49"/>
    </row>
    <row r="694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7"/>
      <c r="AC694" s="47"/>
      <c r="AD694" s="47"/>
      <c r="AE694" s="47"/>
      <c r="AF694" s="47"/>
      <c r="AG694" s="47"/>
      <c r="AH694" s="48"/>
      <c r="AI694" s="47"/>
      <c r="AJ694" s="47"/>
      <c r="AK694" s="48"/>
      <c r="AL694" s="49"/>
    </row>
    <row r="69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7"/>
      <c r="AC695" s="47"/>
      <c r="AD695" s="47"/>
      <c r="AE695" s="47"/>
      <c r="AF695" s="47"/>
      <c r="AG695" s="47"/>
      <c r="AH695" s="48"/>
      <c r="AI695" s="47"/>
      <c r="AJ695" s="47"/>
      <c r="AK695" s="48"/>
      <c r="AL695" s="49"/>
    </row>
  </sheetData>
  <conditionalFormatting sqref="C1:C695">
    <cfRule type="cellIs" dxfId="5" priority="1" operator="equal">
      <formula>"Unavailable"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57"/>
    <col customWidth="1" min="2" max="2" width="22.43"/>
    <col customWidth="1" min="3" max="3" width="4.43"/>
    <col customWidth="1" min="4" max="6" width="4.0"/>
    <col customWidth="1" min="7" max="28" width="19.43"/>
  </cols>
  <sheetData>
    <row r="1">
      <c r="A1" s="37" t="s">
        <v>77</v>
      </c>
      <c r="B1" s="37" t="s">
        <v>1434</v>
      </c>
      <c r="C1" s="37" t="s">
        <v>1435</v>
      </c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</row>
    <row r="2">
      <c r="A2" s="37">
        <v>85.0</v>
      </c>
      <c r="B2" s="37" t="s">
        <v>1436</v>
      </c>
      <c r="C2" s="37" t="s">
        <v>1437</v>
      </c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</row>
    <row r="3">
      <c r="A3" s="37">
        <v>26.0</v>
      </c>
      <c r="B3" s="37" t="s">
        <v>1438</v>
      </c>
      <c r="C3" s="37" t="s">
        <v>1437</v>
      </c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</row>
    <row r="4">
      <c r="A4" s="37">
        <v>249.0</v>
      </c>
      <c r="B4" s="37" t="s">
        <v>1439</v>
      </c>
      <c r="C4" s="37" t="s">
        <v>1437</v>
      </c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</row>
    <row r="5">
      <c r="A5" s="37">
        <v>69.0</v>
      </c>
      <c r="B5" s="37" t="s">
        <v>1274</v>
      </c>
      <c r="C5" s="37" t="s">
        <v>88</v>
      </c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</row>
    <row r="6">
      <c r="A6" s="37">
        <v>30.0</v>
      </c>
      <c r="B6" s="37" t="s">
        <v>1440</v>
      </c>
      <c r="C6" s="37" t="s">
        <v>1441</v>
      </c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</row>
    <row r="7">
      <c r="A7" s="37">
        <v>43.0</v>
      </c>
      <c r="B7" s="37" t="s">
        <v>1442</v>
      </c>
      <c r="C7" s="37" t="s">
        <v>1437</v>
      </c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</row>
    <row r="8">
      <c r="A8" s="37">
        <v>69.0</v>
      </c>
      <c r="B8" s="37" t="s">
        <v>1443</v>
      </c>
      <c r="C8" s="37" t="s">
        <v>1437</v>
      </c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</row>
    <row r="9">
      <c r="A9" s="37">
        <v>132.0</v>
      </c>
      <c r="B9" s="37" t="s">
        <v>1160</v>
      </c>
      <c r="C9" s="37" t="s">
        <v>1437</v>
      </c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</row>
    <row r="10">
      <c r="A10" s="37">
        <v>34.0</v>
      </c>
      <c r="B10" s="37" t="s">
        <v>1444</v>
      </c>
      <c r="C10" s="37" t="s">
        <v>87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</row>
    <row r="11">
      <c r="A11" s="37">
        <v>157.0</v>
      </c>
      <c r="B11" s="37" t="s">
        <v>1139</v>
      </c>
      <c r="C11" s="37" t="s">
        <v>1437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</row>
    <row r="12">
      <c r="A12" s="37">
        <v>191.0</v>
      </c>
      <c r="B12" s="37" t="s">
        <v>1445</v>
      </c>
      <c r="C12" s="37" t="s">
        <v>1437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</row>
    <row r="13">
      <c r="A13" s="37">
        <v>42.0</v>
      </c>
      <c r="B13" s="37" t="s">
        <v>1446</v>
      </c>
      <c r="C13" s="37" t="s">
        <v>1437</v>
      </c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</row>
    <row r="14">
      <c r="A14" s="37">
        <v>163.0</v>
      </c>
      <c r="B14" s="37" t="s">
        <v>1447</v>
      </c>
      <c r="C14" s="37" t="s">
        <v>1437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</row>
    <row r="15">
      <c r="A15" s="37">
        <v>73.0</v>
      </c>
      <c r="B15" s="37" t="s">
        <v>1448</v>
      </c>
      <c r="C15" s="37" t="s">
        <v>1441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</row>
    <row r="16">
      <c r="A16" s="37">
        <v>111.0</v>
      </c>
      <c r="B16" s="37" t="s">
        <v>1449</v>
      </c>
      <c r="C16" s="37" t="s">
        <v>1437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</row>
    <row r="17">
      <c r="A17" s="37">
        <v>23.0</v>
      </c>
      <c r="B17" s="37" t="s">
        <v>1450</v>
      </c>
      <c r="C17" s="37" t="s">
        <v>107</v>
      </c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</row>
    <row r="18">
      <c r="A18" s="37">
        <v>61.0</v>
      </c>
      <c r="B18" s="37" t="s">
        <v>1451</v>
      </c>
      <c r="C18" s="37" t="s">
        <v>88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</row>
    <row r="19">
      <c r="A19" s="37">
        <v>40.0</v>
      </c>
      <c r="B19" s="37" t="s">
        <v>1452</v>
      </c>
      <c r="C19" s="37" t="s">
        <v>87</v>
      </c>
      <c r="D19" s="37" t="s">
        <v>107</v>
      </c>
      <c r="E19" s="37" t="s">
        <v>88</v>
      </c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</row>
    <row r="20">
      <c r="A20" s="37">
        <v>69.0</v>
      </c>
      <c r="B20" s="37" t="s">
        <v>1163</v>
      </c>
      <c r="C20" s="37" t="s">
        <v>1453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</row>
    <row r="21">
      <c r="A21" s="37">
        <v>36.0</v>
      </c>
      <c r="B21" s="37" t="s">
        <v>1165</v>
      </c>
      <c r="C21" s="37" t="s">
        <v>1453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</row>
    <row r="22">
      <c r="A22" s="37">
        <v>68.0</v>
      </c>
      <c r="B22" s="37" t="s">
        <v>1309</v>
      </c>
      <c r="C22" s="37" t="s">
        <v>107</v>
      </c>
      <c r="D22" s="37" t="s">
        <v>87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</row>
    <row r="23">
      <c r="A23" s="37">
        <v>1.0</v>
      </c>
      <c r="B23" s="37" t="s">
        <v>1454</v>
      </c>
      <c r="C23" s="37" t="s">
        <v>1441</v>
      </c>
      <c r="D23" s="37" t="s">
        <v>88</v>
      </c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</row>
    <row r="24">
      <c r="A24" s="37">
        <v>93.0</v>
      </c>
      <c r="B24" s="37" t="s">
        <v>1455</v>
      </c>
      <c r="C24" s="37" t="s">
        <v>87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</row>
    <row r="25">
      <c r="A25" s="37">
        <v>81.0</v>
      </c>
      <c r="B25" s="37" t="s">
        <v>1456</v>
      </c>
      <c r="C25" s="37" t="s">
        <v>1437</v>
      </c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</row>
    <row r="26">
      <c r="A26" s="37">
        <v>87.0</v>
      </c>
      <c r="B26" s="37" t="s">
        <v>1241</v>
      </c>
      <c r="C26" s="37" t="s">
        <v>1453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</row>
    <row r="27">
      <c r="A27" s="37">
        <v>222.0</v>
      </c>
      <c r="B27" s="37" t="s">
        <v>1457</v>
      </c>
      <c r="C27" s="37" t="s">
        <v>1437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</row>
    <row r="28">
      <c r="A28" s="37">
        <v>75.0</v>
      </c>
      <c r="B28" s="37" t="s">
        <v>1458</v>
      </c>
      <c r="C28" s="37" t="s">
        <v>1437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</row>
    <row r="29">
      <c r="A29" s="37">
        <v>94.0</v>
      </c>
      <c r="B29" s="37" t="s">
        <v>1459</v>
      </c>
      <c r="C29" s="37" t="s">
        <v>1453</v>
      </c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</row>
    <row r="30">
      <c r="A30" s="37">
        <v>25.0</v>
      </c>
      <c r="B30" s="37" t="s">
        <v>1460</v>
      </c>
      <c r="C30" s="37" t="s">
        <v>1441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</row>
    <row r="31">
      <c r="A31" s="37">
        <v>57.0</v>
      </c>
      <c r="B31" s="37" t="s">
        <v>1276</v>
      </c>
      <c r="C31" s="37" t="s">
        <v>1441</v>
      </c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</row>
    <row r="32">
      <c r="A32" s="37">
        <v>45.0</v>
      </c>
      <c r="B32" s="37" t="s">
        <v>1461</v>
      </c>
      <c r="C32" s="37" t="s">
        <v>1441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</row>
    <row r="33">
      <c r="A33" s="37">
        <v>51.0</v>
      </c>
      <c r="B33" s="37" t="s">
        <v>1462</v>
      </c>
      <c r="C33" s="37" t="s">
        <v>1441</v>
      </c>
      <c r="D33" s="37" t="s">
        <v>87</v>
      </c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</row>
    <row r="34">
      <c r="A34" s="37">
        <v>107.0</v>
      </c>
      <c r="B34" s="37" t="s">
        <v>1463</v>
      </c>
      <c r="C34" s="37" t="s">
        <v>1437</v>
      </c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</row>
    <row r="35">
      <c r="A35" s="37">
        <v>51.0</v>
      </c>
      <c r="B35" s="37" t="s">
        <v>1233</v>
      </c>
      <c r="C35" s="37" t="s">
        <v>1453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</row>
    <row r="36">
      <c r="A36" s="37">
        <v>70.0</v>
      </c>
      <c r="B36" s="37" t="s">
        <v>1190</v>
      </c>
      <c r="C36" s="37" t="s">
        <v>1453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</row>
    <row r="37">
      <c r="A37" s="37">
        <v>74.0</v>
      </c>
      <c r="B37" s="37" t="s">
        <v>1464</v>
      </c>
      <c r="C37" s="37" t="s">
        <v>1437</v>
      </c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</row>
    <row r="38">
      <c r="A38" s="37">
        <v>76.0</v>
      </c>
      <c r="B38" s="37" t="s">
        <v>1465</v>
      </c>
      <c r="C38" s="37" t="s">
        <v>1441</v>
      </c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</row>
    <row r="39">
      <c r="A39" s="37">
        <v>178.0</v>
      </c>
      <c r="B39" s="37" t="s">
        <v>1162</v>
      </c>
      <c r="C39" s="37" t="s">
        <v>1437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</row>
    <row r="40">
      <c r="A40" s="37">
        <v>234.0</v>
      </c>
      <c r="B40" s="37" t="s">
        <v>1466</v>
      </c>
      <c r="C40" s="37" t="s">
        <v>1437</v>
      </c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</row>
    <row r="41">
      <c r="A41" s="37">
        <v>80.0</v>
      </c>
      <c r="B41" s="37" t="s">
        <v>1467</v>
      </c>
      <c r="C41" s="37" t="s">
        <v>87</v>
      </c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</row>
    <row r="42">
      <c r="A42" s="37">
        <v>173.0</v>
      </c>
      <c r="B42" s="37" t="s">
        <v>1144</v>
      </c>
      <c r="C42" s="37" t="s">
        <v>1437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</row>
    <row r="43">
      <c r="A43" s="37">
        <v>54.0</v>
      </c>
      <c r="B43" s="37" t="s">
        <v>1333</v>
      </c>
      <c r="C43" s="37" t="s">
        <v>1453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</row>
    <row r="44">
      <c r="A44" s="37">
        <v>12.0</v>
      </c>
      <c r="B44" s="37" t="s">
        <v>1468</v>
      </c>
      <c r="C44" s="37" t="s">
        <v>88</v>
      </c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</row>
    <row r="45">
      <c r="A45" s="37">
        <v>14.0</v>
      </c>
      <c r="B45" s="37" t="s">
        <v>1469</v>
      </c>
      <c r="C45" s="37" t="s">
        <v>107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</row>
    <row r="46">
      <c r="A46" s="37">
        <v>35.0</v>
      </c>
      <c r="B46" s="37" t="s">
        <v>1470</v>
      </c>
      <c r="C46" s="37" t="s">
        <v>1437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</row>
    <row r="47">
      <c r="A47" s="37">
        <v>64.0</v>
      </c>
      <c r="B47" s="37" t="s">
        <v>1230</v>
      </c>
      <c r="C47" s="37" t="s">
        <v>1453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</row>
    <row r="48">
      <c r="A48" s="37">
        <v>62.0</v>
      </c>
      <c r="B48" s="37" t="s">
        <v>1471</v>
      </c>
      <c r="C48" s="37" t="s">
        <v>1437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</row>
    <row r="49">
      <c r="A49" s="37">
        <v>25.0</v>
      </c>
      <c r="B49" s="37" t="s">
        <v>1472</v>
      </c>
      <c r="C49" s="37" t="s">
        <v>88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</row>
    <row r="50">
      <c r="A50" s="37">
        <v>80.0</v>
      </c>
      <c r="B50" s="37" t="s">
        <v>1289</v>
      </c>
      <c r="C50" s="37" t="s">
        <v>1453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</row>
    <row r="51">
      <c r="A51" s="37">
        <v>46.0</v>
      </c>
      <c r="B51" s="37" t="s">
        <v>1187</v>
      </c>
      <c r="C51" s="37" t="s">
        <v>1453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</row>
    <row r="52">
      <c r="A52" s="37">
        <v>144.0</v>
      </c>
      <c r="B52" s="37" t="s">
        <v>1239</v>
      </c>
      <c r="C52" s="37" t="s">
        <v>1437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</row>
    <row r="53">
      <c r="A53" s="37">
        <v>136.0</v>
      </c>
      <c r="B53" s="37" t="s">
        <v>1473</v>
      </c>
      <c r="C53" s="37" t="s">
        <v>1437</v>
      </c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</row>
    <row r="54">
      <c r="A54" s="37">
        <v>28.0</v>
      </c>
      <c r="B54" s="37" t="s">
        <v>1200</v>
      </c>
      <c r="C54" s="37" t="s">
        <v>1453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</row>
    <row r="55">
      <c r="A55" s="37">
        <v>24.0</v>
      </c>
      <c r="B55" s="37" t="s">
        <v>1474</v>
      </c>
      <c r="C55" s="37" t="s">
        <v>1437</v>
      </c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</row>
    <row r="56">
      <c r="A56" s="37">
        <v>25.0</v>
      </c>
      <c r="B56" s="37" t="s">
        <v>1475</v>
      </c>
      <c r="C56" s="37" t="s">
        <v>1453</v>
      </c>
      <c r="D56" s="37" t="s">
        <v>107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</row>
    <row r="57">
      <c r="A57" s="37">
        <v>30.0</v>
      </c>
      <c r="B57" s="37" t="s">
        <v>1476</v>
      </c>
      <c r="C57" s="37" t="s">
        <v>88</v>
      </c>
      <c r="D57" s="37" t="s">
        <v>1437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</row>
    <row r="58">
      <c r="A58" s="37">
        <v>39.0</v>
      </c>
      <c r="B58" s="37" t="s">
        <v>1201</v>
      </c>
      <c r="C58" s="37" t="s">
        <v>1453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</row>
    <row r="59">
      <c r="A59" s="37">
        <v>116.0</v>
      </c>
      <c r="B59" s="37" t="s">
        <v>1477</v>
      </c>
      <c r="C59" s="37" t="s">
        <v>1437</v>
      </c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</row>
    <row r="60">
      <c r="A60" s="37">
        <v>56.0</v>
      </c>
      <c r="B60" s="37" t="s">
        <v>1478</v>
      </c>
      <c r="C60" s="37" t="s">
        <v>1437</v>
      </c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</row>
    <row r="61">
      <c r="A61" s="37">
        <v>73.0</v>
      </c>
      <c r="B61" s="37" t="s">
        <v>1302</v>
      </c>
      <c r="C61" s="37" t="s">
        <v>1453</v>
      </c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</row>
    <row r="62">
      <c r="A62" s="37">
        <v>125.0</v>
      </c>
      <c r="B62" s="37" t="s">
        <v>1224</v>
      </c>
      <c r="C62" s="37" t="s">
        <v>1437</v>
      </c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</row>
    <row r="63">
      <c r="A63" s="37">
        <v>201.0</v>
      </c>
      <c r="B63" s="37" t="s">
        <v>1235</v>
      </c>
      <c r="C63" s="37" t="s">
        <v>1437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</row>
    <row r="64">
      <c r="A64" s="37">
        <v>105.0</v>
      </c>
      <c r="B64" s="37" t="s">
        <v>1306</v>
      </c>
      <c r="C64" s="37" t="s">
        <v>1437</v>
      </c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</row>
    <row r="65">
      <c r="A65" s="37">
        <v>172.0</v>
      </c>
      <c r="B65" s="37" t="s">
        <v>1479</v>
      </c>
      <c r="C65" s="37" t="s">
        <v>1437</v>
      </c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</row>
    <row r="66">
      <c r="A66" s="37">
        <v>23.0</v>
      </c>
      <c r="B66" s="37" t="s">
        <v>1480</v>
      </c>
      <c r="C66" s="37" t="s">
        <v>1441</v>
      </c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</row>
    <row r="67">
      <c r="A67" s="37">
        <v>72.0</v>
      </c>
      <c r="B67" s="37" t="s">
        <v>1270</v>
      </c>
      <c r="C67" s="37" t="s">
        <v>107</v>
      </c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</row>
    <row r="68">
      <c r="A68" s="37">
        <v>56.0</v>
      </c>
      <c r="B68" s="37" t="s">
        <v>1481</v>
      </c>
      <c r="C68" s="37" t="s">
        <v>107</v>
      </c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</row>
    <row r="69">
      <c r="A69" s="37">
        <v>37.0</v>
      </c>
      <c r="B69" s="37" t="s">
        <v>1153</v>
      </c>
      <c r="C69" s="37" t="s">
        <v>88</v>
      </c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</row>
    <row r="70">
      <c r="A70" s="37">
        <v>215.0</v>
      </c>
      <c r="B70" s="37" t="s">
        <v>1286</v>
      </c>
      <c r="C70" s="37" t="s">
        <v>1437</v>
      </c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</row>
    <row r="71">
      <c r="A71" s="37">
        <v>213.0</v>
      </c>
      <c r="B71" s="37" t="s">
        <v>1290</v>
      </c>
      <c r="C71" s="37" t="s">
        <v>1437</v>
      </c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</row>
    <row r="72">
      <c r="A72" s="37">
        <v>26.0</v>
      </c>
      <c r="B72" s="37" t="s">
        <v>1482</v>
      </c>
      <c r="C72" s="37" t="s">
        <v>107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</row>
    <row r="73">
      <c r="A73" s="37">
        <v>22.0</v>
      </c>
      <c r="B73" s="37" t="s">
        <v>1483</v>
      </c>
      <c r="C73" s="37" t="s">
        <v>1441</v>
      </c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</row>
    <row r="74">
      <c r="A74" s="37">
        <v>11.0</v>
      </c>
      <c r="B74" s="37" t="s">
        <v>1484</v>
      </c>
      <c r="C74" s="37" t="s">
        <v>87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</row>
    <row r="75">
      <c r="A75" s="37">
        <v>95.0</v>
      </c>
      <c r="B75" s="37" t="s">
        <v>1485</v>
      </c>
      <c r="C75" s="37" t="s">
        <v>1437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</row>
    <row r="76">
      <c r="A76" s="37">
        <v>75.0</v>
      </c>
      <c r="B76" s="37" t="s">
        <v>1486</v>
      </c>
      <c r="C76" s="37" t="s">
        <v>1441</v>
      </c>
      <c r="D76" s="37" t="s">
        <v>87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</row>
    <row r="77">
      <c r="A77" s="37">
        <v>205.0</v>
      </c>
      <c r="B77" s="37" t="s">
        <v>1214</v>
      </c>
      <c r="C77" s="37" t="s">
        <v>1437</v>
      </c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</row>
    <row r="78">
      <c r="A78" s="37">
        <v>34.0</v>
      </c>
      <c r="B78" s="37" t="s">
        <v>1147</v>
      </c>
      <c r="C78" s="37" t="s">
        <v>1437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</row>
    <row r="79">
      <c r="A79" s="37">
        <v>169.0</v>
      </c>
      <c r="B79" s="37" t="s">
        <v>1279</v>
      </c>
      <c r="C79" s="37" t="s">
        <v>1437</v>
      </c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</row>
    <row r="80">
      <c r="A80" s="37">
        <v>19.0</v>
      </c>
      <c r="B80" s="37" t="s">
        <v>1487</v>
      </c>
      <c r="C80" s="37" t="s">
        <v>88</v>
      </c>
      <c r="D80" s="37" t="s">
        <v>1437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</row>
    <row r="81">
      <c r="A81" s="37">
        <v>66.0</v>
      </c>
      <c r="B81" s="37" t="s">
        <v>1169</v>
      </c>
      <c r="C81" s="37" t="s">
        <v>1437</v>
      </c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</row>
    <row r="82">
      <c r="A82" s="37">
        <v>193.0</v>
      </c>
      <c r="B82" s="37" t="s">
        <v>1347</v>
      </c>
      <c r="C82" s="37" t="s">
        <v>1437</v>
      </c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</row>
    <row r="83">
      <c r="A83" s="37">
        <v>71.0</v>
      </c>
      <c r="B83" s="37" t="s">
        <v>1221</v>
      </c>
      <c r="C83" s="37" t="s">
        <v>88</v>
      </c>
      <c r="D83" s="37" t="s">
        <v>87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</row>
    <row r="84">
      <c r="A84" s="37">
        <v>61.0</v>
      </c>
      <c r="B84" s="37" t="s">
        <v>1383</v>
      </c>
      <c r="C84" s="37" t="s">
        <v>1453</v>
      </c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</row>
    <row r="85">
      <c r="A85" s="37">
        <v>58.0</v>
      </c>
      <c r="B85" s="37" t="s">
        <v>1488</v>
      </c>
      <c r="C85" s="37" t="s">
        <v>1437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</row>
    <row r="86">
      <c r="A86" s="37">
        <v>7.0</v>
      </c>
      <c r="B86" s="37" t="s">
        <v>1489</v>
      </c>
      <c r="C86" s="37" t="s">
        <v>1437</v>
      </c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</row>
    <row r="87">
      <c r="A87" s="37">
        <v>162.0</v>
      </c>
      <c r="B87" s="37" t="s">
        <v>1381</v>
      </c>
      <c r="C87" s="37" t="s">
        <v>1437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</row>
    <row r="88">
      <c r="A88" s="37">
        <v>35.0</v>
      </c>
      <c r="B88" s="37" t="s">
        <v>1490</v>
      </c>
      <c r="C88" s="37" t="s">
        <v>1453</v>
      </c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</row>
    <row r="89">
      <c r="A89" s="37">
        <v>49.0</v>
      </c>
      <c r="B89" s="37" t="s">
        <v>1491</v>
      </c>
      <c r="C89" s="37" t="s">
        <v>1437</v>
      </c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</row>
    <row r="90">
      <c r="A90" s="37">
        <v>24.0</v>
      </c>
      <c r="B90" s="37" t="s">
        <v>299</v>
      </c>
      <c r="C90" s="37" t="s">
        <v>107</v>
      </c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</row>
    <row r="91">
      <c r="A91" s="37">
        <v>57.0</v>
      </c>
      <c r="B91" s="37" t="s">
        <v>1227</v>
      </c>
      <c r="C91" s="37" t="s">
        <v>1453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</row>
    <row r="92">
      <c r="A92" s="37">
        <v>15.0</v>
      </c>
      <c r="B92" s="37" t="s">
        <v>1492</v>
      </c>
      <c r="C92" s="37" t="s">
        <v>1441</v>
      </c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</row>
    <row r="93">
      <c r="A93" s="37">
        <v>10.0</v>
      </c>
      <c r="B93" s="37" t="s">
        <v>1493</v>
      </c>
      <c r="C93" s="37" t="s">
        <v>107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</row>
    <row r="94">
      <c r="A94" s="37">
        <v>9.0</v>
      </c>
      <c r="B94" s="37" t="s">
        <v>1494</v>
      </c>
      <c r="C94" s="37" t="s">
        <v>1453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</row>
    <row r="95">
      <c r="A95" s="37">
        <v>60.0</v>
      </c>
      <c r="B95" s="37" t="s">
        <v>1495</v>
      </c>
      <c r="C95" s="37" t="s">
        <v>1441</v>
      </c>
      <c r="D95" s="37" t="s">
        <v>88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</row>
    <row r="96">
      <c r="A96" s="37">
        <v>18.0</v>
      </c>
      <c r="B96" s="37" t="s">
        <v>1496</v>
      </c>
      <c r="C96" s="37" t="s">
        <v>87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</row>
    <row r="97">
      <c r="A97" s="37">
        <v>168.0</v>
      </c>
      <c r="B97" s="37" t="s">
        <v>1497</v>
      </c>
      <c r="C97" s="37" t="s">
        <v>1437</v>
      </c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</row>
    <row r="98">
      <c r="A98" s="37">
        <v>32.0</v>
      </c>
      <c r="B98" s="37" t="s">
        <v>1498</v>
      </c>
      <c r="C98" s="37" t="s">
        <v>87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</row>
    <row r="99">
      <c r="A99" s="37">
        <v>35.0</v>
      </c>
      <c r="B99" s="37" t="s">
        <v>1499</v>
      </c>
      <c r="C99" s="37" t="s">
        <v>87</v>
      </c>
      <c r="D99" s="37" t="s">
        <v>1437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</row>
    <row r="100">
      <c r="A100" s="37">
        <v>71.0</v>
      </c>
      <c r="B100" s="37" t="s">
        <v>1183</v>
      </c>
      <c r="C100" s="37" t="s">
        <v>1453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</row>
    <row r="101">
      <c r="A101" s="37">
        <v>62.0</v>
      </c>
      <c r="B101" s="37" t="s">
        <v>1500</v>
      </c>
      <c r="C101" s="37" t="s">
        <v>1453</v>
      </c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</row>
    <row r="102">
      <c r="A102" s="37">
        <v>33.0</v>
      </c>
      <c r="B102" s="37" t="s">
        <v>1150</v>
      </c>
      <c r="C102" s="37" t="s">
        <v>1453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</row>
    <row r="103">
      <c r="A103" s="37">
        <v>27.0</v>
      </c>
      <c r="B103" s="37" t="s">
        <v>1501</v>
      </c>
      <c r="C103" s="37" t="s">
        <v>1437</v>
      </c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</row>
    <row r="104">
      <c r="A104" s="37">
        <v>143.0</v>
      </c>
      <c r="B104" s="37" t="s">
        <v>1502</v>
      </c>
      <c r="C104" s="37" t="s">
        <v>1437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</row>
    <row r="105">
      <c r="A105" s="37">
        <v>203.0</v>
      </c>
      <c r="B105" s="37" t="s">
        <v>1503</v>
      </c>
      <c r="C105" s="37" t="s">
        <v>1437</v>
      </c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</row>
    <row r="106">
      <c r="A106" s="37">
        <v>50.0</v>
      </c>
      <c r="B106" s="37" t="s">
        <v>1204</v>
      </c>
      <c r="C106" s="37" t="s">
        <v>107</v>
      </c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</row>
    <row r="107">
      <c r="A107" s="37">
        <v>85.0</v>
      </c>
      <c r="B107" s="37" t="s">
        <v>1382</v>
      </c>
      <c r="C107" s="37" t="s">
        <v>1453</v>
      </c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</row>
    <row r="108">
      <c r="A108" s="37">
        <v>71.0</v>
      </c>
      <c r="B108" s="37" t="s">
        <v>1262</v>
      </c>
      <c r="C108" s="37" t="s">
        <v>87</v>
      </c>
      <c r="D108" s="37" t="s">
        <v>1437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</row>
    <row r="109">
      <c r="A109" s="37">
        <v>21.0</v>
      </c>
      <c r="B109" s="37" t="s">
        <v>1504</v>
      </c>
      <c r="C109" s="37" t="s">
        <v>1441</v>
      </c>
      <c r="D109" s="37" t="s">
        <v>1437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</row>
    <row r="110">
      <c r="A110" s="37">
        <v>62.0</v>
      </c>
      <c r="B110" s="37" t="s">
        <v>1158</v>
      </c>
      <c r="C110" s="37" t="s">
        <v>87</v>
      </c>
      <c r="D110" s="37" t="s">
        <v>88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</row>
    <row r="111">
      <c r="A111" s="37">
        <v>6.0</v>
      </c>
      <c r="B111" s="37" t="s">
        <v>1505</v>
      </c>
      <c r="C111" s="37" t="s">
        <v>1453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</row>
    <row r="112">
      <c r="A112" s="37">
        <v>19.0</v>
      </c>
      <c r="B112" s="37" t="s">
        <v>1506</v>
      </c>
      <c r="C112" s="37" t="s">
        <v>107</v>
      </c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</row>
    <row r="113">
      <c r="A113" s="37">
        <v>5.0</v>
      </c>
      <c r="B113" s="37" t="s">
        <v>1507</v>
      </c>
      <c r="C113" s="37" t="s">
        <v>1437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</row>
    <row r="114">
      <c r="A114" s="37">
        <v>76.0</v>
      </c>
      <c r="B114" s="37" t="s">
        <v>1508</v>
      </c>
      <c r="C114" s="37" t="s">
        <v>1437</v>
      </c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</row>
    <row r="115">
      <c r="A115" s="37">
        <v>2.0</v>
      </c>
      <c r="B115" s="37" t="s">
        <v>1509</v>
      </c>
      <c r="C115" s="37" t="s">
        <v>107</v>
      </c>
      <c r="D115" s="37" t="s">
        <v>1437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</row>
    <row r="116">
      <c r="A116" s="37">
        <v>59.0</v>
      </c>
      <c r="B116" s="37" t="s">
        <v>1510</v>
      </c>
      <c r="C116" s="37" t="s">
        <v>1441</v>
      </c>
      <c r="D116" s="37" t="s">
        <v>1437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</row>
    <row r="117">
      <c r="A117" s="37">
        <v>29.0</v>
      </c>
      <c r="B117" s="37" t="s">
        <v>1511</v>
      </c>
      <c r="C117" s="37" t="s">
        <v>88</v>
      </c>
      <c r="D117" s="37" t="s">
        <v>107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</row>
    <row r="118">
      <c r="A118" s="37">
        <v>82.0</v>
      </c>
      <c r="B118" s="37" t="s">
        <v>1512</v>
      </c>
      <c r="C118" s="37" t="s">
        <v>1437</v>
      </c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</row>
    <row r="119">
      <c r="A119" s="37">
        <v>10.0</v>
      </c>
      <c r="B119" s="37" t="s">
        <v>1513</v>
      </c>
      <c r="C119" s="37" t="s">
        <v>1441</v>
      </c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</row>
    <row r="120">
      <c r="A120" s="37">
        <v>226.0</v>
      </c>
      <c r="B120" s="37" t="s">
        <v>1514</v>
      </c>
      <c r="C120" s="37" t="s">
        <v>1437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</row>
    <row r="121">
      <c r="A121" s="37">
        <v>29.0</v>
      </c>
      <c r="B121" s="37" t="s">
        <v>1212</v>
      </c>
      <c r="C121" s="37" t="s">
        <v>1453</v>
      </c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</row>
    <row r="122">
      <c r="A122" s="37">
        <v>245.0</v>
      </c>
      <c r="B122" s="37" t="s">
        <v>1515</v>
      </c>
      <c r="C122" s="37" t="s">
        <v>1437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</row>
    <row r="123">
      <c r="A123" s="37">
        <v>200.0</v>
      </c>
      <c r="B123" s="37" t="s">
        <v>1516</v>
      </c>
      <c r="C123" s="37" t="s">
        <v>1437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</row>
    <row r="124">
      <c r="A124" s="37">
        <v>62.0</v>
      </c>
      <c r="B124" s="37" t="s">
        <v>1177</v>
      </c>
      <c r="C124" s="37" t="s">
        <v>1441</v>
      </c>
      <c r="D124" s="37" t="s">
        <v>88</v>
      </c>
      <c r="E124" s="37" t="s">
        <v>87</v>
      </c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</row>
    <row r="125">
      <c r="A125" s="37">
        <v>17.0</v>
      </c>
      <c r="B125" s="37" t="s">
        <v>1209</v>
      </c>
      <c r="C125" s="37" t="s">
        <v>107</v>
      </c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</row>
    <row r="126">
      <c r="A126" s="37">
        <v>16.0</v>
      </c>
      <c r="B126" s="37" t="s">
        <v>1517</v>
      </c>
      <c r="C126" s="37" t="s">
        <v>1453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</row>
    <row r="127">
      <c r="A127" s="37">
        <v>53.0</v>
      </c>
      <c r="B127" s="37" t="s">
        <v>1268</v>
      </c>
      <c r="C127" s="37" t="s">
        <v>1441</v>
      </c>
      <c r="D127" s="37" t="s">
        <v>87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</row>
    <row r="128">
      <c r="A128" s="37">
        <v>28.0</v>
      </c>
      <c r="B128" s="37" t="s">
        <v>1188</v>
      </c>
      <c r="C128" s="37" t="s">
        <v>107</v>
      </c>
      <c r="D128" s="37" t="s">
        <v>1437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</row>
    <row r="129">
      <c r="A129" s="37">
        <v>17.0</v>
      </c>
      <c r="B129" s="37" t="s">
        <v>1518</v>
      </c>
      <c r="C129" s="37" t="s">
        <v>1441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</row>
    <row r="130">
      <c r="A130" s="37">
        <v>147.0</v>
      </c>
      <c r="B130" s="37" t="s">
        <v>1519</v>
      </c>
      <c r="C130" s="37" t="s">
        <v>1437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</row>
    <row r="131">
      <c r="A131" s="37">
        <v>68.0</v>
      </c>
      <c r="B131" s="37" t="s">
        <v>1520</v>
      </c>
      <c r="C131" s="37" t="s">
        <v>1453</v>
      </c>
      <c r="D131" s="37" t="s">
        <v>1437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</row>
    <row r="132">
      <c r="A132" s="37">
        <v>27.0</v>
      </c>
      <c r="B132" s="37" t="s">
        <v>1521</v>
      </c>
      <c r="C132" s="37" t="s">
        <v>87</v>
      </c>
      <c r="D132" s="37" t="s">
        <v>88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</row>
    <row r="133">
      <c r="A133" s="37">
        <v>93.0</v>
      </c>
      <c r="B133" s="37" t="s">
        <v>1522</v>
      </c>
      <c r="C133" s="37" t="s">
        <v>1437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</row>
    <row r="134">
      <c r="A134" s="37">
        <v>36.0</v>
      </c>
      <c r="B134" s="37" t="s">
        <v>1523</v>
      </c>
      <c r="C134" s="37" t="s">
        <v>1441</v>
      </c>
      <c r="D134" s="37" t="s">
        <v>87</v>
      </c>
      <c r="E134" s="37" t="s">
        <v>88</v>
      </c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</row>
    <row r="135">
      <c r="A135" s="37">
        <v>89.0</v>
      </c>
      <c r="B135" s="37" t="s">
        <v>1524</v>
      </c>
      <c r="C135" s="37" t="s">
        <v>1437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</row>
    <row r="136">
      <c r="A136" s="37">
        <v>238.0</v>
      </c>
      <c r="B136" s="37" t="s">
        <v>1254</v>
      </c>
      <c r="C136" s="37" t="s">
        <v>1437</v>
      </c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</row>
    <row r="137">
      <c r="A137" s="37">
        <v>93.0</v>
      </c>
      <c r="B137" s="37" t="s">
        <v>1356</v>
      </c>
      <c r="C137" s="37" t="s">
        <v>1453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</row>
    <row r="138">
      <c r="A138" s="37">
        <v>171.0</v>
      </c>
      <c r="B138" s="37" t="s">
        <v>1222</v>
      </c>
      <c r="C138" s="37" t="s">
        <v>1437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</row>
    <row r="139">
      <c r="A139" s="37">
        <v>141.0</v>
      </c>
      <c r="B139" s="37" t="s">
        <v>1196</v>
      </c>
      <c r="C139" s="37" t="s">
        <v>1437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</row>
    <row r="140">
      <c r="A140" s="37">
        <v>243.0</v>
      </c>
      <c r="B140" s="37" t="s">
        <v>1433</v>
      </c>
      <c r="C140" s="37" t="s">
        <v>1437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</row>
    <row r="141">
      <c r="A141" s="37">
        <v>63.0</v>
      </c>
      <c r="B141" s="37" t="s">
        <v>1132</v>
      </c>
      <c r="C141" s="37" t="s">
        <v>1437</v>
      </c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</row>
    <row r="142">
      <c r="A142" s="37">
        <v>16.0</v>
      </c>
      <c r="B142" s="37" t="s">
        <v>1525</v>
      </c>
      <c r="C142" s="37" t="s">
        <v>1441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</row>
    <row r="143">
      <c r="A143" s="37">
        <v>8.0</v>
      </c>
      <c r="B143" s="37" t="s">
        <v>1526</v>
      </c>
      <c r="C143" s="37" t="s">
        <v>87</v>
      </c>
      <c r="D143" s="37" t="s">
        <v>88</v>
      </c>
      <c r="E143" s="37" t="s">
        <v>107</v>
      </c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</row>
    <row r="144">
      <c r="A144" s="37">
        <v>117.0</v>
      </c>
      <c r="B144" s="37" t="s">
        <v>1527</v>
      </c>
      <c r="C144" s="37" t="s">
        <v>1437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</row>
    <row r="145">
      <c r="A145" s="37">
        <v>49.0</v>
      </c>
      <c r="B145" s="37" t="s">
        <v>1176</v>
      </c>
      <c r="C145" s="37" t="s">
        <v>1453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</row>
    <row r="146">
      <c r="A146" s="37">
        <v>32.0</v>
      </c>
      <c r="B146" s="37" t="s">
        <v>1528</v>
      </c>
      <c r="C146" s="37" t="s">
        <v>107</v>
      </c>
      <c r="D146" s="37" t="s">
        <v>1437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</row>
    <row r="147">
      <c r="A147" s="37">
        <v>56.0</v>
      </c>
      <c r="B147" s="37" t="s">
        <v>1529</v>
      </c>
      <c r="C147" s="37" t="s">
        <v>87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</row>
    <row r="148">
      <c r="A148" s="37">
        <v>78.0</v>
      </c>
      <c r="B148" s="37" t="s">
        <v>1530</v>
      </c>
      <c r="C148" s="37" t="s">
        <v>1441</v>
      </c>
      <c r="D148" s="37" t="s">
        <v>87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</row>
    <row r="149">
      <c r="A149" s="37">
        <v>91.0</v>
      </c>
      <c r="B149" s="37" t="s">
        <v>1330</v>
      </c>
      <c r="C149" s="37" t="s">
        <v>1453</v>
      </c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</row>
    <row r="150">
      <c r="A150" s="37">
        <v>253.0</v>
      </c>
      <c r="B150" s="37" t="s">
        <v>1531</v>
      </c>
      <c r="C150" s="37" t="s">
        <v>1437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</row>
    <row r="151">
      <c r="A151" s="37">
        <v>217.0</v>
      </c>
      <c r="B151" s="37" t="s">
        <v>1532</v>
      </c>
      <c r="C151" s="37" t="s">
        <v>1437</v>
      </c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</row>
    <row r="152">
      <c r="A152" s="37">
        <v>60.0</v>
      </c>
      <c r="B152" s="37" t="s">
        <v>1354</v>
      </c>
      <c r="C152" s="37" t="s">
        <v>1453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</row>
    <row r="153">
      <c r="A153" s="37">
        <v>103.0</v>
      </c>
      <c r="B153" s="37" t="s">
        <v>1403</v>
      </c>
      <c r="C153" s="37" t="s">
        <v>1437</v>
      </c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</row>
    <row r="154">
      <c r="A154" s="37">
        <v>149.0</v>
      </c>
      <c r="B154" s="37" t="s">
        <v>1533</v>
      </c>
      <c r="C154" s="37" t="s">
        <v>1437</v>
      </c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</row>
    <row r="155">
      <c r="A155" s="37">
        <v>28.0</v>
      </c>
      <c r="B155" s="37" t="s">
        <v>1534</v>
      </c>
      <c r="C155" s="37" t="s">
        <v>1441</v>
      </c>
      <c r="D155" s="37" t="s">
        <v>87</v>
      </c>
      <c r="E155" s="37" t="s">
        <v>1437</v>
      </c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</row>
    <row r="156">
      <c r="A156" s="37">
        <v>15.0</v>
      </c>
      <c r="B156" s="37" t="s">
        <v>1535</v>
      </c>
      <c r="C156" s="37" t="s">
        <v>1437</v>
      </c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</row>
    <row r="157">
      <c r="A157" s="37">
        <v>97.0</v>
      </c>
      <c r="B157" s="37" t="s">
        <v>1245</v>
      </c>
      <c r="C157" s="37" t="s">
        <v>87</v>
      </c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</row>
    <row r="158">
      <c r="A158" s="37">
        <v>2.0</v>
      </c>
      <c r="B158" s="37" t="s">
        <v>1536</v>
      </c>
      <c r="C158" s="37" t="s">
        <v>87</v>
      </c>
      <c r="D158" s="37" t="s">
        <v>88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</row>
    <row r="159">
      <c r="A159" s="37">
        <v>186.0</v>
      </c>
      <c r="B159" s="37" t="s">
        <v>1145</v>
      </c>
      <c r="C159" s="37" t="s">
        <v>1437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</row>
    <row r="160">
      <c r="A160" s="37">
        <v>48.0</v>
      </c>
      <c r="B160" s="37" t="s">
        <v>1207</v>
      </c>
      <c r="C160" s="37" t="s">
        <v>107</v>
      </c>
      <c r="D160" s="37" t="s">
        <v>88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</row>
    <row r="161">
      <c r="A161" s="37">
        <v>42.0</v>
      </c>
      <c r="B161" s="37" t="s">
        <v>1371</v>
      </c>
      <c r="C161" s="37" t="s">
        <v>1441</v>
      </c>
      <c r="D161" s="37" t="s">
        <v>88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</row>
    <row r="162">
      <c r="A162" s="37">
        <v>235.0</v>
      </c>
      <c r="B162" s="37" t="s">
        <v>1248</v>
      </c>
      <c r="C162" s="37" t="s">
        <v>1437</v>
      </c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</row>
    <row r="163">
      <c r="A163" s="37">
        <v>56.0</v>
      </c>
      <c r="B163" s="37" t="s">
        <v>1137</v>
      </c>
      <c r="C163" s="37" t="s">
        <v>1453</v>
      </c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</row>
    <row r="164">
      <c r="A164" s="37">
        <v>77.0</v>
      </c>
      <c r="B164" s="37" t="s">
        <v>1537</v>
      </c>
      <c r="C164" s="37" t="s">
        <v>1441</v>
      </c>
      <c r="D164" s="37" t="s">
        <v>87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</row>
    <row r="165">
      <c r="A165" s="37">
        <v>19.0</v>
      </c>
      <c r="B165" s="37" t="s">
        <v>1538</v>
      </c>
      <c r="C165" s="37" t="s">
        <v>1437</v>
      </c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</row>
    <row r="166">
      <c r="A166" s="37">
        <v>29.0</v>
      </c>
      <c r="B166" s="37" t="s">
        <v>1539</v>
      </c>
      <c r="C166" s="37" t="s">
        <v>1441</v>
      </c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</row>
    <row r="167">
      <c r="A167" s="37">
        <v>150.0</v>
      </c>
      <c r="B167" s="37" t="s">
        <v>1173</v>
      </c>
      <c r="C167" s="37" t="s">
        <v>1437</v>
      </c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</row>
    <row r="168">
      <c r="A168" s="37">
        <v>21.0</v>
      </c>
      <c r="B168" s="37" t="s">
        <v>1540</v>
      </c>
      <c r="C168" s="37" t="s">
        <v>87</v>
      </c>
      <c r="D168" s="37" t="s">
        <v>1437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</row>
    <row r="169">
      <c r="A169" s="37">
        <v>20.0</v>
      </c>
      <c r="B169" s="37" t="s">
        <v>1541</v>
      </c>
      <c r="C169" s="37" t="s">
        <v>107</v>
      </c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</row>
    <row r="170">
      <c r="A170" s="37">
        <v>39.0</v>
      </c>
      <c r="B170" s="37" t="s">
        <v>1170</v>
      </c>
      <c r="C170" s="37" t="s">
        <v>87</v>
      </c>
      <c r="D170" s="37" t="s">
        <v>88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</row>
    <row r="171">
      <c r="A171" s="37">
        <v>52.0</v>
      </c>
      <c r="B171" s="37" t="s">
        <v>1232</v>
      </c>
      <c r="C171" s="37" t="s">
        <v>1441</v>
      </c>
      <c r="D171" s="37" t="s">
        <v>88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</row>
    <row r="172">
      <c r="A172" s="37">
        <v>239.0</v>
      </c>
      <c r="B172" s="37" t="s">
        <v>1432</v>
      </c>
      <c r="C172" s="37" t="s">
        <v>1437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</row>
    <row r="173">
      <c r="A173" s="37">
        <v>1.0</v>
      </c>
      <c r="B173" s="37" t="s">
        <v>1542</v>
      </c>
      <c r="C173" s="37" t="s">
        <v>88</v>
      </c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</row>
    <row r="174">
      <c r="A174" s="37">
        <v>22.0</v>
      </c>
      <c r="B174" s="37" t="s">
        <v>1543</v>
      </c>
      <c r="C174" s="37" t="s">
        <v>88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</row>
    <row r="175">
      <c r="A175" s="37">
        <v>54.0</v>
      </c>
      <c r="B175" s="37" t="s">
        <v>1544</v>
      </c>
      <c r="C175" s="37" t="s">
        <v>107</v>
      </c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</row>
    <row r="176">
      <c r="A176" s="37">
        <v>6.0</v>
      </c>
      <c r="B176" s="37" t="s">
        <v>1545</v>
      </c>
      <c r="C176" s="37" t="s">
        <v>1441</v>
      </c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</row>
    <row r="177">
      <c r="A177" s="37">
        <v>190.0</v>
      </c>
      <c r="B177" s="37" t="s">
        <v>1546</v>
      </c>
      <c r="C177" s="37" t="s">
        <v>1437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</row>
    <row r="178">
      <c r="A178" s="37">
        <v>8.0</v>
      </c>
      <c r="B178" s="37" t="s">
        <v>1547</v>
      </c>
      <c r="C178" s="37" t="s">
        <v>1441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</row>
    <row r="179">
      <c r="A179" s="37">
        <v>37.0</v>
      </c>
      <c r="B179" s="37" t="s">
        <v>1548</v>
      </c>
      <c r="C179" s="37" t="s">
        <v>1453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</row>
    <row r="180">
      <c r="A180" s="37">
        <v>64.0</v>
      </c>
      <c r="B180" s="37" t="s">
        <v>1215</v>
      </c>
      <c r="C180" s="37" t="s">
        <v>1441</v>
      </c>
      <c r="D180" s="37" t="s">
        <v>87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</row>
    <row r="181">
      <c r="A181" s="37">
        <v>9.0</v>
      </c>
      <c r="B181" s="37" t="s">
        <v>1549</v>
      </c>
      <c r="C181" s="37" t="s">
        <v>1437</v>
      </c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</row>
    <row r="182">
      <c r="A182" s="37">
        <v>4.0</v>
      </c>
      <c r="B182" s="37" t="s">
        <v>1550</v>
      </c>
      <c r="C182" s="37" t="s">
        <v>107</v>
      </c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</row>
    <row r="183">
      <c r="A183" s="37">
        <v>12.0</v>
      </c>
      <c r="B183" s="37" t="s">
        <v>1551</v>
      </c>
      <c r="C183" s="37" t="s">
        <v>1441</v>
      </c>
      <c r="D183" s="37" t="s">
        <v>87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</row>
    <row r="184">
      <c r="A184" s="37">
        <v>33.0</v>
      </c>
      <c r="B184" s="37" t="s">
        <v>1552</v>
      </c>
      <c r="C184" s="37" t="s">
        <v>107</v>
      </c>
      <c r="D184" s="37" t="s">
        <v>1437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</row>
    <row r="185">
      <c r="A185" s="37">
        <v>38.0</v>
      </c>
      <c r="B185" s="37" t="s">
        <v>1553</v>
      </c>
      <c r="C185" s="37" t="s">
        <v>87</v>
      </c>
      <c r="D185" s="37" t="s">
        <v>1437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</row>
    <row r="186">
      <c r="A186" s="37">
        <v>89.0</v>
      </c>
      <c r="B186" s="37" t="s">
        <v>1325</v>
      </c>
      <c r="C186" s="37" t="s">
        <v>1453</v>
      </c>
      <c r="D186" s="37" t="s">
        <v>1437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</row>
    <row r="187">
      <c r="A187" s="37">
        <v>1.0</v>
      </c>
      <c r="B187" s="37" t="s">
        <v>1554</v>
      </c>
      <c r="C187" s="37" t="s">
        <v>1453</v>
      </c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</row>
    <row r="188">
      <c r="A188" s="37">
        <v>69.0</v>
      </c>
      <c r="B188" s="37" t="s">
        <v>1555</v>
      </c>
      <c r="C188" s="37" t="s">
        <v>87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</row>
    <row r="189">
      <c r="A189" s="37">
        <v>6.0</v>
      </c>
      <c r="B189" s="37" t="s">
        <v>1556</v>
      </c>
      <c r="C189" s="37" t="s">
        <v>1437</v>
      </c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</row>
    <row r="190">
      <c r="A190" s="37">
        <v>70.0</v>
      </c>
      <c r="B190" s="37" t="s">
        <v>1557</v>
      </c>
      <c r="C190" s="37" t="s">
        <v>1441</v>
      </c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</row>
    <row r="191">
      <c r="A191" s="37">
        <v>133.0</v>
      </c>
      <c r="B191" s="37" t="s">
        <v>1258</v>
      </c>
      <c r="C191" s="37" t="s">
        <v>1437</v>
      </c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</row>
    <row r="192">
      <c r="A192" s="37">
        <v>126.0</v>
      </c>
      <c r="B192" s="37" t="s">
        <v>1558</v>
      </c>
      <c r="C192" s="37" t="s">
        <v>1437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</row>
    <row r="193">
      <c r="A193" s="37">
        <v>24.0</v>
      </c>
      <c r="B193" s="37" t="s">
        <v>1559</v>
      </c>
      <c r="C193" s="37" t="s">
        <v>88</v>
      </c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</row>
    <row r="194">
      <c r="A194" s="37">
        <v>5.0</v>
      </c>
      <c r="B194" s="37" t="s">
        <v>1560</v>
      </c>
      <c r="C194" s="37" t="s">
        <v>87</v>
      </c>
      <c r="D194" s="37" t="s">
        <v>1441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</row>
    <row r="195">
      <c r="A195" s="37">
        <v>40.0</v>
      </c>
      <c r="B195" s="37" t="s">
        <v>1210</v>
      </c>
      <c r="C195" s="37" t="s">
        <v>1453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</row>
    <row r="196">
      <c r="A196" s="37">
        <v>71.0</v>
      </c>
      <c r="B196" s="37" t="s">
        <v>1237</v>
      </c>
      <c r="C196" s="37" t="s">
        <v>107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</row>
    <row r="197">
      <c r="A197" s="37">
        <v>76.0</v>
      </c>
      <c r="B197" s="37" t="s">
        <v>1285</v>
      </c>
      <c r="C197" s="37" t="s">
        <v>87</v>
      </c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</row>
    <row r="198">
      <c r="A198" s="37">
        <v>102.0</v>
      </c>
      <c r="B198" s="37" t="s">
        <v>1561</v>
      </c>
      <c r="C198" s="37" t="s">
        <v>1437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</row>
    <row r="199">
      <c r="A199" s="37">
        <v>128.0</v>
      </c>
      <c r="B199" s="37" t="s">
        <v>1410</v>
      </c>
      <c r="C199" s="37" t="s">
        <v>1437</v>
      </c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</row>
    <row r="200">
      <c r="A200" s="37">
        <v>66.0</v>
      </c>
      <c r="B200" s="37" t="s">
        <v>1562</v>
      </c>
      <c r="C200" s="37" t="s">
        <v>1441</v>
      </c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</row>
    <row r="201">
      <c r="A201" s="37">
        <v>36.0</v>
      </c>
      <c r="B201" s="37" t="s">
        <v>1167</v>
      </c>
      <c r="C201" s="37" t="s">
        <v>87</v>
      </c>
      <c r="D201" s="37" t="s">
        <v>88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</row>
    <row r="202">
      <c r="A202" s="37">
        <v>63.0</v>
      </c>
      <c r="B202" s="37" t="s">
        <v>1244</v>
      </c>
      <c r="C202" s="37" t="s">
        <v>87</v>
      </c>
      <c r="D202" s="37" t="s">
        <v>1437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</row>
    <row r="203">
      <c r="A203" s="37">
        <v>123.0</v>
      </c>
      <c r="B203" s="37" t="s">
        <v>1294</v>
      </c>
      <c r="C203" s="37" t="s">
        <v>1437</v>
      </c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</row>
    <row r="204">
      <c r="A204" s="37">
        <v>97.0</v>
      </c>
      <c r="B204" s="37" t="s">
        <v>1563</v>
      </c>
      <c r="C204" s="37" t="s">
        <v>1437</v>
      </c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</row>
    <row r="205">
      <c r="A205" s="37">
        <v>41.0</v>
      </c>
      <c r="B205" s="37" t="s">
        <v>1388</v>
      </c>
      <c r="C205" s="37" t="s">
        <v>1441</v>
      </c>
      <c r="D205" s="37" t="s">
        <v>87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</row>
    <row r="206">
      <c r="A206" s="37">
        <v>79.0</v>
      </c>
      <c r="B206" s="37" t="s">
        <v>1564</v>
      </c>
      <c r="C206" s="37" t="s">
        <v>1441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</row>
    <row r="207">
      <c r="A207" s="37">
        <v>20.0</v>
      </c>
      <c r="B207" s="37" t="s">
        <v>1565</v>
      </c>
      <c r="C207" s="37" t="s">
        <v>88</v>
      </c>
      <c r="D207" s="37" t="s">
        <v>1437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</row>
    <row r="208">
      <c r="A208" s="37">
        <v>23.0</v>
      </c>
      <c r="B208" s="37" t="s">
        <v>1566</v>
      </c>
      <c r="C208" s="37" t="s">
        <v>1437</v>
      </c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</row>
    <row r="209">
      <c r="A209" s="37">
        <v>80.0</v>
      </c>
      <c r="B209" s="37" t="s">
        <v>1567</v>
      </c>
      <c r="C209" s="37" t="s">
        <v>1437</v>
      </c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</row>
    <row r="210">
      <c r="A210" s="37">
        <v>59.0</v>
      </c>
      <c r="B210" s="37" t="s">
        <v>1568</v>
      </c>
      <c r="C210" s="37" t="s">
        <v>1437</v>
      </c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</row>
    <row r="211">
      <c r="A211" s="37">
        <v>57.0</v>
      </c>
      <c r="B211" s="37" t="s">
        <v>1228</v>
      </c>
      <c r="C211" s="37" t="s">
        <v>87</v>
      </c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</row>
    <row r="212">
      <c r="A212" s="37">
        <v>82.0</v>
      </c>
      <c r="B212" s="37" t="s">
        <v>1261</v>
      </c>
      <c r="C212" s="37" t="s">
        <v>88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</row>
    <row r="213">
      <c r="A213" s="37">
        <v>74.0</v>
      </c>
      <c r="B213" s="37" t="s">
        <v>1135</v>
      </c>
      <c r="C213" s="37" t="s">
        <v>87</v>
      </c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</row>
    <row r="214">
      <c r="A214" s="37">
        <v>47.0</v>
      </c>
      <c r="B214" s="37" t="s">
        <v>1569</v>
      </c>
      <c r="C214" s="37" t="s">
        <v>1453</v>
      </c>
      <c r="D214" s="37" t="s">
        <v>1441</v>
      </c>
      <c r="E214" s="37" t="s">
        <v>88</v>
      </c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</row>
    <row r="215">
      <c r="A215" s="37">
        <v>23.0</v>
      </c>
      <c r="B215" s="37" t="s">
        <v>1570</v>
      </c>
      <c r="C215" s="37" t="s">
        <v>88</v>
      </c>
      <c r="D215" s="37" t="s">
        <v>1437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</row>
    <row r="216">
      <c r="A216" s="37">
        <v>11.0</v>
      </c>
      <c r="B216" s="37" t="s">
        <v>1571</v>
      </c>
      <c r="C216" s="37" t="s">
        <v>1437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</row>
    <row r="217">
      <c r="A217" s="37">
        <v>35.0</v>
      </c>
      <c r="B217" s="37" t="s">
        <v>1572</v>
      </c>
      <c r="C217" s="37" t="s">
        <v>1441</v>
      </c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</row>
    <row r="218">
      <c r="A218" s="37">
        <v>3.0</v>
      </c>
      <c r="B218" s="37" t="s">
        <v>1573</v>
      </c>
      <c r="C218" s="37" t="s">
        <v>1453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</row>
    <row r="219">
      <c r="A219" s="37">
        <v>68.0</v>
      </c>
      <c r="B219" s="37" t="s">
        <v>1326</v>
      </c>
      <c r="C219" s="37">
        <v>3.0</v>
      </c>
      <c r="D219" s="37" t="s">
        <v>87</v>
      </c>
      <c r="E219" s="37" t="s">
        <v>1437</v>
      </c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</row>
    <row r="220">
      <c r="A220" s="37">
        <v>61.0</v>
      </c>
      <c r="B220" s="37" t="s">
        <v>1574</v>
      </c>
      <c r="C220" s="37" t="s">
        <v>1441</v>
      </c>
      <c r="D220" s="37" t="s">
        <v>88</v>
      </c>
      <c r="E220" s="37" t="s">
        <v>87</v>
      </c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</row>
    <row r="221">
      <c r="A221" s="37">
        <v>44.0</v>
      </c>
      <c r="B221" s="37" t="s">
        <v>1575</v>
      </c>
      <c r="C221" s="37" t="s">
        <v>1437</v>
      </c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</row>
    <row r="222">
      <c r="A222" s="37">
        <v>53.0</v>
      </c>
      <c r="B222" s="37" t="s">
        <v>1236</v>
      </c>
      <c r="C222" s="37" t="s">
        <v>1453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</row>
    <row r="223">
      <c r="A223" s="37">
        <v>42.0</v>
      </c>
      <c r="B223" s="37" t="s">
        <v>1576</v>
      </c>
      <c r="C223" s="37" t="s">
        <v>1453</v>
      </c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</row>
    <row r="224">
      <c r="A224" s="37">
        <v>94.0</v>
      </c>
      <c r="B224" s="37" t="s">
        <v>1577</v>
      </c>
      <c r="C224" s="37" t="s">
        <v>1437</v>
      </c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</row>
    <row r="225">
      <c r="A225" s="37">
        <v>100.0</v>
      </c>
      <c r="B225" s="37" t="s">
        <v>1164</v>
      </c>
      <c r="C225" s="37" t="s">
        <v>87</v>
      </c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</row>
    <row r="226">
      <c r="A226" s="37">
        <v>49.0</v>
      </c>
      <c r="B226" s="37" t="s">
        <v>1149</v>
      </c>
      <c r="C226" s="37" t="s">
        <v>107</v>
      </c>
      <c r="D226" s="37" t="s">
        <v>1437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</row>
    <row r="227">
      <c r="A227" s="37">
        <v>113.0</v>
      </c>
      <c r="B227" s="37" t="s">
        <v>1178</v>
      </c>
      <c r="C227" s="37" t="s">
        <v>1437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</row>
    <row r="228">
      <c r="A228" s="37">
        <v>65.0</v>
      </c>
      <c r="B228" s="37" t="s">
        <v>1578</v>
      </c>
      <c r="C228" s="37" t="s">
        <v>87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</row>
    <row r="229">
      <c r="A229" s="37">
        <v>218.0</v>
      </c>
      <c r="B229" s="37" t="s">
        <v>1181</v>
      </c>
      <c r="C229" s="37" t="s">
        <v>1437</v>
      </c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</row>
    <row r="230">
      <c r="A230" s="37">
        <v>52.0</v>
      </c>
      <c r="B230" s="37" t="s">
        <v>1174</v>
      </c>
      <c r="C230" s="37" t="s">
        <v>107</v>
      </c>
      <c r="D230" s="37" t="s">
        <v>88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</row>
    <row r="231">
      <c r="A231" s="37">
        <v>114.0</v>
      </c>
      <c r="B231" s="37" t="s">
        <v>1579</v>
      </c>
      <c r="C231" s="37" t="s">
        <v>1437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</row>
    <row r="232">
      <c r="A232" s="37">
        <v>63.0</v>
      </c>
      <c r="B232" s="37" t="s">
        <v>1251</v>
      </c>
      <c r="C232" s="37" t="s">
        <v>1453</v>
      </c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</row>
    <row r="233">
      <c r="A233" s="37">
        <v>10.0</v>
      </c>
      <c r="B233" s="37" t="s">
        <v>1580</v>
      </c>
      <c r="C233" s="37" t="s">
        <v>1453</v>
      </c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</row>
    <row r="234">
      <c r="A234" s="37">
        <v>247.0</v>
      </c>
      <c r="B234" s="37" t="s">
        <v>1263</v>
      </c>
      <c r="C234" s="37" t="s">
        <v>1437</v>
      </c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</row>
    <row r="235">
      <c r="A235" s="37">
        <v>46.0</v>
      </c>
      <c r="B235" s="37" t="s">
        <v>1581</v>
      </c>
      <c r="C235" s="37" t="s">
        <v>107</v>
      </c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</row>
    <row r="236">
      <c r="A236" s="37">
        <v>145.0</v>
      </c>
      <c r="B236" s="37" t="s">
        <v>1216</v>
      </c>
      <c r="C236" s="37" t="s">
        <v>1437</v>
      </c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</row>
    <row r="237">
      <c r="A237" s="37">
        <v>23.0</v>
      </c>
      <c r="B237" s="37" t="s">
        <v>1159</v>
      </c>
      <c r="C237" s="37" t="s">
        <v>1453</v>
      </c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</row>
    <row r="238">
      <c r="A238" s="37">
        <v>50.0</v>
      </c>
      <c r="B238" s="37" t="s">
        <v>1582</v>
      </c>
      <c r="C238" s="37" t="s">
        <v>1437</v>
      </c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</row>
    <row r="239">
      <c r="A239" s="37">
        <v>29.0</v>
      </c>
      <c r="B239" s="37" t="s">
        <v>1282</v>
      </c>
      <c r="C239" s="37" t="s">
        <v>87</v>
      </c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</row>
    <row r="240">
      <c r="A240" s="37">
        <v>5.0</v>
      </c>
      <c r="B240" s="37" t="s">
        <v>1583</v>
      </c>
      <c r="C240" s="37" t="s">
        <v>1441</v>
      </c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</row>
    <row r="241">
      <c r="A241" s="37">
        <v>199.0</v>
      </c>
      <c r="B241" s="37" t="s">
        <v>1369</v>
      </c>
      <c r="C241" s="37" t="s">
        <v>1437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</row>
    <row r="242">
      <c r="A242" s="37">
        <v>50.0</v>
      </c>
      <c r="B242" s="37" t="s">
        <v>1584</v>
      </c>
      <c r="C242" s="37" t="s">
        <v>1441</v>
      </c>
      <c r="D242" s="37" t="s">
        <v>87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</row>
    <row r="243">
      <c r="A243" s="37">
        <v>26.0</v>
      </c>
      <c r="B243" s="37" t="s">
        <v>1585</v>
      </c>
      <c r="C243" s="37" t="s">
        <v>1441</v>
      </c>
      <c r="D243" s="37" t="s">
        <v>87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</row>
    <row r="244">
      <c r="A244" s="37">
        <v>84.0</v>
      </c>
      <c r="B244" s="37" t="s">
        <v>1586</v>
      </c>
      <c r="C244" s="37" t="s">
        <v>87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</row>
    <row r="245">
      <c r="A245" s="37">
        <v>52.0</v>
      </c>
      <c r="B245" s="37" t="s">
        <v>1360</v>
      </c>
      <c r="C245" s="37" t="s">
        <v>1453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</row>
    <row r="246">
      <c r="A246" s="37">
        <v>15.0</v>
      </c>
      <c r="B246" s="37" t="s">
        <v>1587</v>
      </c>
      <c r="C246" s="37" t="s">
        <v>87</v>
      </c>
      <c r="D246" s="37" t="s">
        <v>88</v>
      </c>
      <c r="E246" s="37" t="s">
        <v>1437</v>
      </c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</row>
    <row r="247">
      <c r="A247" s="37">
        <v>40.0</v>
      </c>
      <c r="B247" s="37" t="s">
        <v>1588</v>
      </c>
      <c r="C247" s="37" t="s">
        <v>107</v>
      </c>
      <c r="D247" s="37" t="s">
        <v>88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</row>
    <row r="248">
      <c r="A248" s="37">
        <v>47.0</v>
      </c>
      <c r="B248" s="37" t="s">
        <v>1589</v>
      </c>
      <c r="C248" s="37" t="s">
        <v>1437</v>
      </c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</row>
    <row r="249">
      <c r="A249" s="37">
        <v>37.0</v>
      </c>
      <c r="B249" s="37" t="s">
        <v>1590</v>
      </c>
      <c r="C249" s="37" t="s">
        <v>107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</row>
    <row r="250">
      <c r="A250" s="37">
        <v>248.0</v>
      </c>
      <c r="B250" s="37" t="s">
        <v>1389</v>
      </c>
      <c r="C250" s="37" t="s">
        <v>1437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</row>
    <row r="251">
      <c r="A251" s="37">
        <v>35.0</v>
      </c>
      <c r="B251" s="37" t="s">
        <v>1591</v>
      </c>
      <c r="C251" s="37" t="s">
        <v>107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</row>
    <row r="252">
      <c r="A252" s="37">
        <v>181.0</v>
      </c>
      <c r="B252" s="37" t="s">
        <v>1592</v>
      </c>
      <c r="C252" s="37" t="s">
        <v>1437</v>
      </c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</row>
    <row r="253">
      <c r="A253" s="37">
        <v>20.0</v>
      </c>
      <c r="B253" s="37" t="s">
        <v>1593</v>
      </c>
      <c r="C253" s="37" t="s">
        <v>1437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</row>
    <row r="254">
      <c r="A254" s="37">
        <v>59.0</v>
      </c>
      <c r="B254" s="37" t="s">
        <v>1266</v>
      </c>
      <c r="C254" s="37" t="s">
        <v>87</v>
      </c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</row>
    <row r="255">
      <c r="A255" s="37">
        <v>90.0</v>
      </c>
      <c r="B255" s="37" t="s">
        <v>1594</v>
      </c>
      <c r="C255" s="37" t="s">
        <v>1453</v>
      </c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</row>
    <row r="256">
      <c r="A256" s="37">
        <v>33.0</v>
      </c>
      <c r="B256" s="37" t="s">
        <v>1595</v>
      </c>
      <c r="C256" s="37" t="s">
        <v>88</v>
      </c>
      <c r="D256" s="37" t="s">
        <v>1437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</row>
    <row r="257">
      <c r="A257" s="37">
        <v>27.0</v>
      </c>
      <c r="B257" s="37" t="s">
        <v>1596</v>
      </c>
      <c r="C257" s="37" t="s">
        <v>107</v>
      </c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</row>
    <row r="258">
      <c r="A258" s="37">
        <v>47.0</v>
      </c>
      <c r="B258" s="37" t="s">
        <v>1597</v>
      </c>
      <c r="C258" s="37" t="s">
        <v>87</v>
      </c>
      <c r="D258" s="37" t="s">
        <v>88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</row>
    <row r="259">
      <c r="A259" s="37">
        <v>51.0</v>
      </c>
      <c r="B259" s="37" t="s">
        <v>1193</v>
      </c>
      <c r="C259" s="37" t="s">
        <v>88</v>
      </c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</row>
    <row r="260">
      <c r="A260" s="37">
        <v>73.0</v>
      </c>
      <c r="B260" s="37" t="s">
        <v>1335</v>
      </c>
      <c r="C260" s="37" t="s">
        <v>107</v>
      </c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</row>
    <row r="261">
      <c r="A261" s="37">
        <v>40.0</v>
      </c>
      <c r="B261" s="37" t="s">
        <v>1598</v>
      </c>
      <c r="C261" s="37" t="s">
        <v>1441</v>
      </c>
      <c r="D261" s="37" t="s">
        <v>87</v>
      </c>
      <c r="E261" s="37" t="s">
        <v>88</v>
      </c>
      <c r="F261" s="37" t="s">
        <v>1437</v>
      </c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</row>
    <row r="262">
      <c r="A262" s="37">
        <v>202.0</v>
      </c>
      <c r="B262" s="37" t="s">
        <v>1338</v>
      </c>
      <c r="C262" s="37" t="s">
        <v>1437</v>
      </c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</row>
    <row r="263">
      <c r="A263" s="37">
        <v>76.0</v>
      </c>
      <c r="B263" s="37" t="s">
        <v>1184</v>
      </c>
      <c r="C263" s="37" t="s">
        <v>1453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</row>
    <row r="264">
      <c r="A264" s="37">
        <v>80.0</v>
      </c>
      <c r="B264" s="37" t="s">
        <v>1599</v>
      </c>
      <c r="C264" s="37" t="s">
        <v>88</v>
      </c>
      <c r="D264" s="37" t="s">
        <v>87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</row>
    <row r="265">
      <c r="A265" s="37">
        <v>164.0</v>
      </c>
      <c r="B265" s="37" t="s">
        <v>1315</v>
      </c>
      <c r="C265" s="37" t="s">
        <v>1437</v>
      </c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</row>
    <row r="266">
      <c r="A266" s="37">
        <v>94.0</v>
      </c>
      <c r="B266" s="37" t="s">
        <v>1600</v>
      </c>
      <c r="C266" s="37" t="s">
        <v>87</v>
      </c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</row>
    <row r="267">
      <c r="A267" s="37">
        <v>44.0</v>
      </c>
      <c r="B267" s="37" t="s">
        <v>1253</v>
      </c>
      <c r="C267" s="37" t="s">
        <v>1453</v>
      </c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</row>
    <row r="268">
      <c r="A268" s="37">
        <v>14.0</v>
      </c>
      <c r="B268" s="37" t="s">
        <v>1601</v>
      </c>
      <c r="C268" s="37" t="s">
        <v>87</v>
      </c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</row>
    <row r="269">
      <c r="A269" s="37">
        <v>19.0</v>
      </c>
      <c r="B269" s="37" t="s">
        <v>1602</v>
      </c>
      <c r="C269" s="37" t="s">
        <v>87</v>
      </c>
      <c r="D269" s="37" t="s">
        <v>1441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</row>
    <row r="270">
      <c r="A270" s="37">
        <v>70.0</v>
      </c>
      <c r="B270" s="37" t="s">
        <v>1156</v>
      </c>
      <c r="C270" s="37" t="s">
        <v>1437</v>
      </c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</row>
    <row r="271">
      <c r="A271" s="37">
        <v>37.0</v>
      </c>
      <c r="B271" s="37" t="s">
        <v>1377</v>
      </c>
      <c r="C271" s="37" t="s">
        <v>1441</v>
      </c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</row>
    <row r="272">
      <c r="A272" s="37">
        <v>14.0</v>
      </c>
      <c r="B272" s="37" t="s">
        <v>1152</v>
      </c>
      <c r="C272" s="37" t="s">
        <v>1453</v>
      </c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</row>
    <row r="273">
      <c r="A273" s="37">
        <v>223.0</v>
      </c>
      <c r="B273" s="37" t="s">
        <v>1267</v>
      </c>
      <c r="C273" s="37" t="s">
        <v>1437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</row>
    <row r="274">
      <c r="A274" s="37">
        <v>210.0</v>
      </c>
      <c r="B274" s="37" t="s">
        <v>1603</v>
      </c>
      <c r="C274" s="37" t="s">
        <v>1437</v>
      </c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</row>
    <row r="275">
      <c r="A275" s="37">
        <v>18.0</v>
      </c>
      <c r="B275" s="37" t="s">
        <v>1604</v>
      </c>
      <c r="C275" s="37" t="s">
        <v>1441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</row>
    <row r="276">
      <c r="A276" s="37">
        <v>4.0</v>
      </c>
      <c r="B276" s="37" t="s">
        <v>1605</v>
      </c>
      <c r="C276" s="37" t="s">
        <v>1437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</row>
    <row r="277">
      <c r="A277" s="37">
        <v>3.0</v>
      </c>
      <c r="B277" s="37" t="s">
        <v>1606</v>
      </c>
      <c r="C277" s="37" t="s">
        <v>107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</row>
    <row r="278">
      <c r="A278" s="37">
        <v>7.0</v>
      </c>
      <c r="B278" s="37" t="s">
        <v>1607</v>
      </c>
      <c r="C278" s="37" t="s">
        <v>87</v>
      </c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</row>
    <row r="279">
      <c r="A279" s="37">
        <v>74.0</v>
      </c>
      <c r="B279" s="37" t="s">
        <v>1608</v>
      </c>
      <c r="C279" s="37" t="s">
        <v>1441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</row>
    <row r="280">
      <c r="A280" s="37">
        <v>32.0</v>
      </c>
      <c r="B280" s="37" t="s">
        <v>1609</v>
      </c>
      <c r="C280" s="37" t="s">
        <v>1441</v>
      </c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</row>
    <row r="281">
      <c r="A281" s="37">
        <v>53.0</v>
      </c>
      <c r="B281" s="37" t="s">
        <v>1610</v>
      </c>
      <c r="C281" s="37" t="s">
        <v>107</v>
      </c>
      <c r="D281" s="37" t="s">
        <v>1437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</row>
    <row r="282">
      <c r="A282" s="37">
        <v>119.0</v>
      </c>
      <c r="B282" s="37" t="s">
        <v>1292</v>
      </c>
      <c r="C282" s="37" t="s">
        <v>1437</v>
      </c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</row>
    <row r="283">
      <c r="A283" s="37">
        <v>46.0</v>
      </c>
      <c r="B283" s="37" t="s">
        <v>1375</v>
      </c>
      <c r="C283" s="37" t="s">
        <v>1441</v>
      </c>
      <c r="D283" s="37" t="s">
        <v>87</v>
      </c>
      <c r="E283" s="37" t="s">
        <v>1437</v>
      </c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</row>
    <row r="284">
      <c r="A284" s="37">
        <v>11.0</v>
      </c>
      <c r="B284" s="37" t="s">
        <v>1611</v>
      </c>
      <c r="C284" s="37" t="s">
        <v>88</v>
      </c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</row>
    <row r="285">
      <c r="A285" s="37">
        <v>87.0</v>
      </c>
      <c r="B285" s="37" t="s">
        <v>1612</v>
      </c>
      <c r="C285" s="37" t="s">
        <v>88</v>
      </c>
      <c r="D285" s="37" t="s">
        <v>1437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</row>
    <row r="286">
      <c r="A286" s="37">
        <v>59.0</v>
      </c>
      <c r="B286" s="37" t="s">
        <v>1613</v>
      </c>
      <c r="C286" s="37" t="s">
        <v>1453</v>
      </c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</row>
    <row r="287">
      <c r="A287" s="37">
        <v>88.0</v>
      </c>
      <c r="B287" s="37" t="s">
        <v>1614</v>
      </c>
      <c r="C287" s="37" t="s">
        <v>1453</v>
      </c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</row>
    <row r="288">
      <c r="A288" s="37">
        <v>8.0</v>
      </c>
      <c r="B288" s="37" t="s">
        <v>1615</v>
      </c>
      <c r="C288" s="37" t="s">
        <v>107</v>
      </c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</row>
    <row r="289">
      <c r="A289" s="37">
        <v>13.0</v>
      </c>
      <c r="B289" s="37" t="s">
        <v>1616</v>
      </c>
      <c r="C289" s="37" t="s">
        <v>88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</row>
    <row r="290">
      <c r="A290" s="37">
        <v>59.0</v>
      </c>
      <c r="B290" s="37" t="s">
        <v>1617</v>
      </c>
      <c r="C290" s="37" t="s">
        <v>107</v>
      </c>
      <c r="D290" s="37" t="s">
        <v>88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</row>
    <row r="291">
      <c r="A291" s="37">
        <v>68.0</v>
      </c>
      <c r="B291" s="37" t="s">
        <v>1618</v>
      </c>
      <c r="C291" s="37" t="s">
        <v>87</v>
      </c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</row>
    <row r="292">
      <c r="A292" s="37">
        <v>131.0</v>
      </c>
      <c r="B292" s="37" t="s">
        <v>1619</v>
      </c>
      <c r="C292" s="37" t="s">
        <v>1437</v>
      </c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</row>
    <row r="293">
      <c r="A293" s="37">
        <v>227.0</v>
      </c>
      <c r="B293" s="37" t="s">
        <v>1620</v>
      </c>
      <c r="C293" s="37" t="s">
        <v>1437</v>
      </c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</row>
    <row r="294">
      <c r="A294" s="37">
        <v>177.0</v>
      </c>
      <c r="B294" s="37" t="s">
        <v>1180</v>
      </c>
      <c r="C294" s="37" t="s">
        <v>1437</v>
      </c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</row>
    <row r="295">
      <c r="A295" s="37">
        <v>46.0</v>
      </c>
      <c r="B295" s="37" t="s">
        <v>1175</v>
      </c>
      <c r="C295" s="37" t="s">
        <v>87</v>
      </c>
      <c r="D295" s="37" t="s">
        <v>1437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</row>
    <row r="296">
      <c r="A296" s="37">
        <v>44.0</v>
      </c>
      <c r="B296" s="37" t="s">
        <v>1621</v>
      </c>
      <c r="C296" s="37" t="s">
        <v>1441</v>
      </c>
      <c r="D296" s="37" t="s">
        <v>1437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</row>
    <row r="297">
      <c r="A297" s="37">
        <v>95.0</v>
      </c>
      <c r="B297" s="37" t="s">
        <v>1622</v>
      </c>
      <c r="C297" s="37" t="s">
        <v>1453</v>
      </c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</row>
    <row r="298">
      <c r="A298" s="37">
        <v>158.0</v>
      </c>
      <c r="B298" s="37" t="s">
        <v>1288</v>
      </c>
      <c r="C298" s="37" t="s">
        <v>1437</v>
      </c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</row>
    <row r="299">
      <c r="A299" s="37">
        <v>12.0</v>
      </c>
      <c r="B299" s="37" t="s">
        <v>1623</v>
      </c>
      <c r="C299" s="37" t="s">
        <v>1437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</row>
    <row r="300">
      <c r="A300" s="37">
        <v>17.0</v>
      </c>
      <c r="B300" s="37" t="s">
        <v>1624</v>
      </c>
      <c r="C300" s="37" t="s">
        <v>87</v>
      </c>
      <c r="D300" s="37" t="s">
        <v>1437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</row>
    <row r="301">
      <c r="A301" s="37">
        <v>58.0</v>
      </c>
      <c r="B301" s="37" t="s">
        <v>1625</v>
      </c>
      <c r="C301" s="37" t="s">
        <v>107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</row>
    <row r="302">
      <c r="A302" s="37">
        <v>17.0</v>
      </c>
      <c r="B302" s="37" t="s">
        <v>1626</v>
      </c>
      <c r="C302" s="37" t="s">
        <v>88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</row>
    <row r="303">
      <c r="A303" s="37">
        <v>61.0</v>
      </c>
      <c r="B303" s="37" t="s">
        <v>1627</v>
      </c>
      <c r="C303" s="37" t="s">
        <v>1437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</row>
    <row r="304">
      <c r="A304" s="37">
        <v>197.0</v>
      </c>
      <c r="B304" s="37" t="s">
        <v>1211</v>
      </c>
      <c r="C304" s="37" t="s">
        <v>1437</v>
      </c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</row>
    <row r="305">
      <c r="A305" s="37">
        <v>233.0</v>
      </c>
      <c r="B305" s="37" t="s">
        <v>1628</v>
      </c>
      <c r="C305" s="37" t="s">
        <v>1437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</row>
    <row r="306">
      <c r="A306" s="37">
        <v>89.0</v>
      </c>
      <c r="B306" s="37" t="s">
        <v>1629</v>
      </c>
      <c r="C306" s="37" t="s">
        <v>88</v>
      </c>
      <c r="D306" s="37" t="s">
        <v>87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</row>
    <row r="307">
      <c r="A307" s="37">
        <v>62.0</v>
      </c>
      <c r="B307" s="37" t="s">
        <v>1630</v>
      </c>
      <c r="C307" s="37" t="s">
        <v>88</v>
      </c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</row>
    <row r="308">
      <c r="A308" s="37">
        <v>83.0</v>
      </c>
      <c r="B308" s="37" t="s">
        <v>1327</v>
      </c>
      <c r="C308" s="37" t="s">
        <v>1453</v>
      </c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</row>
    <row r="309">
      <c r="A309" s="37">
        <v>81.0</v>
      </c>
      <c r="B309" s="37" t="s">
        <v>1346</v>
      </c>
      <c r="C309" s="37" t="s">
        <v>88</v>
      </c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</row>
    <row r="310">
      <c r="A310" s="37">
        <v>155.0</v>
      </c>
      <c r="B310" s="37" t="s">
        <v>1363</v>
      </c>
      <c r="C310" s="37" t="s">
        <v>1437</v>
      </c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</row>
    <row r="311">
      <c r="A311" s="37">
        <v>10.0</v>
      </c>
      <c r="B311" s="37" t="s">
        <v>1631</v>
      </c>
      <c r="C311" s="37" t="s">
        <v>87</v>
      </c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</row>
    <row r="312">
      <c r="A312" s="37">
        <v>9.0</v>
      </c>
      <c r="B312" s="37" t="s">
        <v>1632</v>
      </c>
      <c r="C312" s="37" t="s">
        <v>87</v>
      </c>
      <c r="D312" s="37" t="s">
        <v>1437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</row>
    <row r="313">
      <c r="A313" s="37">
        <v>90.0</v>
      </c>
      <c r="B313" s="37" t="s">
        <v>1633</v>
      </c>
      <c r="C313" s="37" t="s">
        <v>1437</v>
      </c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</row>
    <row r="314">
      <c r="A314" s="37">
        <v>252.0</v>
      </c>
      <c r="B314" s="37" t="s">
        <v>1634</v>
      </c>
      <c r="C314" s="37" t="s">
        <v>1437</v>
      </c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</row>
    <row r="315">
      <c r="A315" s="37">
        <v>33.0</v>
      </c>
      <c r="B315" s="37" t="s">
        <v>1635</v>
      </c>
      <c r="C315" s="37" t="s">
        <v>1441</v>
      </c>
      <c r="D315" s="37" t="s">
        <v>87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</row>
    <row r="316">
      <c r="A316" s="37">
        <v>86.0</v>
      </c>
      <c r="B316" s="37" t="s">
        <v>1636</v>
      </c>
      <c r="C316" s="37" t="s">
        <v>88</v>
      </c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</row>
    <row r="317">
      <c r="A317" s="37">
        <v>53.0</v>
      </c>
      <c r="B317" s="37" t="s">
        <v>1637</v>
      </c>
      <c r="C317" s="37" t="s">
        <v>1437</v>
      </c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</row>
    <row r="318">
      <c r="A318" s="37">
        <v>58.0</v>
      </c>
      <c r="B318" s="37" t="s">
        <v>1198</v>
      </c>
      <c r="C318" s="37" t="s">
        <v>1453</v>
      </c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</row>
    <row r="319">
      <c r="A319" s="37">
        <v>8.0</v>
      </c>
      <c r="B319" s="37" t="s">
        <v>1638</v>
      </c>
      <c r="C319" s="37" t="s">
        <v>1437</v>
      </c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</row>
    <row r="320">
      <c r="A320" s="37">
        <v>43.0</v>
      </c>
      <c r="B320" s="37" t="s">
        <v>1639</v>
      </c>
      <c r="C320" s="37" t="s">
        <v>87</v>
      </c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</row>
    <row r="321">
      <c r="A321" s="37">
        <v>14.0</v>
      </c>
      <c r="B321" s="37" t="s">
        <v>1640</v>
      </c>
      <c r="C321" s="37" t="s">
        <v>88</v>
      </c>
      <c r="D321" s="37" t="s">
        <v>1437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</row>
    <row r="322">
      <c r="A322" s="37">
        <v>15.0</v>
      </c>
      <c r="B322" s="37" t="s">
        <v>1641</v>
      </c>
      <c r="C322" s="37" t="s">
        <v>1453</v>
      </c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</row>
    <row r="323">
      <c r="A323" s="37">
        <v>45.0</v>
      </c>
      <c r="B323" s="37" t="s">
        <v>1642</v>
      </c>
      <c r="C323" s="37" t="s">
        <v>87</v>
      </c>
      <c r="D323" s="37" t="s">
        <v>88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</row>
    <row r="324">
      <c r="A324" s="37">
        <v>175.0</v>
      </c>
      <c r="B324" s="37" t="s">
        <v>1372</v>
      </c>
      <c r="C324" s="37" t="s">
        <v>1437</v>
      </c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</row>
    <row r="325">
      <c r="A325" s="37">
        <v>41.0</v>
      </c>
      <c r="B325" s="37" t="s">
        <v>1218</v>
      </c>
      <c r="C325" s="37" t="s">
        <v>1453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</row>
    <row r="326">
      <c r="A326" s="37">
        <v>221.0</v>
      </c>
      <c r="B326" s="37" t="s">
        <v>1643</v>
      </c>
      <c r="C326" s="37" t="s">
        <v>1437</v>
      </c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</row>
    <row r="327">
      <c r="A327" s="37">
        <v>91.0</v>
      </c>
      <c r="B327" s="37" t="s">
        <v>1644</v>
      </c>
      <c r="C327" s="37" t="s">
        <v>1437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</row>
    <row r="328">
      <c r="A328" s="37">
        <v>10.0</v>
      </c>
      <c r="B328" s="37" t="s">
        <v>1645</v>
      </c>
      <c r="C328" s="37" t="s">
        <v>1437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</row>
    <row r="329">
      <c r="A329" s="37">
        <v>18.0</v>
      </c>
      <c r="B329" s="37" t="s">
        <v>1646</v>
      </c>
      <c r="C329" s="37" t="s">
        <v>88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</row>
    <row r="330">
      <c r="A330" s="37">
        <v>92.0</v>
      </c>
      <c r="B330" s="37" t="s">
        <v>1647</v>
      </c>
      <c r="C330" s="37" t="s">
        <v>1437</v>
      </c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</row>
    <row r="331">
      <c r="A331" s="37">
        <v>196.0</v>
      </c>
      <c r="B331" s="37" t="s">
        <v>1648</v>
      </c>
      <c r="C331" s="37" t="s">
        <v>1437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</row>
    <row r="332">
      <c r="A332" s="37">
        <v>161.0</v>
      </c>
      <c r="B332" s="37" t="s">
        <v>1208</v>
      </c>
      <c r="C332" s="37" t="s">
        <v>1437</v>
      </c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</row>
    <row r="333">
      <c r="A333" s="37">
        <v>170.0</v>
      </c>
      <c r="B333" s="37" t="s">
        <v>1649</v>
      </c>
      <c r="C333" s="37" t="s">
        <v>1437</v>
      </c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</row>
    <row r="334">
      <c r="A334" s="37">
        <v>34.0</v>
      </c>
      <c r="B334" s="37" t="s">
        <v>1197</v>
      </c>
      <c r="C334" s="37" t="s">
        <v>1441</v>
      </c>
      <c r="D334" s="37" t="s">
        <v>1437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</row>
    <row r="335">
      <c r="A335" s="37">
        <v>75.0</v>
      </c>
      <c r="B335" s="37" t="s">
        <v>1278</v>
      </c>
      <c r="C335" s="37" t="s">
        <v>107</v>
      </c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</row>
    <row r="336">
      <c r="A336" s="37">
        <v>174.0</v>
      </c>
      <c r="B336" s="37" t="s">
        <v>1202</v>
      </c>
      <c r="C336" s="37" t="s">
        <v>1437</v>
      </c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</row>
    <row r="337">
      <c r="A337" s="37">
        <v>108.0</v>
      </c>
      <c r="B337" s="37" t="s">
        <v>1650</v>
      </c>
      <c r="C337" s="37" t="s">
        <v>1437</v>
      </c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</row>
    <row r="338">
      <c r="A338" s="37">
        <v>39.0</v>
      </c>
      <c r="B338" s="37" t="s">
        <v>1651</v>
      </c>
      <c r="C338" s="37" t="s">
        <v>1437</v>
      </c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</row>
    <row r="339">
      <c r="A339" s="37">
        <v>237.0</v>
      </c>
      <c r="B339" s="37" t="s">
        <v>1652</v>
      </c>
      <c r="C339" s="37" t="s">
        <v>1437</v>
      </c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</row>
    <row r="340">
      <c r="A340" s="37">
        <v>61.0</v>
      </c>
      <c r="B340" s="37" t="s">
        <v>1653</v>
      </c>
      <c r="C340" s="37" t="s">
        <v>87</v>
      </c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</row>
    <row r="341">
      <c r="A341" s="37">
        <v>75.0</v>
      </c>
      <c r="B341" s="37" t="s">
        <v>1654</v>
      </c>
      <c r="C341" s="37" t="s">
        <v>1453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</row>
    <row r="342">
      <c r="A342" s="37">
        <v>83.0</v>
      </c>
      <c r="B342" s="37" t="s">
        <v>543</v>
      </c>
      <c r="C342" s="37" t="s">
        <v>87</v>
      </c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</row>
    <row r="343">
      <c r="A343" s="37">
        <v>240.0</v>
      </c>
      <c r="B343" s="37" t="s">
        <v>1322</v>
      </c>
      <c r="C343" s="37" t="s">
        <v>1437</v>
      </c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</row>
    <row r="344">
      <c r="A344" s="37">
        <v>90.0</v>
      </c>
      <c r="B344" s="37" t="s">
        <v>1203</v>
      </c>
      <c r="C344" s="37" t="s">
        <v>87</v>
      </c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</row>
    <row r="345">
      <c r="A345" s="37">
        <v>54.0</v>
      </c>
      <c r="B345" s="37" t="s">
        <v>1316</v>
      </c>
      <c r="C345" s="37" t="s">
        <v>87</v>
      </c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</row>
    <row r="346">
      <c r="A346" s="37">
        <v>115.0</v>
      </c>
      <c r="B346" s="37" t="s">
        <v>1655</v>
      </c>
      <c r="C346" s="37" t="s">
        <v>1437</v>
      </c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</row>
    <row r="347">
      <c r="A347" s="37">
        <v>78.0</v>
      </c>
      <c r="B347" s="37" t="s">
        <v>1155</v>
      </c>
      <c r="C347" s="37" t="s">
        <v>1453</v>
      </c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</row>
    <row r="348">
      <c r="A348" s="37">
        <v>48.0</v>
      </c>
      <c r="B348" s="37" t="s">
        <v>1656</v>
      </c>
      <c r="C348" s="37" t="s">
        <v>1441</v>
      </c>
      <c r="D348" s="37" t="s">
        <v>87</v>
      </c>
      <c r="E348" s="37" t="s">
        <v>88</v>
      </c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</row>
    <row r="349">
      <c r="A349" s="37">
        <v>74.0</v>
      </c>
      <c r="B349" s="37" t="s">
        <v>1374</v>
      </c>
      <c r="C349" s="37" t="s">
        <v>1453</v>
      </c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</row>
    <row r="350">
      <c r="A350" s="37">
        <v>204.0</v>
      </c>
      <c r="B350" s="37" t="s">
        <v>1657</v>
      </c>
      <c r="C350" s="37" t="s">
        <v>1437</v>
      </c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</row>
    <row r="351">
      <c r="A351" s="37">
        <v>11.0</v>
      </c>
      <c r="B351" s="37" t="s">
        <v>1658</v>
      </c>
      <c r="C351" s="37" t="s">
        <v>107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</row>
    <row r="352">
      <c r="A352" s="37">
        <v>230.0</v>
      </c>
      <c r="B352" s="37" t="s">
        <v>1265</v>
      </c>
      <c r="C352" s="37" t="s">
        <v>1437</v>
      </c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</row>
    <row r="353">
      <c r="A353" s="37">
        <v>28.0</v>
      </c>
      <c r="B353" s="37" t="s">
        <v>1659</v>
      </c>
      <c r="C353" s="37" t="s">
        <v>88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</row>
    <row r="354">
      <c r="A354" s="37">
        <v>154.0</v>
      </c>
      <c r="B354" s="37" t="s">
        <v>1413</v>
      </c>
      <c r="C354" s="37" t="s">
        <v>1437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</row>
    <row r="355">
      <c r="A355" s="37">
        <v>3.0</v>
      </c>
      <c r="B355" s="37" t="s">
        <v>1660</v>
      </c>
      <c r="C355" s="37" t="s">
        <v>88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</row>
    <row r="356">
      <c r="A356" s="37">
        <v>38.0</v>
      </c>
      <c r="B356" s="37" t="s">
        <v>1191</v>
      </c>
      <c r="C356" s="37" t="s">
        <v>1453</v>
      </c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</row>
    <row r="357">
      <c r="A357" s="37">
        <v>101.0</v>
      </c>
      <c r="B357" s="37" t="s">
        <v>1661</v>
      </c>
      <c r="C357" s="37" t="s">
        <v>1437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</row>
    <row r="358">
      <c r="A358" s="37">
        <v>13.0</v>
      </c>
      <c r="B358" s="37" t="s">
        <v>1662</v>
      </c>
      <c r="C358" s="37" t="s">
        <v>1437</v>
      </c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</row>
    <row r="359">
      <c r="A359" s="37">
        <v>4.0</v>
      </c>
      <c r="B359" s="37" t="s">
        <v>1663</v>
      </c>
      <c r="C359" s="37" t="s">
        <v>1441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</row>
    <row r="360">
      <c r="A360" s="37">
        <v>31.0</v>
      </c>
      <c r="B360" s="37" t="s">
        <v>1664</v>
      </c>
      <c r="C360" s="37" t="s">
        <v>1437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</row>
    <row r="361">
      <c r="A361" s="37">
        <v>246.0</v>
      </c>
      <c r="B361" s="37" t="s">
        <v>1386</v>
      </c>
      <c r="C361" s="37" t="s">
        <v>1437</v>
      </c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</row>
    <row r="362">
      <c r="A362" s="37">
        <v>228.0</v>
      </c>
      <c r="B362" s="37" t="s">
        <v>1387</v>
      </c>
      <c r="C362" s="37" t="s">
        <v>1437</v>
      </c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</row>
    <row r="363">
      <c r="A363" s="37">
        <v>20.0</v>
      </c>
      <c r="B363" s="37" t="s">
        <v>1157</v>
      </c>
      <c r="C363" s="37" t="s">
        <v>1453</v>
      </c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</row>
    <row r="364">
      <c r="A364" s="37">
        <v>36.0</v>
      </c>
      <c r="B364" s="37" t="s">
        <v>1665</v>
      </c>
      <c r="C364" s="37" t="s">
        <v>107</v>
      </c>
      <c r="D364" s="37" t="s">
        <v>88</v>
      </c>
      <c r="E364" s="37" t="s">
        <v>1437</v>
      </c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</row>
    <row r="365">
      <c r="A365" s="37">
        <v>250.0</v>
      </c>
      <c r="B365" s="37" t="s">
        <v>1666</v>
      </c>
      <c r="C365" s="37" t="s">
        <v>1437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</row>
    <row r="366">
      <c r="A366" s="37">
        <v>51.0</v>
      </c>
      <c r="B366" s="37" t="s">
        <v>1194</v>
      </c>
      <c r="C366" s="37" t="s">
        <v>107</v>
      </c>
      <c r="D366" s="37" t="s">
        <v>1437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</row>
    <row r="367">
      <c r="A367" s="37">
        <v>39.0</v>
      </c>
      <c r="B367" s="37" t="s">
        <v>1667</v>
      </c>
      <c r="C367" s="37" t="s">
        <v>88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</row>
    <row r="368">
      <c r="A368" s="37">
        <v>6.0</v>
      </c>
      <c r="B368" s="37" t="s">
        <v>1668</v>
      </c>
      <c r="C368" s="37" t="s">
        <v>88</v>
      </c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</row>
    <row r="369">
      <c r="A369" s="37">
        <v>77.0</v>
      </c>
      <c r="B369" s="37" t="s">
        <v>1669</v>
      </c>
      <c r="C369" s="37" t="s">
        <v>88</v>
      </c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</row>
    <row r="370">
      <c r="A370" s="37">
        <v>5.0</v>
      </c>
      <c r="B370" s="37" t="s">
        <v>1670</v>
      </c>
      <c r="C370" s="37" t="s">
        <v>107</v>
      </c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</row>
    <row r="371">
      <c r="A371" s="37">
        <v>55.0</v>
      </c>
      <c r="B371" s="37" t="s">
        <v>1332</v>
      </c>
      <c r="C371" s="37" t="s">
        <v>107</v>
      </c>
      <c r="D371" s="37" t="s">
        <v>88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</row>
    <row r="372">
      <c r="A372" s="37">
        <v>129.0</v>
      </c>
      <c r="B372" s="37" t="s">
        <v>1671</v>
      </c>
      <c r="C372" s="37" t="s">
        <v>1437</v>
      </c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</row>
    <row r="373">
      <c r="A373" s="37">
        <v>51.0</v>
      </c>
      <c r="B373" s="37" t="s">
        <v>1130</v>
      </c>
      <c r="C373" s="37" t="s">
        <v>87</v>
      </c>
      <c r="D373" s="37" t="s">
        <v>1437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</row>
    <row r="374">
      <c r="A374" s="37">
        <v>18.0</v>
      </c>
      <c r="B374" s="37" t="s">
        <v>1672</v>
      </c>
      <c r="C374" s="37" t="s">
        <v>1437</v>
      </c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</row>
    <row r="375">
      <c r="A375" s="37">
        <v>1.0</v>
      </c>
      <c r="B375" s="37" t="s">
        <v>1673</v>
      </c>
      <c r="C375" s="37" t="s">
        <v>87</v>
      </c>
      <c r="D375" s="37" t="s">
        <v>88</v>
      </c>
      <c r="E375" s="37" t="s">
        <v>107</v>
      </c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</row>
    <row r="376">
      <c r="A376" s="37">
        <v>78.0</v>
      </c>
      <c r="B376" s="37" t="s">
        <v>1319</v>
      </c>
      <c r="C376" s="37" t="s">
        <v>88</v>
      </c>
      <c r="D376" s="37" t="s">
        <v>87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</row>
    <row r="377">
      <c r="A377" s="37">
        <v>43.0</v>
      </c>
      <c r="B377" s="37" t="s">
        <v>1674</v>
      </c>
      <c r="C377" s="37" t="s">
        <v>1453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</row>
    <row r="378">
      <c r="A378" s="37">
        <v>84.0</v>
      </c>
      <c r="B378" s="37" t="s">
        <v>1310</v>
      </c>
      <c r="C378" s="37" t="s">
        <v>1453</v>
      </c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</row>
    <row r="379">
      <c r="A379" s="37">
        <v>139.0</v>
      </c>
      <c r="B379" s="37" t="s">
        <v>1675</v>
      </c>
      <c r="C379" s="37" t="s">
        <v>1437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</row>
    <row r="380">
      <c r="A380" s="37">
        <v>45.0</v>
      </c>
      <c r="B380" s="37" t="s">
        <v>1676</v>
      </c>
      <c r="C380" s="37" t="s">
        <v>1437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</row>
    <row r="381">
      <c r="A381" s="37">
        <v>22.0</v>
      </c>
      <c r="B381" s="37" t="s">
        <v>1166</v>
      </c>
      <c r="C381" s="37" t="s">
        <v>87</v>
      </c>
      <c r="D381" s="37" t="s">
        <v>107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</row>
    <row r="382">
      <c r="A382" s="37">
        <v>22.0</v>
      </c>
      <c r="B382" s="37" t="s">
        <v>1677</v>
      </c>
      <c r="C382" s="37" t="s">
        <v>1437</v>
      </c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</row>
    <row r="383">
      <c r="A383" s="37">
        <v>242.0</v>
      </c>
      <c r="B383" s="37" t="s">
        <v>1678</v>
      </c>
      <c r="C383" s="37" t="s">
        <v>1437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</row>
    <row r="384">
      <c r="A384" s="37">
        <v>209.0</v>
      </c>
      <c r="B384" s="37" t="s">
        <v>1679</v>
      </c>
      <c r="C384" s="37" t="s">
        <v>1437</v>
      </c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</row>
    <row r="385">
      <c r="A385" s="37">
        <v>77.0</v>
      </c>
      <c r="B385" s="37" t="s">
        <v>1226</v>
      </c>
      <c r="C385" s="37" t="s">
        <v>1453</v>
      </c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</row>
    <row r="386">
      <c r="A386" s="37">
        <v>225.0</v>
      </c>
      <c r="B386" s="37" t="s">
        <v>1291</v>
      </c>
      <c r="C386" s="37" t="s">
        <v>1437</v>
      </c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</row>
    <row r="387">
      <c r="A387" s="37">
        <v>79.0</v>
      </c>
      <c r="B387" s="37" t="s">
        <v>1680</v>
      </c>
      <c r="C387" s="37" t="s">
        <v>88</v>
      </c>
      <c r="D387" s="37" t="s">
        <v>1437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</row>
    <row r="388">
      <c r="A388" s="37">
        <v>38.0</v>
      </c>
      <c r="B388" s="37" t="s">
        <v>1681</v>
      </c>
      <c r="C388" s="37" t="s">
        <v>1441</v>
      </c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</row>
    <row r="389">
      <c r="A389" s="37">
        <v>7.0</v>
      </c>
      <c r="B389" s="37" t="s">
        <v>1682</v>
      </c>
      <c r="C389" s="37" t="s">
        <v>107</v>
      </c>
      <c r="D389" s="37" t="s">
        <v>88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</row>
    <row r="390">
      <c r="A390" s="37">
        <v>42.0</v>
      </c>
      <c r="B390" s="37" t="s">
        <v>1213</v>
      </c>
      <c r="C390" s="37" t="s">
        <v>87</v>
      </c>
      <c r="D390" s="37" t="s">
        <v>88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</row>
    <row r="391">
      <c r="A391" s="37">
        <v>45.0</v>
      </c>
      <c r="B391" s="37" t="s">
        <v>1336</v>
      </c>
      <c r="C391" s="37" t="s">
        <v>107</v>
      </c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</row>
    <row r="392">
      <c r="A392" s="37">
        <v>3.0</v>
      </c>
      <c r="B392" s="37" t="s">
        <v>1683</v>
      </c>
      <c r="C392" s="37" t="s">
        <v>87</v>
      </c>
      <c r="D392" s="37" t="s">
        <v>88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</row>
    <row r="393">
      <c r="A393" s="37">
        <v>110.0</v>
      </c>
      <c r="B393" s="37" t="s">
        <v>1238</v>
      </c>
      <c r="C393" s="37" t="s">
        <v>1437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</row>
    <row r="394">
      <c r="A394" s="37">
        <v>1.0</v>
      </c>
      <c r="B394" s="37" t="s">
        <v>1684</v>
      </c>
      <c r="C394" s="37" t="s">
        <v>1437</v>
      </c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</row>
    <row r="395">
      <c r="A395" s="37">
        <v>36.0</v>
      </c>
      <c r="B395" s="37" t="s">
        <v>1685</v>
      </c>
      <c r="C395" s="37" t="s">
        <v>1437</v>
      </c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</row>
    <row r="396">
      <c r="A396" s="37">
        <v>27.0</v>
      </c>
      <c r="B396" s="37" t="s">
        <v>1686</v>
      </c>
      <c r="C396" s="37" t="s">
        <v>1453</v>
      </c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</row>
    <row r="397">
      <c r="A397" s="37">
        <v>5.0</v>
      </c>
      <c r="B397" s="37" t="s">
        <v>1687</v>
      </c>
      <c r="C397" s="37" t="s">
        <v>1453</v>
      </c>
      <c r="D397" s="37" t="s">
        <v>107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</row>
    <row r="398">
      <c r="A398" s="37">
        <v>84.0</v>
      </c>
      <c r="B398" s="37" t="s">
        <v>1688</v>
      </c>
      <c r="C398" s="37" t="s">
        <v>1437</v>
      </c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</row>
    <row r="399">
      <c r="A399" s="37">
        <v>22.0</v>
      </c>
      <c r="B399" s="37" t="s">
        <v>1689</v>
      </c>
      <c r="C399" s="37" t="s">
        <v>107</v>
      </c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</row>
    <row r="400">
      <c r="A400" s="37">
        <v>208.0</v>
      </c>
      <c r="B400" s="37" t="s">
        <v>1349</v>
      </c>
      <c r="C400" s="37" t="s">
        <v>1437</v>
      </c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</row>
    <row r="401">
      <c r="A401" s="37">
        <v>14.0</v>
      </c>
      <c r="B401" s="37" t="s">
        <v>1690</v>
      </c>
      <c r="C401" s="37" t="s">
        <v>1437</v>
      </c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</row>
    <row r="402">
      <c r="A402" s="37">
        <v>71.0</v>
      </c>
      <c r="B402" s="37" t="s">
        <v>1691</v>
      </c>
      <c r="C402" s="37" t="s">
        <v>1441</v>
      </c>
      <c r="D402" s="37" t="s">
        <v>1437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</row>
    <row r="403">
      <c r="A403" s="37">
        <v>44.0</v>
      </c>
      <c r="B403" s="37" t="s">
        <v>1692</v>
      </c>
      <c r="C403" s="37" t="s">
        <v>107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</row>
    <row r="404">
      <c r="A404" s="37">
        <v>16.0</v>
      </c>
      <c r="B404" s="37" t="s">
        <v>1693</v>
      </c>
      <c r="C404" s="37" t="s">
        <v>1437</v>
      </c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</row>
    <row r="405">
      <c r="A405" s="37">
        <v>20.0</v>
      </c>
      <c r="B405" s="37" t="s">
        <v>1694</v>
      </c>
      <c r="C405" s="37" t="s">
        <v>1441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</row>
    <row r="406">
      <c r="A406" s="37">
        <v>219.0</v>
      </c>
      <c r="B406" s="37" t="s">
        <v>1298</v>
      </c>
      <c r="C406" s="37" t="s">
        <v>1437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</row>
    <row r="407">
      <c r="A407" s="37">
        <v>95.0</v>
      </c>
      <c r="B407" s="37" t="s">
        <v>1695</v>
      </c>
      <c r="C407" s="37" t="s">
        <v>87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</row>
    <row r="408">
      <c r="A408" s="37">
        <v>69.0</v>
      </c>
      <c r="B408" s="37" t="s">
        <v>1696</v>
      </c>
      <c r="C408" s="37" t="s">
        <v>1441</v>
      </c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</row>
    <row r="409">
      <c r="A409" s="37">
        <v>106.0</v>
      </c>
      <c r="B409" s="37" t="s">
        <v>1697</v>
      </c>
      <c r="C409" s="37" t="s">
        <v>1437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</row>
    <row r="410">
      <c r="A410" s="37">
        <v>44.0</v>
      </c>
      <c r="B410" s="37" t="s">
        <v>1698</v>
      </c>
      <c r="C410" s="37" t="s">
        <v>87</v>
      </c>
      <c r="D410" s="37" t="s">
        <v>1437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</row>
    <row r="411">
      <c r="A411" s="37">
        <v>198.0</v>
      </c>
      <c r="B411" s="37" t="s">
        <v>1406</v>
      </c>
      <c r="C411" s="37" t="s">
        <v>1437</v>
      </c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</row>
    <row r="412">
      <c r="A412" s="37">
        <v>207.0</v>
      </c>
      <c r="B412" s="37" t="s">
        <v>1699</v>
      </c>
      <c r="C412" s="37" t="s">
        <v>1437</v>
      </c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</row>
    <row r="413">
      <c r="A413" s="37">
        <v>56.0</v>
      </c>
      <c r="B413" s="37" t="s">
        <v>1700</v>
      </c>
      <c r="C413" s="37" t="s">
        <v>1441</v>
      </c>
      <c r="D413" s="37" t="s">
        <v>87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</row>
    <row r="414">
      <c r="A414" s="37">
        <v>58.0</v>
      </c>
      <c r="B414" s="37" t="s">
        <v>1701</v>
      </c>
      <c r="C414" s="37" t="s">
        <v>1441</v>
      </c>
      <c r="D414" s="37" t="s">
        <v>87</v>
      </c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</row>
    <row r="415">
      <c r="A415" s="37">
        <v>27.0</v>
      </c>
      <c r="B415" s="37" t="s">
        <v>1702</v>
      </c>
      <c r="C415" s="37" t="s">
        <v>1441</v>
      </c>
      <c r="D415" s="37" t="s">
        <v>87</v>
      </c>
      <c r="E415" s="37" t="s">
        <v>1437</v>
      </c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</row>
    <row r="416">
      <c r="A416" s="37">
        <v>2.0</v>
      </c>
      <c r="B416" s="37" t="s">
        <v>1703</v>
      </c>
      <c r="C416" s="37" t="s">
        <v>88</v>
      </c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</row>
    <row r="417">
      <c r="A417" s="37">
        <v>71.0</v>
      </c>
      <c r="B417" s="37" t="s">
        <v>1704</v>
      </c>
      <c r="C417" s="37" t="s">
        <v>1437</v>
      </c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</row>
    <row r="418">
      <c r="A418" s="37">
        <v>214.0</v>
      </c>
      <c r="B418" s="37" t="s">
        <v>1342</v>
      </c>
      <c r="C418" s="37" t="s">
        <v>1437</v>
      </c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</row>
    <row r="419">
      <c r="A419" s="37">
        <v>11.0</v>
      </c>
      <c r="B419" s="37" t="s">
        <v>1705</v>
      </c>
      <c r="C419" s="37" t="s">
        <v>1453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</row>
    <row r="420">
      <c r="A420" s="37">
        <v>24.0</v>
      </c>
      <c r="B420" s="37" t="s">
        <v>1706</v>
      </c>
      <c r="C420" s="37" t="s">
        <v>1441</v>
      </c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</row>
    <row r="421">
      <c r="A421" s="37">
        <v>98.0</v>
      </c>
      <c r="B421" s="37" t="s">
        <v>1129</v>
      </c>
      <c r="C421" s="37" t="s">
        <v>1437</v>
      </c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</row>
    <row r="422">
      <c r="A422" s="37">
        <v>12.0</v>
      </c>
      <c r="B422" s="37" t="s">
        <v>1707</v>
      </c>
      <c r="C422" s="37" t="s">
        <v>87</v>
      </c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</row>
    <row r="423">
      <c r="A423" s="37">
        <v>38.0</v>
      </c>
      <c r="B423" s="37" t="s">
        <v>1362</v>
      </c>
      <c r="C423" s="37" t="s">
        <v>107</v>
      </c>
      <c r="D423" s="37" t="s">
        <v>88</v>
      </c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</row>
    <row r="424">
      <c r="A424" s="37">
        <v>39.0</v>
      </c>
      <c r="B424" s="37" t="s">
        <v>1199</v>
      </c>
      <c r="C424" s="37" t="s">
        <v>1441</v>
      </c>
      <c r="D424" s="37" t="s">
        <v>87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</row>
    <row r="425">
      <c r="A425" s="37">
        <v>9.0</v>
      </c>
      <c r="B425" s="37" t="s">
        <v>1708</v>
      </c>
      <c r="C425" s="37" t="s">
        <v>1441</v>
      </c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</row>
    <row r="426">
      <c r="A426" s="37">
        <v>12.0</v>
      </c>
      <c r="B426" s="37" t="s">
        <v>1709</v>
      </c>
      <c r="C426" s="37" t="s">
        <v>107</v>
      </c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</row>
    <row r="427">
      <c r="A427" s="37">
        <v>67.0</v>
      </c>
      <c r="B427" s="37" t="s">
        <v>1710</v>
      </c>
      <c r="C427" s="37" t="s">
        <v>107</v>
      </c>
      <c r="D427" s="37" t="s">
        <v>1437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</row>
    <row r="428">
      <c r="A428" s="37">
        <v>18.0</v>
      </c>
      <c r="B428" s="37" t="s">
        <v>1161</v>
      </c>
      <c r="C428" s="37" t="s">
        <v>1453</v>
      </c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</row>
    <row r="429">
      <c r="A429" s="37">
        <v>1.0</v>
      </c>
      <c r="B429" s="37" t="s">
        <v>1711</v>
      </c>
      <c r="C429" s="37" t="s">
        <v>107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</row>
    <row r="430">
      <c r="A430" s="37">
        <v>183.0</v>
      </c>
      <c r="B430" s="37" t="s">
        <v>1303</v>
      </c>
      <c r="C430" s="37" t="s">
        <v>1437</v>
      </c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</row>
    <row r="431">
      <c r="A431" s="37">
        <v>70.0</v>
      </c>
      <c r="B431" s="37" t="s">
        <v>1712</v>
      </c>
      <c r="C431" s="37" t="s">
        <v>88</v>
      </c>
      <c r="D431" s="37" t="s">
        <v>1437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</row>
    <row r="432">
      <c r="A432" s="37">
        <v>8.0</v>
      </c>
      <c r="B432" s="37" t="s">
        <v>1713</v>
      </c>
      <c r="C432" s="37" t="s">
        <v>88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</row>
    <row r="433">
      <c r="A433" s="37">
        <v>82.0</v>
      </c>
      <c r="B433" s="37" t="s">
        <v>1714</v>
      </c>
      <c r="C433" s="37" t="s">
        <v>1453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</row>
    <row r="434">
      <c r="A434" s="37">
        <v>118.0</v>
      </c>
      <c r="B434" s="37" t="s">
        <v>1715</v>
      </c>
      <c r="C434" s="37" t="s">
        <v>1437</v>
      </c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</row>
    <row r="435">
      <c r="A435" s="37">
        <v>40.0</v>
      </c>
      <c r="B435" s="37" t="s">
        <v>1716</v>
      </c>
      <c r="C435" s="37" t="s">
        <v>1437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</row>
    <row r="436">
      <c r="A436" s="37">
        <v>63.0</v>
      </c>
      <c r="B436" s="37" t="s">
        <v>1312</v>
      </c>
      <c r="C436" s="37" t="s">
        <v>1441</v>
      </c>
      <c r="D436" s="37" t="s">
        <v>87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</row>
    <row r="437">
      <c r="A437" s="37">
        <v>17.0</v>
      </c>
      <c r="B437" s="37" t="s">
        <v>1717</v>
      </c>
      <c r="C437" s="37" t="s">
        <v>1437</v>
      </c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</row>
    <row r="438">
      <c r="A438" s="37">
        <v>124.0</v>
      </c>
      <c r="B438" s="37" t="s">
        <v>1718</v>
      </c>
      <c r="C438" s="37" t="s">
        <v>1437</v>
      </c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</row>
    <row r="439">
      <c r="A439" s="37">
        <v>64.0</v>
      </c>
      <c r="B439" s="37" t="s">
        <v>1719</v>
      </c>
      <c r="C439" s="37" t="s">
        <v>107</v>
      </c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</row>
    <row r="440">
      <c r="A440" s="37">
        <v>9.0</v>
      </c>
      <c r="B440" s="37" t="s">
        <v>1720</v>
      </c>
      <c r="C440" s="37" t="s">
        <v>107</v>
      </c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</row>
    <row r="441">
      <c r="A441" s="37">
        <v>13.0</v>
      </c>
      <c r="B441" s="37" t="s">
        <v>1721</v>
      </c>
      <c r="C441" s="37" t="s">
        <v>107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</row>
    <row r="442">
      <c r="A442" s="37">
        <v>49.0</v>
      </c>
      <c r="B442" s="37" t="s">
        <v>1722</v>
      </c>
      <c r="C442" s="37" t="s">
        <v>1441</v>
      </c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</row>
    <row r="443">
      <c r="A443" s="37">
        <v>33.0</v>
      </c>
      <c r="B443" s="37" t="s">
        <v>1723</v>
      </c>
      <c r="C443" s="37" t="s">
        <v>88</v>
      </c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</row>
    <row r="444">
      <c r="A444" s="37">
        <v>99.0</v>
      </c>
      <c r="B444" s="37" t="s">
        <v>1724</v>
      </c>
      <c r="C444" s="37" t="s">
        <v>1437</v>
      </c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</row>
    <row r="445">
      <c r="A445" s="37">
        <v>66.0</v>
      </c>
      <c r="B445" s="37" t="s">
        <v>1380</v>
      </c>
      <c r="C445" s="37" t="s">
        <v>87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</row>
    <row r="446">
      <c r="A446" s="37">
        <v>7.0</v>
      </c>
      <c r="B446" s="37" t="s">
        <v>1725</v>
      </c>
      <c r="C446" s="37" t="s">
        <v>1453</v>
      </c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</row>
    <row r="447">
      <c r="A447" s="37">
        <v>23.0</v>
      </c>
      <c r="B447" s="37" t="s">
        <v>1726</v>
      </c>
      <c r="C447" s="37" t="s">
        <v>87</v>
      </c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</row>
    <row r="448">
      <c r="A448" s="37">
        <v>22.0</v>
      </c>
      <c r="B448" s="37" t="s">
        <v>1260</v>
      </c>
      <c r="C448" s="37" t="s">
        <v>1453</v>
      </c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</row>
    <row r="449">
      <c r="A449" s="37">
        <v>153.0</v>
      </c>
      <c r="B449" s="37" t="s">
        <v>1182</v>
      </c>
      <c r="C449" s="37" t="s">
        <v>1437</v>
      </c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</row>
    <row r="450">
      <c r="A450" s="37">
        <v>2.0</v>
      </c>
      <c r="B450" s="37" t="s">
        <v>1727</v>
      </c>
      <c r="C450" s="37" t="s">
        <v>1437</v>
      </c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</row>
    <row r="451">
      <c r="A451" s="37">
        <v>43.0</v>
      </c>
      <c r="B451" s="37" t="s">
        <v>1250</v>
      </c>
      <c r="C451" s="37" t="s">
        <v>107</v>
      </c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</row>
    <row r="452">
      <c r="A452" s="37">
        <v>72.0</v>
      </c>
      <c r="B452" s="37" t="s">
        <v>1728</v>
      </c>
      <c r="C452" s="37" t="s">
        <v>1441</v>
      </c>
      <c r="D452" s="37" t="s">
        <v>87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</row>
    <row r="453">
      <c r="A453" s="37">
        <v>4.0</v>
      </c>
      <c r="B453" s="37" t="s">
        <v>1729</v>
      </c>
      <c r="C453" s="37" t="s">
        <v>87</v>
      </c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</row>
    <row r="454">
      <c r="A454" s="37">
        <v>25.0</v>
      </c>
      <c r="B454" s="37" t="s">
        <v>1730</v>
      </c>
      <c r="C454" s="37" t="s">
        <v>107</v>
      </c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</row>
    <row r="455">
      <c r="A455" s="37">
        <v>65.0</v>
      </c>
      <c r="B455" s="37" t="s">
        <v>1142</v>
      </c>
      <c r="C455" s="37" t="s">
        <v>1453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</row>
    <row r="456">
      <c r="A456" s="37">
        <v>72.0</v>
      </c>
      <c r="B456" s="37" t="s">
        <v>1731</v>
      </c>
      <c r="C456" s="37" t="s">
        <v>1453</v>
      </c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</row>
    <row r="457">
      <c r="A457" s="37">
        <v>61.0</v>
      </c>
      <c r="B457" s="37" t="s">
        <v>1272</v>
      </c>
      <c r="C457" s="37" t="s">
        <v>107</v>
      </c>
      <c r="D457" s="37" t="s">
        <v>1437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</row>
    <row r="458">
      <c r="A458" s="37">
        <v>224.0</v>
      </c>
      <c r="B458" s="37" t="s">
        <v>1385</v>
      </c>
      <c r="C458" s="37" t="s">
        <v>1437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</row>
    <row r="459">
      <c r="A459" s="37">
        <v>6.0</v>
      </c>
      <c r="B459" s="37" t="s">
        <v>1732</v>
      </c>
      <c r="C459" s="37" t="s">
        <v>87</v>
      </c>
      <c r="D459" s="37" t="s">
        <v>88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</row>
    <row r="460">
      <c r="A460" s="37">
        <v>62.0</v>
      </c>
      <c r="B460" s="37" t="s">
        <v>1733</v>
      </c>
      <c r="C460" s="37" t="s">
        <v>107</v>
      </c>
      <c r="D460" s="37" t="s">
        <v>1437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</row>
    <row r="461">
      <c r="A461" s="37">
        <v>42.0</v>
      </c>
      <c r="B461" s="37" t="s">
        <v>1275</v>
      </c>
      <c r="C461" s="37" t="s">
        <v>107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</row>
    <row r="462">
      <c r="A462" s="37">
        <v>57.0</v>
      </c>
      <c r="B462" s="37" t="s">
        <v>1205</v>
      </c>
      <c r="C462" s="37" t="s">
        <v>107</v>
      </c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</row>
    <row r="463">
      <c r="A463" s="37">
        <v>60.0</v>
      </c>
      <c r="B463" s="37" t="s">
        <v>1734</v>
      </c>
      <c r="C463" s="37" t="s">
        <v>107</v>
      </c>
      <c r="D463" s="37" t="s">
        <v>88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</row>
    <row r="464">
      <c r="A464" s="37">
        <v>26.0</v>
      </c>
      <c r="B464" s="37" t="s">
        <v>1735</v>
      </c>
      <c r="C464" s="37" t="s">
        <v>1453</v>
      </c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</row>
    <row r="465">
      <c r="A465" s="37">
        <v>192.0</v>
      </c>
      <c r="B465" s="37" t="s">
        <v>1353</v>
      </c>
      <c r="C465" s="37" t="s">
        <v>1437</v>
      </c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</row>
    <row r="466">
      <c r="A466" s="37">
        <v>100.0</v>
      </c>
      <c r="B466" s="37" t="s">
        <v>1128</v>
      </c>
      <c r="C466" s="37" t="s">
        <v>1437</v>
      </c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</row>
    <row r="467">
      <c r="A467" s="37">
        <v>67.0</v>
      </c>
      <c r="B467" s="37" t="s">
        <v>1736</v>
      </c>
      <c r="C467" s="37" t="s">
        <v>1453</v>
      </c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</row>
    <row r="468">
      <c r="A468" s="37">
        <v>45.0</v>
      </c>
      <c r="B468" s="37" t="s">
        <v>1308</v>
      </c>
      <c r="C468" s="37" t="s">
        <v>1453</v>
      </c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</row>
    <row r="469">
      <c r="A469" s="37">
        <v>67.0</v>
      </c>
      <c r="B469" s="37" t="s">
        <v>1344</v>
      </c>
      <c r="C469" s="37" t="s">
        <v>1441</v>
      </c>
      <c r="D469" s="37" t="s">
        <v>88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</row>
    <row r="470">
      <c r="A470" s="37">
        <v>184.0</v>
      </c>
      <c r="B470" s="37" t="s">
        <v>1408</v>
      </c>
      <c r="C470" s="37" t="s">
        <v>1437</v>
      </c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</row>
    <row r="471">
      <c r="A471" s="37">
        <v>220.0</v>
      </c>
      <c r="B471" s="37" t="s">
        <v>1737</v>
      </c>
      <c r="C471" s="37" t="s">
        <v>1437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</row>
    <row r="472">
      <c r="A472" s="37">
        <v>26.0</v>
      </c>
      <c r="B472" s="37" t="s">
        <v>1738</v>
      </c>
      <c r="C472" s="37" t="s">
        <v>87</v>
      </c>
      <c r="D472" s="37" t="s">
        <v>88</v>
      </c>
      <c r="E472" s="37" t="s">
        <v>1437</v>
      </c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</row>
    <row r="473">
      <c r="A473" s="37">
        <v>194.0</v>
      </c>
      <c r="B473" s="37" t="s">
        <v>1421</v>
      </c>
      <c r="C473" s="37" t="s">
        <v>1437</v>
      </c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</row>
    <row r="474">
      <c r="A474" s="37">
        <v>32.0</v>
      </c>
      <c r="B474" s="37" t="s">
        <v>1739</v>
      </c>
      <c r="C474" s="37" t="s">
        <v>1453</v>
      </c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</row>
    <row r="475">
      <c r="A475" s="37">
        <v>96.0</v>
      </c>
      <c r="B475" s="37" t="s">
        <v>1429</v>
      </c>
      <c r="C475" s="37" t="s">
        <v>1453</v>
      </c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</row>
    <row r="476">
      <c r="A476" s="37">
        <v>65.0</v>
      </c>
      <c r="B476" s="37" t="s">
        <v>1271</v>
      </c>
      <c r="C476" s="37" t="s">
        <v>107</v>
      </c>
      <c r="D476" s="37" t="s">
        <v>1437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</row>
    <row r="477">
      <c r="A477" s="37">
        <v>55.0</v>
      </c>
      <c r="B477" s="37" t="s">
        <v>1146</v>
      </c>
      <c r="C477" s="37" t="s">
        <v>87</v>
      </c>
      <c r="D477" s="37" t="s">
        <v>1437</v>
      </c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</row>
    <row r="478">
      <c r="A478" s="37">
        <v>85.0</v>
      </c>
      <c r="B478" s="37" t="s">
        <v>1273</v>
      </c>
      <c r="C478" s="37" t="s">
        <v>88</v>
      </c>
      <c r="D478" s="37" t="s">
        <v>87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</row>
    <row r="479">
      <c r="A479" s="37">
        <v>74.0</v>
      </c>
      <c r="B479" s="37" t="s">
        <v>1399</v>
      </c>
      <c r="C479" s="37" t="s">
        <v>107</v>
      </c>
      <c r="D479" s="37" t="s">
        <v>88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</row>
    <row r="480">
      <c r="A480" s="37">
        <v>236.0</v>
      </c>
      <c r="B480" s="37" t="s">
        <v>1131</v>
      </c>
      <c r="C480" s="37" t="s">
        <v>1437</v>
      </c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</row>
    <row r="481">
      <c r="A481" s="37">
        <v>251.0</v>
      </c>
      <c r="B481" s="37" t="s">
        <v>1416</v>
      </c>
      <c r="C481" s="37" t="s">
        <v>1437</v>
      </c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</row>
    <row r="482">
      <c r="A482" s="37">
        <v>20.0</v>
      </c>
      <c r="B482" s="37" t="s">
        <v>1740</v>
      </c>
      <c r="C482" s="37" t="s">
        <v>87</v>
      </c>
      <c r="D482" s="37" t="s">
        <v>88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</row>
    <row r="483">
      <c r="A483" s="37">
        <v>41.0</v>
      </c>
      <c r="B483" s="37" t="s">
        <v>1741</v>
      </c>
      <c r="C483" s="37" t="s">
        <v>1437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</row>
    <row r="484">
      <c r="A484" s="37">
        <v>78.0</v>
      </c>
      <c r="B484" s="37" t="s">
        <v>1742</v>
      </c>
      <c r="C484" s="37" t="s">
        <v>1437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</row>
    <row r="485">
      <c r="A485" s="37">
        <v>31.0</v>
      </c>
      <c r="B485" s="37" t="s">
        <v>1195</v>
      </c>
      <c r="C485" s="37" t="s">
        <v>1453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</row>
    <row r="486">
      <c r="A486" s="37">
        <v>165.0</v>
      </c>
      <c r="B486" s="37" t="s">
        <v>1257</v>
      </c>
      <c r="C486" s="37" t="s">
        <v>1437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</row>
    <row r="487">
      <c r="A487" s="37">
        <v>211.0</v>
      </c>
      <c r="B487" s="37" t="s">
        <v>1192</v>
      </c>
      <c r="C487" s="37" t="s">
        <v>1437</v>
      </c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</row>
    <row r="488">
      <c r="A488" s="37">
        <v>70.0</v>
      </c>
      <c r="B488" s="37" t="s">
        <v>1415</v>
      </c>
      <c r="C488" s="37" t="s">
        <v>107</v>
      </c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</row>
    <row r="489">
      <c r="A489" s="37">
        <v>180.0</v>
      </c>
      <c r="B489" s="37" t="s">
        <v>1743</v>
      </c>
      <c r="C489" s="37" t="s">
        <v>1437</v>
      </c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</row>
    <row r="490">
      <c r="A490" s="37">
        <v>212.0</v>
      </c>
      <c r="B490" s="37" t="s">
        <v>1287</v>
      </c>
      <c r="C490" s="37" t="s">
        <v>1437</v>
      </c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</row>
    <row r="491">
      <c r="A491" s="37">
        <v>21.0</v>
      </c>
      <c r="B491" s="37" t="s">
        <v>1744</v>
      </c>
      <c r="C491" s="37" t="s">
        <v>1437</v>
      </c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</row>
    <row r="492">
      <c r="A492" s="37">
        <v>241.0</v>
      </c>
      <c r="B492" s="37" t="s">
        <v>1745</v>
      </c>
      <c r="C492" s="37" t="s">
        <v>1437</v>
      </c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</row>
    <row r="493">
      <c r="A493" s="37">
        <v>75.0</v>
      </c>
      <c r="B493" s="37" t="s">
        <v>1293</v>
      </c>
      <c r="C493" s="37" t="s">
        <v>87</v>
      </c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</row>
    <row r="494">
      <c r="A494" s="37">
        <v>13.0</v>
      </c>
      <c r="B494" s="37" t="s">
        <v>1746</v>
      </c>
      <c r="C494" s="37" t="s">
        <v>1441</v>
      </c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</row>
    <row r="495">
      <c r="A495" s="37">
        <v>31.0</v>
      </c>
      <c r="B495" s="37" t="s">
        <v>1328</v>
      </c>
      <c r="C495" s="37" t="s">
        <v>1441</v>
      </c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</row>
    <row r="496">
      <c r="A496" s="37">
        <v>167.0</v>
      </c>
      <c r="B496" s="37" t="s">
        <v>1747</v>
      </c>
      <c r="C496" s="37" t="s">
        <v>1437</v>
      </c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</row>
    <row r="497">
      <c r="A497" s="37">
        <v>185.0</v>
      </c>
      <c r="B497" s="37" t="s">
        <v>1378</v>
      </c>
      <c r="C497" s="37" t="s">
        <v>1437</v>
      </c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</row>
    <row r="498">
      <c r="A498" s="37">
        <v>32.0</v>
      </c>
      <c r="B498" s="37" t="s">
        <v>1154</v>
      </c>
      <c r="C498" s="37" t="s">
        <v>88</v>
      </c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</row>
    <row r="499">
      <c r="A499" s="37">
        <v>17.0</v>
      </c>
      <c r="B499" s="37" t="s">
        <v>1141</v>
      </c>
      <c r="C499" s="37" t="s">
        <v>1453</v>
      </c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</row>
    <row r="500">
      <c r="A500" s="37">
        <v>48.0</v>
      </c>
      <c r="B500" s="37" t="s">
        <v>1217</v>
      </c>
      <c r="C500" s="37" t="s">
        <v>1453</v>
      </c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</row>
    <row r="501">
      <c r="A501" s="37">
        <v>30.0</v>
      </c>
      <c r="B501" s="37" t="s">
        <v>1748</v>
      </c>
      <c r="C501" s="37" t="s">
        <v>87</v>
      </c>
      <c r="D501" s="37" t="s">
        <v>88</v>
      </c>
      <c r="E501" s="37" t="s">
        <v>1437</v>
      </c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</row>
    <row r="502">
      <c r="A502" s="37">
        <v>25.0</v>
      </c>
      <c r="B502" s="37" t="s">
        <v>1749</v>
      </c>
      <c r="C502" s="37" t="s">
        <v>87</v>
      </c>
      <c r="D502" s="37" t="s">
        <v>88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</row>
    <row r="503">
      <c r="A503" s="37">
        <v>60.0</v>
      </c>
      <c r="B503" s="37" t="s">
        <v>1750</v>
      </c>
      <c r="C503" s="37" t="s">
        <v>1437</v>
      </c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</row>
    <row r="504">
      <c r="A504" s="37">
        <v>52.0</v>
      </c>
      <c r="B504" s="37" t="s">
        <v>1136</v>
      </c>
      <c r="C504" s="37" t="s">
        <v>87</v>
      </c>
      <c r="D504" s="37" t="s">
        <v>1437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</row>
    <row r="505">
      <c r="A505" s="37">
        <v>79.0</v>
      </c>
      <c r="B505" s="37" t="s">
        <v>1259</v>
      </c>
      <c r="C505" s="37" t="s">
        <v>1453</v>
      </c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</row>
    <row r="506">
      <c r="A506" s="37">
        <v>99.0</v>
      </c>
      <c r="B506" s="37" t="s">
        <v>1361</v>
      </c>
      <c r="C506" s="37" t="s">
        <v>87</v>
      </c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</row>
    <row r="507">
      <c r="A507" s="37">
        <v>8.0</v>
      </c>
      <c r="B507" s="37" t="s">
        <v>1751</v>
      </c>
      <c r="C507" s="37" t="s">
        <v>1453</v>
      </c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</row>
    <row r="508">
      <c r="A508" s="37">
        <v>182.0</v>
      </c>
      <c r="B508" s="37" t="s">
        <v>1752</v>
      </c>
      <c r="C508" s="37" t="s">
        <v>1437</v>
      </c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</row>
    <row r="509">
      <c r="A509" s="37">
        <v>244.0</v>
      </c>
      <c r="B509" s="37" t="s">
        <v>1368</v>
      </c>
      <c r="C509" s="37" t="s">
        <v>1437</v>
      </c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</row>
    <row r="510">
      <c r="A510" s="37">
        <v>44.0</v>
      </c>
      <c r="B510" s="37" t="s">
        <v>1753</v>
      </c>
      <c r="C510" s="37" t="s">
        <v>88</v>
      </c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</row>
    <row r="511">
      <c r="A511" s="37">
        <v>11.0</v>
      </c>
      <c r="B511" s="37" t="s">
        <v>1754</v>
      </c>
      <c r="C511" s="37" t="s">
        <v>1441</v>
      </c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</row>
    <row r="512">
      <c r="A512" s="37">
        <v>83.0</v>
      </c>
      <c r="B512" s="37" t="s">
        <v>1755</v>
      </c>
      <c r="C512" s="37" t="s">
        <v>1437</v>
      </c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</row>
    <row r="513">
      <c r="A513" s="37">
        <v>86.0</v>
      </c>
      <c r="B513" s="37" t="s">
        <v>1426</v>
      </c>
      <c r="C513" s="37" t="s">
        <v>1453</v>
      </c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</row>
    <row r="514">
      <c r="A514" s="37">
        <v>2.0</v>
      </c>
      <c r="B514" s="37" t="s">
        <v>1756</v>
      </c>
      <c r="C514" s="37" t="s">
        <v>1441</v>
      </c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</row>
    <row r="515">
      <c r="A515" s="37">
        <v>15.0</v>
      </c>
      <c r="B515" s="37" t="s">
        <v>1757</v>
      </c>
      <c r="C515" s="37" t="s">
        <v>107</v>
      </c>
      <c r="D515" s="37" t="s">
        <v>1437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</row>
    <row r="516">
      <c r="A516" s="37">
        <v>19.0</v>
      </c>
      <c r="B516" s="37" t="s">
        <v>1758</v>
      </c>
      <c r="C516" s="37" t="s">
        <v>1453</v>
      </c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</row>
    <row r="517">
      <c r="A517" s="37">
        <v>37.0</v>
      </c>
      <c r="B517" s="37" t="s">
        <v>1759</v>
      </c>
      <c r="C517" s="37" t="s">
        <v>87</v>
      </c>
      <c r="D517" s="37" t="s">
        <v>88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</row>
    <row r="518">
      <c r="A518" s="37">
        <v>81.0</v>
      </c>
      <c r="B518" s="37" t="s">
        <v>1334</v>
      </c>
      <c r="C518" s="37" t="s">
        <v>1453</v>
      </c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</row>
    <row r="519">
      <c r="A519" s="37">
        <v>77.0</v>
      </c>
      <c r="B519" s="37" t="s">
        <v>1391</v>
      </c>
      <c r="C519" s="37" t="s">
        <v>1437</v>
      </c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</row>
    <row r="520">
      <c r="A520" s="37">
        <v>109.0</v>
      </c>
      <c r="B520" s="37" t="s">
        <v>1760</v>
      </c>
      <c r="C520" s="37" t="s">
        <v>1437</v>
      </c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</row>
    <row r="521">
      <c r="A521" s="37">
        <v>66.0</v>
      </c>
      <c r="B521" s="37" t="s">
        <v>1761</v>
      </c>
      <c r="C521" s="37" t="s">
        <v>1453</v>
      </c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</row>
    <row r="522">
      <c r="A522" s="37">
        <v>54.0</v>
      </c>
      <c r="B522" s="37" t="s">
        <v>1243</v>
      </c>
      <c r="C522" s="37" t="s">
        <v>1441</v>
      </c>
      <c r="D522" s="37" t="s">
        <v>87</v>
      </c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</row>
    <row r="523">
      <c r="A523" s="37">
        <v>179.0</v>
      </c>
      <c r="B523" s="37" t="s">
        <v>1264</v>
      </c>
      <c r="C523" s="37" t="s">
        <v>1437</v>
      </c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</row>
    <row r="524">
      <c r="A524" s="37">
        <v>30.0</v>
      </c>
      <c r="B524" s="37" t="s">
        <v>1762</v>
      </c>
      <c r="C524" s="37" t="s">
        <v>1453</v>
      </c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</row>
    <row r="525">
      <c r="A525" s="37">
        <v>138.0</v>
      </c>
      <c r="B525" s="37" t="s">
        <v>1763</v>
      </c>
      <c r="C525" s="37" t="s">
        <v>1437</v>
      </c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</row>
    <row r="526">
      <c r="A526" s="37">
        <v>79.0</v>
      </c>
      <c r="B526" s="37" t="s">
        <v>1764</v>
      </c>
      <c r="C526" s="37" t="s">
        <v>1437</v>
      </c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</row>
    <row r="527">
      <c r="A527" s="37">
        <v>68.0</v>
      </c>
      <c r="B527" s="37" t="s">
        <v>1252</v>
      </c>
      <c r="C527" s="37" t="s">
        <v>1441</v>
      </c>
      <c r="D527" s="37" t="s">
        <v>88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</row>
    <row r="528">
      <c r="A528" s="37">
        <v>26.0</v>
      </c>
      <c r="B528" s="37" t="s">
        <v>1765</v>
      </c>
      <c r="C528" s="37" t="s">
        <v>88</v>
      </c>
      <c r="D528" s="37" t="s">
        <v>107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</row>
    <row r="529">
      <c r="A529" s="37">
        <v>34.0</v>
      </c>
      <c r="B529" s="37" t="s">
        <v>1307</v>
      </c>
      <c r="C529" s="37" t="s">
        <v>1453</v>
      </c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</row>
    <row r="530">
      <c r="A530" s="37">
        <v>16.0</v>
      </c>
      <c r="B530" s="37" t="s">
        <v>1766</v>
      </c>
      <c r="C530" s="37" t="s">
        <v>87</v>
      </c>
      <c r="D530" s="37" t="s">
        <v>1437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</row>
    <row r="531">
      <c r="A531" s="37">
        <v>30.0</v>
      </c>
      <c r="B531" s="37" t="s">
        <v>1767</v>
      </c>
      <c r="C531" s="37" t="s">
        <v>1437</v>
      </c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</row>
    <row r="532">
      <c r="A532" s="37">
        <v>13.0</v>
      </c>
      <c r="B532" s="37" t="s">
        <v>452</v>
      </c>
      <c r="C532" s="37" t="s">
        <v>1453</v>
      </c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</row>
    <row r="533">
      <c r="A533" s="37">
        <v>43.0</v>
      </c>
      <c r="B533" s="37" t="s">
        <v>1768</v>
      </c>
      <c r="C533" s="37" t="s">
        <v>1441</v>
      </c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</row>
    <row r="534">
      <c r="A534" s="37">
        <v>92.0</v>
      </c>
      <c r="B534" s="37" t="s">
        <v>1296</v>
      </c>
      <c r="C534" s="37" t="s">
        <v>1453</v>
      </c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</row>
    <row r="535">
      <c r="A535" s="37">
        <v>50.0</v>
      </c>
      <c r="B535" s="37" t="s">
        <v>1769</v>
      </c>
      <c r="C535" s="37" t="s">
        <v>1453</v>
      </c>
      <c r="D535" s="37" t="s">
        <v>107</v>
      </c>
      <c r="E535" s="37" t="s">
        <v>88</v>
      </c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</row>
    <row r="536">
      <c r="A536" s="37">
        <v>67.0</v>
      </c>
      <c r="B536" s="37" t="s">
        <v>1770</v>
      </c>
      <c r="C536" s="37" t="s">
        <v>1437</v>
      </c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</row>
    <row r="537">
      <c r="A537" s="37">
        <v>4.0</v>
      </c>
      <c r="B537" s="37" t="s">
        <v>1771</v>
      </c>
      <c r="C537" s="37" t="s">
        <v>1453</v>
      </c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</row>
    <row r="538">
      <c r="A538" s="37">
        <v>14.0</v>
      </c>
      <c r="B538" s="37" t="s">
        <v>1772</v>
      </c>
      <c r="C538" s="37" t="s">
        <v>1441</v>
      </c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</row>
    <row r="539">
      <c r="A539" s="37">
        <v>55.0</v>
      </c>
      <c r="B539" s="37" t="s">
        <v>1773</v>
      </c>
      <c r="C539" s="37" t="s">
        <v>1441</v>
      </c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</row>
    <row r="540">
      <c r="A540" s="37">
        <v>24.0</v>
      </c>
      <c r="B540" s="37" t="s">
        <v>1774</v>
      </c>
      <c r="C540" s="37" t="s">
        <v>87</v>
      </c>
      <c r="D540" s="37" t="s">
        <v>107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</row>
    <row r="541">
      <c r="A541" s="37">
        <v>12.0</v>
      </c>
      <c r="B541" s="37" t="s">
        <v>1775</v>
      </c>
      <c r="C541" s="37" t="s">
        <v>1453</v>
      </c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</row>
    <row r="542">
      <c r="A542" s="37">
        <v>66.0</v>
      </c>
      <c r="B542" s="37" t="s">
        <v>1357</v>
      </c>
      <c r="C542" s="37" t="s">
        <v>107</v>
      </c>
      <c r="D542" s="37" t="s">
        <v>88</v>
      </c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</row>
    <row r="543">
      <c r="A543" s="37">
        <v>3.0</v>
      </c>
      <c r="B543" s="37" t="s">
        <v>1776</v>
      </c>
      <c r="C543" s="37" t="s">
        <v>1441</v>
      </c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</row>
    <row r="544">
      <c r="A544" s="37">
        <v>21.0</v>
      </c>
      <c r="B544" s="37" t="s">
        <v>1777</v>
      </c>
      <c r="C544" s="37" t="s">
        <v>1453</v>
      </c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</row>
    <row r="545">
      <c r="A545" s="37">
        <v>24.0</v>
      </c>
      <c r="B545" s="37" t="s">
        <v>1143</v>
      </c>
      <c r="C545" s="37" t="s">
        <v>1453</v>
      </c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</row>
    <row r="546">
      <c r="A546" s="37">
        <v>41.0</v>
      </c>
      <c r="B546" s="37" t="s">
        <v>1778</v>
      </c>
      <c r="C546" s="37" t="s">
        <v>107</v>
      </c>
      <c r="D546" s="37" t="s">
        <v>88</v>
      </c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</row>
    <row r="547">
      <c r="A547" s="37">
        <v>2.0</v>
      </c>
      <c r="B547" s="37" t="s">
        <v>1779</v>
      </c>
      <c r="C547" s="37" t="s">
        <v>1453</v>
      </c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</row>
    <row r="548">
      <c r="A548" s="37">
        <v>21.0</v>
      </c>
      <c r="B548" s="37" t="s">
        <v>1780</v>
      </c>
      <c r="C548" s="37" t="s">
        <v>88</v>
      </c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</row>
    <row r="549">
      <c r="A549" s="37">
        <v>82.0</v>
      </c>
      <c r="B549" s="37" t="s">
        <v>1148</v>
      </c>
      <c r="C549" s="37" t="s">
        <v>87</v>
      </c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</row>
    <row r="550">
      <c r="A550" s="37">
        <v>216.0</v>
      </c>
      <c r="B550" s="37" t="s">
        <v>1185</v>
      </c>
      <c r="C550" s="37" t="s">
        <v>1437</v>
      </c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</row>
    <row r="551">
      <c r="A551" s="37">
        <v>57.0</v>
      </c>
      <c r="B551" s="37" t="s">
        <v>1781</v>
      </c>
      <c r="C551" s="37" t="s">
        <v>88</v>
      </c>
      <c r="D551" s="37" t="s">
        <v>1437</v>
      </c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</row>
    <row r="552">
      <c r="A552" s="37">
        <v>65.0</v>
      </c>
      <c r="B552" s="37" t="s">
        <v>1782</v>
      </c>
      <c r="C552" s="37" t="s">
        <v>1441</v>
      </c>
      <c r="D552" s="37" t="s">
        <v>107</v>
      </c>
      <c r="E552" s="37" t="s">
        <v>88</v>
      </c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</row>
    <row r="553">
      <c r="A553" s="37">
        <v>16.0</v>
      </c>
      <c r="B553" s="37" t="s">
        <v>1783</v>
      </c>
      <c r="C553" s="37" t="s">
        <v>107</v>
      </c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</row>
    <row r="554">
      <c r="A554" s="37">
        <v>79.0</v>
      </c>
      <c r="B554" s="37" t="s">
        <v>1295</v>
      </c>
      <c r="C554" s="37" t="s">
        <v>87</v>
      </c>
      <c r="D554" s="37" t="s">
        <v>1437</v>
      </c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</row>
    <row r="555">
      <c r="A555" s="37">
        <v>55.0</v>
      </c>
      <c r="B555" s="37" t="s">
        <v>1231</v>
      </c>
      <c r="C555" s="37" t="s">
        <v>1453</v>
      </c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</row>
    <row r="556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</row>
    <row r="557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</row>
    <row r="558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</row>
    <row r="559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</row>
    <row r="560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</row>
    <row r="56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</row>
    <row r="562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</row>
    <row r="563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</row>
    <row r="564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</row>
    <row r="56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</row>
    <row r="566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</row>
    <row r="567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</row>
    <row r="568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</row>
    <row r="569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</row>
    <row r="570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</row>
    <row r="57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</row>
    <row r="572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</row>
    <row r="573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</row>
    <row r="574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</row>
    <row r="57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</row>
    <row r="576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</row>
    <row r="577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</row>
    <row r="578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</row>
    <row r="579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</row>
    <row r="580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</row>
    <row r="58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</row>
    <row r="58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</row>
    <row r="58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</row>
    <row r="58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</row>
    <row r="58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</row>
    <row r="586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</row>
    <row r="587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</row>
    <row r="588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</row>
    <row r="589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</row>
    <row r="590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</row>
    <row r="59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</row>
    <row r="59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</row>
    <row r="59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</row>
    <row r="59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</row>
    <row r="59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</row>
    <row r="596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</row>
    <row r="597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</row>
    <row r="598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</row>
    <row r="599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</row>
    <row r="600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</row>
    <row r="617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</row>
    <row r="618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7.86"/>
    <col customWidth="1" min="2" max="2" width="9.57"/>
    <col customWidth="1" min="3" max="3" width="20.86"/>
    <col customWidth="1" min="4" max="4" width="9.57"/>
    <col customWidth="1" min="5" max="5" width="17.86"/>
    <col customWidth="1" min="6" max="6" width="9.57"/>
    <col customWidth="1" min="7" max="7" width="17.86"/>
    <col customWidth="1" min="8" max="8" width="9.57"/>
    <col customWidth="1" min="9" max="9" width="19.57"/>
    <col customWidth="1" min="10" max="10" width="9.57"/>
    <col customWidth="1" min="11" max="11" width="19.71"/>
    <col customWidth="1" min="12" max="12" width="9.57"/>
    <col customWidth="1" min="13" max="13" width="20.43"/>
    <col customWidth="1" min="14" max="14" width="9.57"/>
    <col customWidth="1" min="15" max="15" width="19.71"/>
    <col customWidth="1" min="16" max="16" width="9.57"/>
    <col customWidth="1" min="17" max="17" width="20.43"/>
    <col customWidth="1" min="18" max="18" width="9.57"/>
    <col customWidth="1" min="19" max="22" width="12.29"/>
    <col customWidth="1" min="23" max="23" width="3.43"/>
    <col customWidth="1" min="24" max="24" width="20.86"/>
    <col customWidth="1" min="25" max="25" width="12.14"/>
    <col customWidth="1" min="26" max="26" width="12.29"/>
  </cols>
  <sheetData>
    <row r="1">
      <c r="A1" s="45" t="s">
        <v>1784</v>
      </c>
      <c r="B1" s="45"/>
      <c r="C1" s="45" t="s">
        <v>1785</v>
      </c>
      <c r="D1" s="45"/>
      <c r="E1" s="45" t="s">
        <v>1786</v>
      </c>
      <c r="F1" s="45"/>
      <c r="G1" s="45" t="s">
        <v>1787</v>
      </c>
      <c r="H1" s="45"/>
      <c r="I1" s="45" t="s">
        <v>1788</v>
      </c>
      <c r="J1" s="45"/>
      <c r="K1" s="45" t="s">
        <v>1789</v>
      </c>
      <c r="L1" s="45"/>
      <c r="M1" s="45" t="s">
        <v>1789</v>
      </c>
      <c r="N1" s="45"/>
      <c r="O1" s="45" t="s">
        <v>1789</v>
      </c>
      <c r="P1" s="45"/>
      <c r="Q1" s="45" t="s">
        <v>1790</v>
      </c>
      <c r="R1" s="45"/>
      <c r="S1" s="48"/>
      <c r="T1" s="48"/>
      <c r="U1" s="48"/>
      <c r="V1" s="48"/>
      <c r="W1" s="48"/>
      <c r="X1" s="48"/>
      <c r="Y1" s="48"/>
      <c r="Z1" s="48"/>
    </row>
    <row r="2">
      <c r="A2" s="31" t="str">
        <f>'Johnny Bartel'!B2</f>
        <v>Yasmani Grandal</v>
      </c>
      <c r="B2" s="31" t="s">
        <v>40</v>
      </c>
      <c r="C2" s="31" t="str">
        <f>'Johnny Bartel'!D2</f>
        <v>Carlos Santana</v>
      </c>
      <c r="D2" s="31" t="s">
        <v>40</v>
      </c>
      <c r="E2" s="31" t="str">
        <f>'Johnny Bartel'!F2</f>
        <v>Ha-Seong Kim</v>
      </c>
      <c r="F2" s="31" t="s">
        <v>40</v>
      </c>
      <c r="G2" s="31" t="str">
        <f>'Johnny Bartel'!H2</f>
        <v>Joey Gallo</v>
      </c>
      <c r="H2" s="31" t="s">
        <v>40</v>
      </c>
      <c r="I2" s="31" t="str">
        <f>'Johnny Bartel'!J2</f>
        <v>Xander Bogaerts</v>
      </c>
      <c r="J2" s="31" t="s">
        <v>40</v>
      </c>
      <c r="K2" s="31" t="str">
        <f>'Johnny Bartel'!L2</f>
        <v>Ronald Acuna Jr.</v>
      </c>
      <c r="L2" s="31" t="s">
        <v>40</v>
      </c>
      <c r="M2" s="31" t="str">
        <f>'Johnny Bartel'!N2</f>
        <v>Teoscar Hernandez</v>
      </c>
      <c r="N2" s="31" t="s">
        <v>40</v>
      </c>
      <c r="O2" s="31" t="str">
        <f>'Johnny Bartel'!P2</f>
        <v>Adam Duvall</v>
      </c>
      <c r="P2" s="31" t="s">
        <v>40</v>
      </c>
      <c r="Q2" s="31" t="str">
        <f>'Johnny Bartel'!R2</f>
        <v>Josh Fuentes</v>
      </c>
      <c r="R2" s="31" t="s">
        <v>40</v>
      </c>
      <c r="S2" s="31"/>
      <c r="T2" s="31"/>
      <c r="U2" s="31"/>
      <c r="V2" s="31"/>
      <c r="W2" s="45">
        <v>1.0</v>
      </c>
      <c r="X2" s="48" t="str">
        <f t="shared" ref="X2:X97" si="1">A2</f>
        <v>Yasmani Grandal</v>
      </c>
      <c r="Y2" s="45" t="s">
        <v>1791</v>
      </c>
      <c r="Z2" s="48"/>
    </row>
    <row r="3">
      <c r="A3" s="31" t="str">
        <f>'Johnny Bartel'!B3</f>
        <v>Omar Narvaez</v>
      </c>
      <c r="B3" s="31" t="s">
        <v>40</v>
      </c>
      <c r="C3" s="31" t="str">
        <f>'Johnny Bartel'!D3</f>
        <v>Josh Fuentes</v>
      </c>
      <c r="D3" s="31" t="s">
        <v>40</v>
      </c>
      <c r="E3" s="31" t="str">
        <f>'Johnny Bartel'!F3</f>
        <v>Nico Hoerner</v>
      </c>
      <c r="F3" s="31" t="s">
        <v>40</v>
      </c>
      <c r="G3" s="31" t="str">
        <f>'Johnny Bartel'!H3</f>
        <v>Matt Carpenter</v>
      </c>
      <c r="H3" s="31" t="s">
        <v>40</v>
      </c>
      <c r="I3" s="31" t="str">
        <f>'Johnny Bartel'!J3</f>
        <v>Nico Hoerner</v>
      </c>
      <c r="J3" s="31" t="s">
        <v>40</v>
      </c>
      <c r="K3" s="31" t="str">
        <f>'Johnny Bartel'!L3</f>
        <v>Nick Solak</v>
      </c>
      <c r="L3" s="31" t="s">
        <v>40</v>
      </c>
      <c r="M3" s="31" t="str">
        <f>'Johnny Bartel'!N3</f>
        <v>Adam Frazier</v>
      </c>
      <c r="N3" s="31" t="s">
        <v>40</v>
      </c>
      <c r="O3" s="31" t="str">
        <f>'Johnny Bartel'!P3</f>
        <v>Nick Solak</v>
      </c>
      <c r="P3" s="31" t="s">
        <v>40</v>
      </c>
      <c r="Q3" s="31" t="str">
        <f>'Johnny Bartel'!R3</f>
        <v>Jed Lowrie</v>
      </c>
      <c r="R3" s="31" t="s">
        <v>40</v>
      </c>
      <c r="S3" s="31"/>
      <c r="T3" s="31"/>
      <c r="U3" s="31"/>
      <c r="V3" s="31"/>
      <c r="W3" s="45">
        <v>2.0</v>
      </c>
      <c r="X3" s="48" t="str">
        <f t="shared" si="1"/>
        <v>Omar Narvaez</v>
      </c>
      <c r="Y3" s="45" t="s">
        <v>1791</v>
      </c>
      <c r="Z3" s="48"/>
    </row>
    <row r="4">
      <c r="A4" s="31" t="str">
        <f>'Johnny Bartel'!B4</f>
        <v>Mitch Garver</v>
      </c>
      <c r="B4" s="31" t="s">
        <v>40</v>
      </c>
      <c r="C4" s="31" t="str">
        <f>'Johnny Bartel'!D4</f>
        <v>Pavin Smith</v>
      </c>
      <c r="D4" s="31" t="s">
        <v>40</v>
      </c>
      <c r="E4" s="31" t="str">
        <f>'Johnny Bartel'!F4</f>
        <v>Nick Solak</v>
      </c>
      <c r="F4" s="31" t="s">
        <v>40</v>
      </c>
      <c r="G4" s="31" t="str">
        <f>'Johnny Bartel'!H4</f>
        <v>Kyle Farmer</v>
      </c>
      <c r="H4" s="31" t="s">
        <v>40</v>
      </c>
      <c r="I4" s="31" t="str">
        <f>'Johnny Bartel'!J4</f>
        <v>Ha-Seong Kim</v>
      </c>
      <c r="J4" s="31" t="s">
        <v>40</v>
      </c>
      <c r="K4" s="31" t="str">
        <f>'Johnny Bartel'!L4</f>
        <v>Adam Duvall</v>
      </c>
      <c r="L4" s="31" t="s">
        <v>40</v>
      </c>
      <c r="M4" s="31" t="str">
        <f>'Johnny Bartel'!N4</f>
        <v>Adam Duvall</v>
      </c>
      <c r="N4" s="31" t="s">
        <v>40</v>
      </c>
      <c r="O4" s="31" t="str">
        <f>'Johnny Bartel'!P4</f>
        <v>Joey Gallo</v>
      </c>
      <c r="P4" s="31" t="s">
        <v>40</v>
      </c>
      <c r="Q4" s="31" t="str">
        <f>'Johnny Bartel'!R4</f>
        <v>Adam Duvall</v>
      </c>
      <c r="R4" s="31" t="s">
        <v>40</v>
      </c>
      <c r="S4" s="31"/>
      <c r="T4" s="31"/>
      <c r="U4" s="31"/>
      <c r="V4" s="31"/>
      <c r="W4" s="45">
        <v>3.0</v>
      </c>
      <c r="X4" s="48" t="str">
        <f t="shared" si="1"/>
        <v>Mitch Garver</v>
      </c>
      <c r="Y4" s="45" t="s">
        <v>1791</v>
      </c>
      <c r="Z4" s="48"/>
    </row>
    <row r="5">
      <c r="A5" s="31" t="str">
        <f>'Johnny Bartel'!B5</f>
        <v/>
      </c>
      <c r="B5" s="31" t="s">
        <v>40</v>
      </c>
      <c r="C5" s="31" t="str">
        <f>'Johnny Bartel'!D5</f>
        <v>Mitch Garver</v>
      </c>
      <c r="D5" s="31" t="s">
        <v>40</v>
      </c>
      <c r="E5" s="31" t="str">
        <f>'Johnny Bartel'!F5</f>
        <v>Jed Lowrie</v>
      </c>
      <c r="F5" s="31" t="s">
        <v>40</v>
      </c>
      <c r="G5" s="31" t="str">
        <f>'Johnny Bartel'!H5</f>
        <v>Carter Kieboom</v>
      </c>
      <c r="H5" s="31" t="s">
        <v>40</v>
      </c>
      <c r="I5" s="31" t="str">
        <f>'Johnny Bartel'!J5</f>
        <v>Carter Kieboom</v>
      </c>
      <c r="J5" s="31" t="s">
        <v>40</v>
      </c>
      <c r="K5" s="31" t="str">
        <f>'Johnny Bartel'!L5</f>
        <v>Joey Gallo</v>
      </c>
      <c r="L5" s="31" t="s">
        <v>40</v>
      </c>
      <c r="M5" s="31" t="str">
        <f>'Johnny Bartel'!N5</f>
        <v>Nick Solak</v>
      </c>
      <c r="N5" s="31" t="s">
        <v>40</v>
      </c>
      <c r="O5" s="31" t="str">
        <f>'Johnny Bartel'!P5</f>
        <v>Pavin Smith</v>
      </c>
      <c r="P5" s="31" t="s">
        <v>40</v>
      </c>
      <c r="Q5" s="31" t="str">
        <f>'Johnny Bartel'!R5</f>
        <v>Nick Solak</v>
      </c>
      <c r="R5" s="31" t="s">
        <v>40</v>
      </c>
      <c r="S5" s="31"/>
      <c r="T5" s="31"/>
      <c r="U5" s="31"/>
      <c r="V5" s="31"/>
      <c r="W5" s="45">
        <v>4.0</v>
      </c>
      <c r="X5" s="48" t="str">
        <f t="shared" si="1"/>
        <v/>
      </c>
      <c r="Y5" s="45" t="s">
        <v>1791</v>
      </c>
      <c r="Z5" s="48"/>
    </row>
    <row r="6">
      <c r="A6" s="31" t="str">
        <f>'Johnny Bartel'!B6</f>
        <v/>
      </c>
      <c r="B6" s="31" t="s">
        <v>40</v>
      </c>
      <c r="C6" s="31" t="str">
        <f>'Johnny Bartel'!D6</f>
        <v/>
      </c>
      <c r="D6" s="31" t="s">
        <v>40</v>
      </c>
      <c r="E6" s="31" t="str">
        <f>'Johnny Bartel'!F6</f>
        <v>Jonathan India</v>
      </c>
      <c r="F6" s="31" t="s">
        <v>40</v>
      </c>
      <c r="G6" s="31" t="str">
        <f>'Johnny Bartel'!H6</f>
        <v/>
      </c>
      <c r="H6" s="31" t="s">
        <v>40</v>
      </c>
      <c r="I6" s="31" t="str">
        <f>'Johnny Bartel'!J6</f>
        <v/>
      </c>
      <c r="J6" s="31" t="s">
        <v>40</v>
      </c>
      <c r="K6" s="31" t="str">
        <f>'Johnny Bartel'!L6</f>
        <v>Pavin Smith</v>
      </c>
      <c r="L6" s="31" t="s">
        <v>40</v>
      </c>
      <c r="M6" s="31" t="str">
        <f>'Johnny Bartel'!N6</f>
        <v>Pavin Smith</v>
      </c>
      <c r="N6" s="31" t="s">
        <v>40</v>
      </c>
      <c r="O6" s="31" t="str">
        <f>'Johnny Bartel'!P6</f>
        <v/>
      </c>
      <c r="P6" s="31" t="s">
        <v>40</v>
      </c>
      <c r="Q6" s="31" t="str">
        <f>'Johnny Bartel'!R6</f>
        <v>Adam Frazier</v>
      </c>
      <c r="R6" s="31" t="s">
        <v>40</v>
      </c>
      <c r="S6" s="31"/>
      <c r="T6" s="31"/>
      <c r="U6" s="31"/>
      <c r="V6" s="31"/>
      <c r="W6" s="45">
        <v>5.0</v>
      </c>
      <c r="X6" s="48" t="str">
        <f t="shared" si="1"/>
        <v/>
      </c>
      <c r="Y6" s="45" t="s">
        <v>1791</v>
      </c>
      <c r="Z6" s="48"/>
    </row>
    <row r="7">
      <c r="A7" s="31" t="str">
        <f>'Johnny Bartel'!B7</f>
        <v/>
      </c>
      <c r="B7" s="31" t="s">
        <v>40</v>
      </c>
      <c r="C7" s="31" t="str">
        <f>'Johnny Bartel'!D7</f>
        <v/>
      </c>
      <c r="D7" s="31" t="s">
        <v>40</v>
      </c>
      <c r="E7" s="31" t="str">
        <f>'Johnny Bartel'!F7</f>
        <v>Kyle Farmer</v>
      </c>
      <c r="F7" s="31" t="s">
        <v>40</v>
      </c>
      <c r="G7" s="31" t="str">
        <f>'Johnny Bartel'!H7</f>
        <v/>
      </c>
      <c r="H7" s="31" t="s">
        <v>40</v>
      </c>
      <c r="I7" s="31" t="str">
        <f>'Johnny Bartel'!J7</f>
        <v/>
      </c>
      <c r="J7" s="31" t="s">
        <v>40</v>
      </c>
      <c r="K7" s="31" t="str">
        <f>'Johnny Bartel'!L7</f>
        <v/>
      </c>
      <c r="L7" s="31" t="s">
        <v>40</v>
      </c>
      <c r="M7" s="31" t="str">
        <f>'Johnny Bartel'!N7</f>
        <v/>
      </c>
      <c r="N7" s="31" t="s">
        <v>40</v>
      </c>
      <c r="O7" s="31" t="str">
        <f>'Johnny Bartel'!P7</f>
        <v/>
      </c>
      <c r="P7" s="31" t="s">
        <v>40</v>
      </c>
      <c r="Q7" s="31" t="str">
        <f>'Johnny Bartel'!R7</f>
        <v/>
      </c>
      <c r="R7" s="31" t="s">
        <v>40</v>
      </c>
      <c r="S7" s="31"/>
      <c r="T7" s="31"/>
      <c r="U7" s="31"/>
      <c r="V7" s="31"/>
      <c r="W7" s="45">
        <v>6.0</v>
      </c>
      <c r="X7" s="48" t="str">
        <f t="shared" si="1"/>
        <v/>
      </c>
      <c r="Y7" s="45" t="s">
        <v>1791</v>
      </c>
      <c r="Z7" s="48"/>
    </row>
    <row r="8">
      <c r="A8" s="51" t="str">
        <f>'Mikey Curtis'!B2</f>
        <v>Wilson Ramos</v>
      </c>
      <c r="B8" s="45" t="s">
        <v>41</v>
      </c>
      <c r="C8" s="51" t="str">
        <f>'Mikey Curtis'!D2</f>
        <v>Paul Goldschmidt</v>
      </c>
      <c r="D8" s="45" t="s">
        <v>41</v>
      </c>
      <c r="E8" s="51" t="str">
        <f>'Mikey Curtis'!F2</f>
        <v>Jake Cronenworth</v>
      </c>
      <c r="F8" s="45" t="s">
        <v>41</v>
      </c>
      <c r="G8" s="51" t="str">
        <f>'Mikey Curtis'!H2</f>
        <v>Manny Machado</v>
      </c>
      <c r="H8" s="45" t="s">
        <v>41</v>
      </c>
      <c r="I8" s="51" t="str">
        <f>'Mikey Curtis'!J2</f>
        <v>Elvis Andrus</v>
      </c>
      <c r="J8" s="45" t="s">
        <v>41</v>
      </c>
      <c r="K8" s="51" t="str">
        <f>'Mikey Curtis'!P4</f>
        <v>Akil Baddoo</v>
      </c>
      <c r="L8" s="45" t="s">
        <v>41</v>
      </c>
      <c r="M8" s="51" t="str">
        <f>'Mikey Curtis'!N2</f>
        <v>Kevin Pillar</v>
      </c>
      <c r="N8" s="45" t="s">
        <v>41</v>
      </c>
      <c r="O8" s="51" t="str">
        <f>'Mikey Curtis'!N3</f>
        <v>Michael Brantley</v>
      </c>
      <c r="P8" s="45" t="s">
        <v>41</v>
      </c>
      <c r="Q8" s="51" t="str">
        <f>'Mikey Curtis'!R2</f>
        <v>Matt Duffy</v>
      </c>
      <c r="R8" s="45" t="s">
        <v>41</v>
      </c>
      <c r="S8" s="48"/>
      <c r="T8" s="48"/>
      <c r="U8" s="48"/>
      <c r="V8" s="48"/>
      <c r="W8" s="45">
        <v>7.0</v>
      </c>
      <c r="X8" s="48" t="str">
        <f t="shared" si="1"/>
        <v>Wilson Ramos</v>
      </c>
      <c r="Y8" s="45" t="s">
        <v>1791</v>
      </c>
      <c r="Z8" s="48"/>
    </row>
    <row r="9">
      <c r="A9" s="51" t="str">
        <f>'Mikey Curtis'!B3</f>
        <v>Yan Gomes</v>
      </c>
      <c r="B9" s="45" t="s">
        <v>41</v>
      </c>
      <c r="C9" s="51" t="str">
        <f>'Mikey Curtis'!D3</f>
        <v>Eric Hosmer</v>
      </c>
      <c r="D9" s="45" t="s">
        <v>41</v>
      </c>
      <c r="E9" s="51" t="str">
        <f>'Mikey Curtis'!F3</f>
        <v>Josh Harrison</v>
      </c>
      <c r="F9" s="45" t="s">
        <v>41</v>
      </c>
      <c r="G9" s="51" t="str">
        <f>'Mikey Curtis'!H3</f>
        <v>Matt Duffy</v>
      </c>
      <c r="H9" s="45" t="s">
        <v>41</v>
      </c>
      <c r="I9" s="51" t="str">
        <f>'Mikey Curtis'!J3</f>
        <v>Jos� Iglesias</v>
      </c>
      <c r="J9" s="45" t="s">
        <v>41</v>
      </c>
      <c r="K9" s="51" t="str">
        <f>'Mikey Curtis'!L3</f>
        <v>J.D. Martinez</v>
      </c>
      <c r="L9" s="45" t="s">
        <v>41</v>
      </c>
      <c r="M9" s="51" t="str">
        <f>'Mikey Curtis'!L2</f>
        <v>Nick Castellanos</v>
      </c>
      <c r="N9" s="45" t="s">
        <v>41</v>
      </c>
      <c r="O9" s="51" t="str">
        <f>'Mikey Curtis'!N2</f>
        <v>Kevin Pillar</v>
      </c>
      <c r="P9" s="45" t="s">
        <v>41</v>
      </c>
      <c r="Q9" s="51" t="str">
        <f>'Mikey Curtis'!R3</f>
        <v>Nicholas Castellanos</v>
      </c>
      <c r="R9" s="45" t="s">
        <v>41</v>
      </c>
      <c r="S9" s="48"/>
      <c r="T9" s="48"/>
      <c r="U9" s="48"/>
      <c r="V9" s="48"/>
      <c r="W9" s="45">
        <v>8.0</v>
      </c>
      <c r="X9" s="48" t="str">
        <f t="shared" si="1"/>
        <v>Yan Gomes</v>
      </c>
      <c r="Y9" s="45" t="s">
        <v>1791</v>
      </c>
      <c r="Z9" s="48"/>
    </row>
    <row r="10">
      <c r="A10" s="51" t="str">
        <f>'Mikey Curtis'!B4</f>
        <v/>
      </c>
      <c r="B10" s="45" t="s">
        <v>41</v>
      </c>
      <c r="C10" s="51" t="str">
        <f>'Mikey Curtis'!D4</f>
        <v/>
      </c>
      <c r="D10" s="45" t="s">
        <v>41</v>
      </c>
      <c r="E10" s="51" t="str">
        <f>'Mikey Curtis'!F4</f>
        <v/>
      </c>
      <c r="F10" s="45" t="s">
        <v>41</v>
      </c>
      <c r="G10" s="51" t="str">
        <f>'Mikey Curtis'!H4</f>
        <v>Charlie Culberson</v>
      </c>
      <c r="H10" s="45" t="s">
        <v>41</v>
      </c>
      <c r="I10" s="51" t="str">
        <f>'Mikey Curtis'!J4</f>
        <v/>
      </c>
      <c r="J10" s="45" t="s">
        <v>41</v>
      </c>
      <c r="K10" s="51" t="str">
        <f>'Mikey Curtis'!L4</f>
        <v>Charlie Culberson</v>
      </c>
      <c r="L10" s="45" t="s">
        <v>41</v>
      </c>
      <c r="M10" s="51" t="str">
        <f>'Mikey Curtis'!N4</f>
        <v>Anthony Santander</v>
      </c>
      <c r="N10" s="45" t="s">
        <v>41</v>
      </c>
      <c r="O10" s="51" t="str">
        <f>'Mikey Curtis'!P2</f>
        <v>Andrew McCutchen</v>
      </c>
      <c r="P10" s="45" t="s">
        <v>41</v>
      </c>
      <c r="Q10" s="51" t="str">
        <f>'Mikey Curtis'!R4</f>
        <v>Miguel Cabrera</v>
      </c>
      <c r="R10" s="45" t="s">
        <v>41</v>
      </c>
      <c r="S10" s="48"/>
      <c r="T10" s="48"/>
      <c r="U10" s="48"/>
      <c r="V10" s="48"/>
      <c r="W10" s="45">
        <v>9.0</v>
      </c>
      <c r="X10" s="48" t="str">
        <f t="shared" si="1"/>
        <v/>
      </c>
      <c r="Y10" s="45" t="s">
        <v>1791</v>
      </c>
      <c r="Z10" s="48"/>
    </row>
    <row r="11">
      <c r="A11" s="51" t="str">
        <f>'Mikey Curtis'!B5</f>
        <v/>
      </c>
      <c r="B11" s="45" t="s">
        <v>41</v>
      </c>
      <c r="C11" s="51" t="str">
        <f>'Mikey Curtis'!D5</f>
        <v/>
      </c>
      <c r="D11" s="45" t="s">
        <v>41</v>
      </c>
      <c r="E11" s="51" t="str">
        <f>'Mikey Curtis'!F5</f>
        <v/>
      </c>
      <c r="F11" s="45" t="s">
        <v>41</v>
      </c>
      <c r="G11" s="51" t="str">
        <f>'Mikey Curtis'!H5</f>
        <v/>
      </c>
      <c r="H11" s="45" t="s">
        <v>41</v>
      </c>
      <c r="I11" s="51" t="str">
        <f>'Mikey Curtis'!J5</f>
        <v/>
      </c>
      <c r="J11" s="45" t="s">
        <v>41</v>
      </c>
      <c r="K11" s="51" t="str">
        <f>'Mikey Curtis'!L5</f>
        <v>Michael Brantley</v>
      </c>
      <c r="L11" s="45" t="s">
        <v>41</v>
      </c>
      <c r="M11" s="51" t="str">
        <f>'Mikey Curtis'!N5</f>
        <v>Adolis Garc�a</v>
      </c>
      <c r="N11" s="45" t="s">
        <v>41</v>
      </c>
      <c r="O11" s="51" t="str">
        <f>'Mikey Curtis'!P3</f>
        <v>Tyler Naquin</v>
      </c>
      <c r="P11" s="45" t="s">
        <v>41</v>
      </c>
      <c r="Q11" s="51" t="str">
        <f>'Mikey Curtis'!R5</f>
        <v>Adolis Garc�a</v>
      </c>
      <c r="R11" s="45" t="s">
        <v>41</v>
      </c>
      <c r="S11" s="48"/>
      <c r="T11" s="48"/>
      <c r="U11" s="48"/>
      <c r="V11" s="48"/>
      <c r="W11" s="45">
        <v>10.0</v>
      </c>
      <c r="X11" s="48" t="str">
        <f t="shared" si="1"/>
        <v/>
      </c>
      <c r="Y11" s="45" t="s">
        <v>1791</v>
      </c>
      <c r="Z11" s="48"/>
    </row>
    <row r="12">
      <c r="A12" s="51" t="str">
        <f>'Mikey Curtis'!B6</f>
        <v/>
      </c>
      <c r="B12" s="45" t="s">
        <v>41</v>
      </c>
      <c r="C12" s="51" t="str">
        <f>'Mikey Curtis'!D6</f>
        <v/>
      </c>
      <c r="D12" s="45" t="s">
        <v>41</v>
      </c>
      <c r="E12" s="51" t="str">
        <f>'Mikey Curtis'!F6</f>
        <v/>
      </c>
      <c r="F12" s="45" t="s">
        <v>41</v>
      </c>
      <c r="G12" s="51" t="str">
        <f>'Mikey Curtis'!H6</f>
        <v/>
      </c>
      <c r="H12" s="45" t="s">
        <v>41</v>
      </c>
      <c r="I12" s="51" t="str">
        <f>'Mikey Curtis'!J6</f>
        <v/>
      </c>
      <c r="J12" s="45" t="s">
        <v>41</v>
      </c>
      <c r="K12" s="51" t="str">
        <f>'Mikey Curtis'!L6</f>
        <v/>
      </c>
      <c r="L12" s="45" t="s">
        <v>41</v>
      </c>
      <c r="M12" s="51" t="str">
        <f>'Mikey Curtis'!N6</f>
        <v/>
      </c>
      <c r="N12" s="45" t="s">
        <v>41</v>
      </c>
      <c r="O12" s="51" t="str">
        <f>'Mikey Curtis'!P6</f>
        <v/>
      </c>
      <c r="P12" s="45" t="s">
        <v>41</v>
      </c>
      <c r="Q12" s="51" t="str">
        <f>'Mikey Curtis'!R6</f>
        <v>Paul Goldschmidt</v>
      </c>
      <c r="R12" s="45" t="s">
        <v>41</v>
      </c>
      <c r="S12" s="31"/>
      <c r="T12" s="31"/>
      <c r="U12" s="31"/>
      <c r="V12" s="31"/>
      <c r="W12" s="45">
        <v>11.0</v>
      </c>
      <c r="X12" s="48" t="str">
        <f t="shared" si="1"/>
        <v/>
      </c>
      <c r="Y12" s="45" t="s">
        <v>1791</v>
      </c>
      <c r="Z12" s="48"/>
    </row>
    <row r="13">
      <c r="A13" s="51" t="str">
        <f>'Mikey Curtis'!B7</f>
        <v/>
      </c>
      <c r="B13" s="45" t="s">
        <v>41</v>
      </c>
      <c r="C13" s="51" t="str">
        <f>'Mikey Curtis'!D7</f>
        <v/>
      </c>
      <c r="D13" s="45" t="s">
        <v>41</v>
      </c>
      <c r="E13" s="51" t="str">
        <f>'Mikey Curtis'!F7</f>
        <v/>
      </c>
      <c r="F13" s="45" t="s">
        <v>41</v>
      </c>
      <c r="G13" s="51" t="str">
        <f>'Mikey Curtis'!H7</f>
        <v/>
      </c>
      <c r="H13" s="45" t="s">
        <v>41</v>
      </c>
      <c r="I13" s="51" t="str">
        <f>'Mikey Curtis'!J7</f>
        <v/>
      </c>
      <c r="J13" s="45" t="s">
        <v>41</v>
      </c>
      <c r="K13" s="51" t="str">
        <f>#REF!</f>
        <v>#REF!</v>
      </c>
      <c r="L13" s="45" t="s">
        <v>41</v>
      </c>
      <c r="M13" s="51" t="str">
        <f>'Mikey Curtis'!N7</f>
        <v/>
      </c>
      <c r="N13" s="45" t="s">
        <v>41</v>
      </c>
      <c r="O13" s="51" t="str">
        <f>'Mikey Curtis'!P7</f>
        <v/>
      </c>
      <c r="P13" s="45" t="s">
        <v>41</v>
      </c>
      <c r="Q13" s="51" t="str">
        <f>'Mikey Curtis'!R7</f>
        <v/>
      </c>
      <c r="R13" s="45" t="s">
        <v>41</v>
      </c>
      <c r="S13" s="48"/>
      <c r="T13" s="48"/>
      <c r="U13" s="48"/>
      <c r="V13" s="48"/>
      <c r="W13" s="45">
        <v>12.0</v>
      </c>
      <c r="X13" s="48" t="str">
        <f t="shared" si="1"/>
        <v/>
      </c>
      <c r="Y13" s="45" t="s">
        <v>1791</v>
      </c>
      <c r="Z13" s="48"/>
    </row>
    <row r="14">
      <c r="A14" s="51" t="str">
        <f>'Matt Clarkson'!B2</f>
        <v>Christian Vazquez</v>
      </c>
      <c r="B14" s="31" t="s">
        <v>42</v>
      </c>
      <c r="C14" s="51" t="str">
        <f>'Matt Clarkson'!D2</f>
        <v>Pete Alonso</v>
      </c>
      <c r="D14" s="31" t="s">
        <v>42</v>
      </c>
      <c r="E14" s="51" t="str">
        <f>'Matt Clarkson'!F2</f>
        <v>David Fletcher</v>
      </c>
      <c r="F14" s="31" t="s">
        <v>42</v>
      </c>
      <c r="G14" s="51" t="str">
        <f>'Matt Clarkson'!H2</f>
        <v>Yoan Moncada</v>
      </c>
      <c r="H14" s="31" t="s">
        <v>42</v>
      </c>
      <c r="I14" s="51" t="str">
        <f>'Matt Clarkson'!J2</f>
        <v>Trevor Story</v>
      </c>
      <c r="J14" s="31" t="s">
        <v>42</v>
      </c>
      <c r="K14" s="51" t="str">
        <f>'Matt Clarkson'!L2</f>
        <v>Mookie Betts</v>
      </c>
      <c r="L14" s="31" t="s">
        <v>42</v>
      </c>
      <c r="M14" s="51" t="str">
        <f>'Matt Clarkson'!N2</f>
        <v>Yordan �lvarez</v>
      </c>
      <c r="N14" s="31" t="s">
        <v>42</v>
      </c>
      <c r="O14" s="51" t="str">
        <f>'Matt Clarkson'!P2</f>
        <v>Kyle Lewis</v>
      </c>
      <c r="P14" s="31" t="s">
        <v>42</v>
      </c>
      <c r="Q14" s="51" t="str">
        <f>'Matt Clarkson'!N11</f>
        <v>Colin Moran</v>
      </c>
      <c r="R14" s="31" t="s">
        <v>42</v>
      </c>
      <c r="S14" s="48"/>
      <c r="T14" s="48"/>
      <c r="U14" s="48"/>
      <c r="V14" s="48"/>
      <c r="W14" s="45">
        <v>13.0</v>
      </c>
      <c r="X14" s="48" t="str">
        <f t="shared" si="1"/>
        <v>Christian Vazquez</v>
      </c>
      <c r="Y14" s="45" t="s">
        <v>1791</v>
      </c>
      <c r="Z14" s="48"/>
    </row>
    <row r="15">
      <c r="A15" s="51" t="str">
        <f>'Matt Clarkson'!B3</f>
        <v>Max Stassi</v>
      </c>
      <c r="B15" s="31" t="s">
        <v>42</v>
      </c>
      <c r="C15" s="51" t="str">
        <f>'Matt Clarkson'!D3</f>
        <v>Colin Moran</v>
      </c>
      <c r="D15" s="31" t="s">
        <v>42</v>
      </c>
      <c r="E15" s="51" t="str">
        <f>'Matt Clarkson'!F3</f>
        <v>Dylan Moore</v>
      </c>
      <c r="F15" s="31" t="s">
        <v>42</v>
      </c>
      <c r="G15" s="51" t="str">
        <f>'Matt Clarkson'!H3</f>
        <v>Andres Gimenez</v>
      </c>
      <c r="H15" s="31" t="s">
        <v>42</v>
      </c>
      <c r="I15" s="51" t="str">
        <f>'Matt Clarkson'!J3</f>
        <v>David Fletcher</v>
      </c>
      <c r="J15" s="31" t="s">
        <v>42</v>
      </c>
      <c r="K15" s="51" t="str">
        <f>'Matt Clarkson'!L3</f>
        <v>David Dahl</v>
      </c>
      <c r="L15" s="31" t="s">
        <v>42</v>
      </c>
      <c r="M15" s="51" t="str">
        <f>'Matt Clarkson'!N3</f>
        <v>Nomar Mazara</v>
      </c>
      <c r="N15" s="31" t="s">
        <v>42</v>
      </c>
      <c r="O15" s="51" t="str">
        <f>'Matt Clarkson'!P3</f>
        <v>Dylan Moore</v>
      </c>
      <c r="P15" s="31" t="s">
        <v>42</v>
      </c>
      <c r="Q15" s="51" t="str">
        <f>'Matt Clarkson'!R5</f>
        <v>David Dahl</v>
      </c>
      <c r="R15" s="31" t="s">
        <v>42</v>
      </c>
      <c r="S15" s="48"/>
      <c r="T15" s="48"/>
      <c r="U15" s="48"/>
      <c r="V15" s="48"/>
      <c r="W15" s="45">
        <v>14.0</v>
      </c>
      <c r="X15" s="48" t="str">
        <f t="shared" si="1"/>
        <v>Max Stassi</v>
      </c>
      <c r="Y15" s="45" t="s">
        <v>1791</v>
      </c>
      <c r="Z15" s="48"/>
    </row>
    <row r="16">
      <c r="A16" s="51" t="str">
        <f>'Matt Clarkson'!B4</f>
        <v/>
      </c>
      <c r="B16" s="31" t="s">
        <v>42</v>
      </c>
      <c r="C16" s="51" t="str">
        <f>'Matt Clarkson'!D4</f>
        <v/>
      </c>
      <c r="D16" s="31" t="s">
        <v>42</v>
      </c>
      <c r="E16" s="51" t="str">
        <f>'Matt Clarkson'!F4</f>
        <v>Jon Berti</v>
      </c>
      <c r="F16" s="31" t="s">
        <v>42</v>
      </c>
      <c r="G16" s="51" t="str">
        <f>'Matt Clarkson'!H4</f>
        <v>Colin Moran</v>
      </c>
      <c r="H16" s="31" t="s">
        <v>42</v>
      </c>
      <c r="I16" s="51" t="str">
        <f>'Matt Clarkson'!J4</f>
        <v>Andrelton Simmons</v>
      </c>
      <c r="J16" s="31" t="s">
        <v>42</v>
      </c>
      <c r="K16" s="51" t="str">
        <f>'Matt Clarkson'!L4</f>
        <v>Nomar Mazara</v>
      </c>
      <c r="L16" s="31" t="s">
        <v>42</v>
      </c>
      <c r="M16" s="51" t="str">
        <f>'Matt Clarkson'!N4</f>
        <v>David Dahl</v>
      </c>
      <c r="N16" s="31" t="s">
        <v>42</v>
      </c>
      <c r="O16" s="51" t="str">
        <f>'Matt Clarkson'!P4</f>
        <v>Lorenzo Cain</v>
      </c>
      <c r="P16" s="31" t="s">
        <v>42</v>
      </c>
      <c r="Q16" s="51" t="str">
        <f>'Matt Clarkson'!R2</f>
        <v>Kyle Schwarber</v>
      </c>
      <c r="R16" s="31" t="s">
        <v>42</v>
      </c>
      <c r="S16" s="48"/>
      <c r="T16" s="48"/>
      <c r="U16" s="48"/>
      <c r="V16" s="48"/>
      <c r="W16" s="45">
        <v>15.0</v>
      </c>
      <c r="X16" s="48" t="str">
        <f t="shared" si="1"/>
        <v/>
      </c>
      <c r="Y16" s="45" t="s">
        <v>1791</v>
      </c>
      <c r="Z16" s="48"/>
    </row>
    <row r="17">
      <c r="A17" s="51" t="str">
        <f>'Matt Clarkson'!B5</f>
        <v/>
      </c>
      <c r="B17" s="31" t="s">
        <v>42</v>
      </c>
      <c r="C17" s="51" t="str">
        <f>'Matt Clarkson'!D5</f>
        <v/>
      </c>
      <c r="D17" s="31" t="s">
        <v>42</v>
      </c>
      <c r="E17" s="51" t="str">
        <f>'Matt Clarkson'!F5</f>
        <v/>
      </c>
      <c r="F17" s="31" t="s">
        <v>42</v>
      </c>
      <c r="G17" s="51" t="str">
        <f>'Matt Clarkson'!H5</f>
        <v/>
      </c>
      <c r="H17" s="31" t="s">
        <v>42</v>
      </c>
      <c r="I17" s="51" t="str">
        <f>'Matt Clarkson'!J5</f>
        <v>Andres Gimenez</v>
      </c>
      <c r="J17" s="31" t="s">
        <v>42</v>
      </c>
      <c r="K17" s="51" t="str">
        <f>'Matt Clarkson'!L5</f>
        <v/>
      </c>
      <c r="L17" s="31" t="s">
        <v>42</v>
      </c>
      <c r="M17" s="51" t="str">
        <f>'Matt Clarkson'!N5</f>
        <v>Josh Naylor</v>
      </c>
      <c r="N17" s="31" t="s">
        <v>42</v>
      </c>
      <c r="O17" s="51" t="str">
        <f>'Matt Clarkson'!P5</f>
        <v>David Dahl</v>
      </c>
      <c r="P17" s="31" t="s">
        <v>42</v>
      </c>
      <c r="Q17" s="51" t="str">
        <f>'Matt Clarkson'!R3</f>
        <v>Lorenzo Cain</v>
      </c>
      <c r="R17" s="31" t="s">
        <v>42</v>
      </c>
      <c r="S17" s="48"/>
      <c r="T17" s="48"/>
      <c r="U17" s="48"/>
      <c r="V17" s="48"/>
      <c r="W17" s="45">
        <v>16.0</v>
      </c>
      <c r="X17" s="48" t="str">
        <f t="shared" si="1"/>
        <v/>
      </c>
      <c r="Y17" s="45" t="s">
        <v>1791</v>
      </c>
      <c r="Z17" s="48"/>
    </row>
    <row r="18">
      <c r="A18" s="51" t="str">
        <f>'Matt Clarkson'!B6</f>
        <v/>
      </c>
      <c r="B18" s="31" t="s">
        <v>42</v>
      </c>
      <c r="C18" s="51" t="str">
        <f>'Matt Clarkson'!D6</f>
        <v/>
      </c>
      <c r="D18" s="31" t="s">
        <v>42</v>
      </c>
      <c r="E18" s="51" t="str">
        <f>'Matt Clarkson'!F6</f>
        <v/>
      </c>
      <c r="F18" s="31" t="s">
        <v>42</v>
      </c>
      <c r="G18" s="51" t="str">
        <f>'Matt Clarkson'!H6</f>
        <v/>
      </c>
      <c r="H18" s="31" t="s">
        <v>42</v>
      </c>
      <c r="I18" s="51" t="str">
        <f>'Matt Clarkson'!J6</f>
        <v/>
      </c>
      <c r="J18" s="31" t="s">
        <v>42</v>
      </c>
      <c r="K18" s="51" t="str">
        <f>'Matt Clarkson'!L6</f>
        <v/>
      </c>
      <c r="L18" s="31" t="s">
        <v>42</v>
      </c>
      <c r="M18" s="51" t="str">
        <f>'Matt Clarkson'!L13</f>
        <v>Heliot Ramos</v>
      </c>
      <c r="N18" s="31" t="s">
        <v>42</v>
      </c>
      <c r="O18" s="51" t="str">
        <f>'Matt Clarkson'!P6</f>
        <v/>
      </c>
      <c r="P18" s="31" t="s">
        <v>42</v>
      </c>
      <c r="Q18" s="51" t="str">
        <f>'Matt Clarkson'!R6</f>
        <v>Andrelton Simmons</v>
      </c>
      <c r="R18" s="31" t="s">
        <v>42</v>
      </c>
      <c r="S18" s="48"/>
      <c r="T18" s="48"/>
      <c r="U18" s="48"/>
      <c r="V18" s="48"/>
      <c r="W18" s="45">
        <v>17.0</v>
      </c>
      <c r="X18" s="48" t="str">
        <f t="shared" si="1"/>
        <v/>
      </c>
      <c r="Y18" s="45" t="s">
        <v>1791</v>
      </c>
      <c r="Z18" s="48"/>
    </row>
    <row r="19">
      <c r="A19" s="51" t="str">
        <f>'Matt Clarkson'!B7</f>
        <v/>
      </c>
      <c r="B19" s="31" t="s">
        <v>42</v>
      </c>
      <c r="C19" s="51" t="str">
        <f>'Matt Clarkson'!D7</f>
        <v/>
      </c>
      <c r="D19" s="31" t="s">
        <v>42</v>
      </c>
      <c r="E19" s="51" t="str">
        <f>'Matt Clarkson'!F7</f>
        <v/>
      </c>
      <c r="F19" s="31" t="s">
        <v>42</v>
      </c>
      <c r="G19" s="51" t="str">
        <f>'Matt Clarkson'!H7</f>
        <v/>
      </c>
      <c r="H19" s="31" t="s">
        <v>42</v>
      </c>
      <c r="I19" s="51" t="str">
        <f>'Matt Clarkson'!J7</f>
        <v/>
      </c>
      <c r="J19" s="31" t="s">
        <v>42</v>
      </c>
      <c r="K19" s="51" t="str">
        <f>'Matt Clarkson'!L7</f>
        <v/>
      </c>
      <c r="L19" s="31" t="s">
        <v>42</v>
      </c>
      <c r="M19" s="51" t="str">
        <f>'Matt Clarkson'!N7</f>
        <v/>
      </c>
      <c r="N19" s="31" t="s">
        <v>42</v>
      </c>
      <c r="O19" s="51" t="str">
        <f>'Matt Clarkson'!P7</f>
        <v/>
      </c>
      <c r="P19" s="31" t="s">
        <v>42</v>
      </c>
      <c r="Q19" s="51" t="str">
        <f>'Matt Clarkson'!R4</f>
        <v>Nomar Mazara</v>
      </c>
      <c r="R19" s="31" t="s">
        <v>42</v>
      </c>
      <c r="S19" s="48"/>
      <c r="T19" s="48"/>
      <c r="U19" s="48"/>
      <c r="V19" s="48"/>
      <c r="W19" s="45">
        <v>18.0</v>
      </c>
      <c r="X19" s="48" t="str">
        <f t="shared" si="1"/>
        <v/>
      </c>
      <c r="Y19" s="45" t="s">
        <v>1791</v>
      </c>
      <c r="Z19" s="48"/>
    </row>
    <row r="20">
      <c r="A20" s="51" t="str">
        <f>'TG Plein'!B2</f>
        <v>J.T. Realmuto</v>
      </c>
      <c r="B20" s="45" t="s">
        <v>43</v>
      </c>
      <c r="C20" s="51" t="str">
        <f>'TG Plein'!D2</f>
        <v>Jesus Aguilar</v>
      </c>
      <c r="D20" s="45" t="s">
        <v>43</v>
      </c>
      <c r="E20" s="51" t="str">
        <f>'TG Plein'!F2</f>
        <v>Ozzie Albies</v>
      </c>
      <c r="F20" s="45" t="s">
        <v>43</v>
      </c>
      <c r="G20" s="51" t="str">
        <f>'TG Plein'!H2</f>
        <v>Isiah Kiner-Falefa</v>
      </c>
      <c r="H20" s="45" t="s">
        <v>43</v>
      </c>
      <c r="I20" s="51" t="str">
        <f>'TG Plein'!J2</f>
        <v>Dansby Swanson</v>
      </c>
      <c r="J20" s="45" t="s">
        <v>43</v>
      </c>
      <c r="K20" s="51" t="str">
        <f>'TG Plein'!L2</f>
        <v>Whit Merrifield</v>
      </c>
      <c r="L20" s="45" t="s">
        <v>43</v>
      </c>
      <c r="M20" s="51" t="str">
        <f>'TG Plein'!N2</f>
        <v>Trent Grisham</v>
      </c>
      <c r="N20" s="45" t="s">
        <v>43</v>
      </c>
      <c r="O20" s="51" t="str">
        <f>'TG Plein'!P2</f>
        <v>Brandon Lowe</v>
      </c>
      <c r="P20" s="45" t="s">
        <v>43</v>
      </c>
      <c r="Q20" s="51" t="str">
        <f>'TG Plein'!R2</f>
        <v>Ryan McMahon</v>
      </c>
      <c r="R20" s="45" t="s">
        <v>43</v>
      </c>
      <c r="S20" s="48"/>
      <c r="T20" s="48"/>
      <c r="U20" s="48"/>
      <c r="V20" s="48"/>
      <c r="W20" s="45">
        <v>19.0</v>
      </c>
      <c r="X20" s="48" t="str">
        <f t="shared" si="1"/>
        <v>J.T. Realmuto</v>
      </c>
      <c r="Y20" s="45" t="s">
        <v>1791</v>
      </c>
      <c r="Z20" s="48"/>
    </row>
    <row r="21">
      <c r="A21" s="51" t="str">
        <f>'TG Plein'!B3</f>
        <v>Victor Caratini</v>
      </c>
      <c r="B21" s="45" t="s">
        <v>43</v>
      </c>
      <c r="C21" s="51" t="str">
        <f>'TG Plein'!D3</f>
        <v>Dominic Smith</v>
      </c>
      <c r="D21" s="45" t="s">
        <v>43</v>
      </c>
      <c r="E21" s="51" t="str">
        <f>'TG Plein'!F3</f>
        <v>Asdrubal Cabrera</v>
      </c>
      <c r="F21" s="45" t="s">
        <v>43</v>
      </c>
      <c r="G21" s="51" t="str">
        <f>'TG Plein'!H3</f>
        <v>Eugenio Suarez</v>
      </c>
      <c r="H21" s="45" t="s">
        <v>43</v>
      </c>
      <c r="I21" s="51" t="str">
        <f>'TG Plein'!J3</f>
        <v>Jorge Polanco</v>
      </c>
      <c r="J21" s="45" t="s">
        <v>43</v>
      </c>
      <c r="K21" s="51" t="str">
        <f>'TG Plein'!L3</f>
        <v>Willie Calhoun</v>
      </c>
      <c r="L21" s="45" t="s">
        <v>43</v>
      </c>
      <c r="M21" s="51" t="str">
        <f>'TG Plein'!N3</f>
        <v>Cedric Mullins</v>
      </c>
      <c r="N21" s="45" t="s">
        <v>43</v>
      </c>
      <c r="O21" s="51" t="str">
        <f>'TG Plein'!P3</f>
        <v>Ryan Mountcastle</v>
      </c>
      <c r="P21" s="45" t="s">
        <v>43</v>
      </c>
      <c r="Q21" s="51" t="str">
        <f>'TG Plein'!R3</f>
        <v>Jorge Polanco</v>
      </c>
      <c r="R21" s="45" t="s">
        <v>43</v>
      </c>
      <c r="S21" s="48"/>
      <c r="T21" s="48"/>
      <c r="U21" s="48"/>
      <c r="V21" s="48"/>
      <c r="W21" s="45">
        <v>20.0</v>
      </c>
      <c r="X21" s="48" t="str">
        <f t="shared" si="1"/>
        <v>Victor Caratini</v>
      </c>
      <c r="Y21" s="45" t="s">
        <v>1791</v>
      </c>
      <c r="Z21" s="48"/>
    </row>
    <row r="22">
      <c r="A22" s="51" t="str">
        <f>'TG Plein'!B4</f>
        <v>Isiah Kiner-Falefa</v>
      </c>
      <c r="B22" s="45" t="s">
        <v>43</v>
      </c>
      <c r="C22" s="51" t="str">
        <f>'TG Plein'!D4</f>
        <v/>
      </c>
      <c r="D22" s="45" t="s">
        <v>43</v>
      </c>
      <c r="E22" s="51" t="str">
        <f>'TG Plein'!F4</f>
        <v>Tommy La Stella</v>
      </c>
      <c r="F22" s="45" t="s">
        <v>43</v>
      </c>
      <c r="G22" s="51" t="str">
        <f>'TG Plein'!H4</f>
        <v>Phillip Evans</v>
      </c>
      <c r="H22" s="45" t="s">
        <v>43</v>
      </c>
      <c r="I22" s="51" t="str">
        <f>'TG Plein'!J4</f>
        <v>Chad Pinder</v>
      </c>
      <c r="J22" s="45" t="s">
        <v>43</v>
      </c>
      <c r="K22" s="51" t="str">
        <f>'TG Plein'!L4</f>
        <v/>
      </c>
      <c r="L22" s="45" t="s">
        <v>43</v>
      </c>
      <c r="M22" s="51" t="str">
        <f>'TG Plein'!N4</f>
        <v/>
      </c>
      <c r="N22" s="45" t="s">
        <v>43</v>
      </c>
      <c r="O22" s="51" t="str">
        <f>'TG Plein'!P4</f>
        <v/>
      </c>
      <c r="P22" s="45" t="s">
        <v>43</v>
      </c>
      <c r="Q22" s="51" t="str">
        <f>'TG Plein'!R4</f>
        <v>Eugenio Suarez</v>
      </c>
      <c r="R22" s="45" t="s">
        <v>43</v>
      </c>
      <c r="S22" s="48"/>
      <c r="T22" s="48"/>
      <c r="U22" s="48"/>
      <c r="V22" s="48"/>
      <c r="W22" s="45">
        <v>21.0</v>
      </c>
      <c r="X22" s="48" t="str">
        <f t="shared" si="1"/>
        <v>Isiah Kiner-Falefa</v>
      </c>
      <c r="Y22" s="45" t="s">
        <v>1791</v>
      </c>
      <c r="Z22" s="48"/>
    </row>
    <row r="23">
      <c r="A23" s="51" t="str">
        <f>'TG Plein'!B5</f>
        <v>Adley Rutschman</v>
      </c>
      <c r="B23" s="45" t="s">
        <v>43</v>
      </c>
      <c r="C23" s="51" t="str">
        <f>'TG Plein'!D5</f>
        <v/>
      </c>
      <c r="D23" s="45" t="s">
        <v>43</v>
      </c>
      <c r="E23" s="51" t="str">
        <f>'TG Plein'!F5</f>
        <v/>
      </c>
      <c r="F23" s="45" t="s">
        <v>43</v>
      </c>
      <c r="G23" s="51" t="str">
        <f>'TG Plein'!H5</f>
        <v/>
      </c>
      <c r="H23" s="45" t="s">
        <v>43</v>
      </c>
      <c r="I23" s="51" t="str">
        <f>'TG Plein'!J5</f>
        <v/>
      </c>
      <c r="J23" s="45" t="s">
        <v>43</v>
      </c>
      <c r="K23" s="51" t="str">
        <f>'TG Plein'!L5</f>
        <v/>
      </c>
      <c r="L23" s="45" t="s">
        <v>43</v>
      </c>
      <c r="M23" s="51" t="str">
        <f>'TG Plein'!N5</f>
        <v/>
      </c>
      <c r="N23" s="45" t="s">
        <v>43</v>
      </c>
      <c r="O23" s="51" t="str">
        <f>'TG Plein'!P5</f>
        <v/>
      </c>
      <c r="P23" s="45" t="s">
        <v>43</v>
      </c>
      <c r="Q23" s="51" t="str">
        <f>'TG Plein'!R5</f>
        <v>Isiah Kiner-Falefa</v>
      </c>
      <c r="R23" s="45" t="s">
        <v>43</v>
      </c>
      <c r="S23" s="48"/>
      <c r="T23" s="48"/>
      <c r="U23" s="48"/>
      <c r="V23" s="48"/>
      <c r="W23" s="45">
        <v>22.0</v>
      </c>
      <c r="X23" s="48" t="str">
        <f t="shared" si="1"/>
        <v>Adley Rutschman</v>
      </c>
      <c r="Y23" s="45" t="s">
        <v>1791</v>
      </c>
      <c r="Z23" s="48"/>
    </row>
    <row r="24">
      <c r="A24" s="51" t="str">
        <f>'TG Plein'!B6</f>
        <v/>
      </c>
      <c r="B24" s="45" t="s">
        <v>43</v>
      </c>
      <c r="C24" s="51" t="str">
        <f>'TG Plein'!D6</f>
        <v/>
      </c>
      <c r="D24" s="45" t="s">
        <v>43</v>
      </c>
      <c r="E24" s="51" t="str">
        <f>'TG Plein'!F6</f>
        <v/>
      </c>
      <c r="F24" s="45" t="s">
        <v>43</v>
      </c>
      <c r="G24" s="51" t="str">
        <f>'TG Plein'!H6</f>
        <v/>
      </c>
      <c r="H24" s="45" t="s">
        <v>43</v>
      </c>
      <c r="I24" s="51" t="str">
        <f>'TG Plein'!J6</f>
        <v/>
      </c>
      <c r="J24" s="45" t="s">
        <v>43</v>
      </c>
      <c r="K24" s="51" t="str">
        <f>'TG Plein'!L6</f>
        <v/>
      </c>
      <c r="L24" s="45" t="s">
        <v>43</v>
      </c>
      <c r="M24" s="51" t="str">
        <f>'TG Plein'!N6</f>
        <v/>
      </c>
      <c r="N24" s="45" t="s">
        <v>43</v>
      </c>
      <c r="O24" s="51" t="str">
        <f>'TG Plein'!P6</f>
        <v/>
      </c>
      <c r="P24" s="45" t="s">
        <v>43</v>
      </c>
      <c r="Q24" s="51" t="str">
        <f>'TG Plein'!R6</f>
        <v>Dominic Smith</v>
      </c>
      <c r="R24" s="45" t="s">
        <v>43</v>
      </c>
      <c r="S24" s="48"/>
      <c r="T24" s="48"/>
      <c r="U24" s="48"/>
      <c r="V24" s="48"/>
      <c r="W24" s="45">
        <v>23.0</v>
      </c>
      <c r="X24" s="48" t="str">
        <f t="shared" si="1"/>
        <v/>
      </c>
      <c r="Y24" s="45" t="s">
        <v>1791</v>
      </c>
      <c r="Z24" s="48"/>
    </row>
    <row r="25">
      <c r="A25" s="51" t="str">
        <f>'TG Plein'!B7</f>
        <v/>
      </c>
      <c r="B25" s="45" t="s">
        <v>43</v>
      </c>
      <c r="C25" s="51" t="str">
        <f>'TG Plein'!D7</f>
        <v/>
      </c>
      <c r="D25" s="45" t="s">
        <v>43</v>
      </c>
      <c r="E25" s="51" t="str">
        <f>'TG Plein'!F7</f>
        <v/>
      </c>
      <c r="F25" s="45" t="s">
        <v>43</v>
      </c>
      <c r="G25" s="51" t="str">
        <f>'TG Plein'!H7</f>
        <v/>
      </c>
      <c r="H25" s="45" t="s">
        <v>43</v>
      </c>
      <c r="I25" s="51" t="str">
        <f>'TG Plein'!J7</f>
        <v/>
      </c>
      <c r="J25" s="45" t="s">
        <v>43</v>
      </c>
      <c r="K25" s="51" t="str">
        <f>'TG Plein'!L7</f>
        <v/>
      </c>
      <c r="L25" s="45" t="s">
        <v>43</v>
      </c>
      <c r="M25" s="51" t="str">
        <f>'TG Plein'!N7</f>
        <v/>
      </c>
      <c r="N25" s="45" t="s">
        <v>43</v>
      </c>
      <c r="O25" s="51" t="str">
        <f>'TG Plein'!P7</f>
        <v/>
      </c>
      <c r="P25" s="45" t="s">
        <v>43</v>
      </c>
      <c r="Q25" s="51" t="str">
        <f>'TG Plein'!R7</f>
        <v>Phillip Evans</v>
      </c>
      <c r="R25" s="45" t="s">
        <v>43</v>
      </c>
      <c r="S25" s="48"/>
      <c r="T25" s="48"/>
      <c r="U25" s="48"/>
      <c r="V25" s="48"/>
      <c r="W25" s="45">
        <v>24.0</v>
      </c>
      <c r="X25" s="48" t="str">
        <f t="shared" si="1"/>
        <v/>
      </c>
      <c r="Y25" s="45" t="s">
        <v>1791</v>
      </c>
      <c r="Z25" s="48"/>
    </row>
    <row r="26">
      <c r="A26" s="51" t="str">
        <f>'Wayne Franklin'!B2</f>
        <v>Buster Posey</v>
      </c>
      <c r="B26" s="45" t="s">
        <v>44</v>
      </c>
      <c r="C26" s="51" t="str">
        <f>'Wayne Franklin'!D2</f>
        <v>Freddie Freeman</v>
      </c>
      <c r="D26" s="45" t="s">
        <v>44</v>
      </c>
      <c r="E26" s="51" t="str">
        <f>'Wayne Franklin'!F2</f>
        <v>Jose Altuve</v>
      </c>
      <c r="F26" s="45" t="s">
        <v>44</v>
      </c>
      <c r="G26" s="51" t="str">
        <f>'Wayne Franklin'!H2</f>
        <v>Mike Moustakas</v>
      </c>
      <c r="H26" s="45" t="s">
        <v>44</v>
      </c>
      <c r="I26" s="51" t="str">
        <f>'Wayne Franklin'!J2</f>
        <v>Paul DeJong</v>
      </c>
      <c r="J26" s="45" t="s">
        <v>44</v>
      </c>
      <c r="K26" s="51" t="str">
        <f>'Wayne Franklin'!L2</f>
        <v>Jeff McNeil</v>
      </c>
      <c r="L26" s="45" t="s">
        <v>44</v>
      </c>
      <c r="M26" s="51" t="str">
        <f>'Wayne Franklin'!N2</f>
        <v>Tommy Pham</v>
      </c>
      <c r="N26" s="45" t="s">
        <v>44</v>
      </c>
      <c r="O26" s="51" t="str">
        <f>'Wayne Franklin'!P2</f>
        <v>Aaron Hicks</v>
      </c>
      <c r="P26" s="45" t="s">
        <v>44</v>
      </c>
      <c r="Q26" s="51" t="str">
        <f>'Wayne Franklin'!R2</f>
        <v>Ramon Laureano</v>
      </c>
      <c r="R26" s="45" t="s">
        <v>44</v>
      </c>
      <c r="S26" s="48"/>
      <c r="T26" s="48"/>
      <c r="U26" s="48"/>
      <c r="V26" s="48"/>
      <c r="W26" s="45">
        <v>25.0</v>
      </c>
      <c r="X26" s="48" t="str">
        <f t="shared" si="1"/>
        <v>Buster Posey</v>
      </c>
      <c r="Y26" s="45" t="s">
        <v>1791</v>
      </c>
      <c r="Z26" s="48"/>
    </row>
    <row r="27">
      <c r="A27" s="51" t="str">
        <f>'Wayne Franklin'!B3</f>
        <v/>
      </c>
      <c r="B27" s="45" t="s">
        <v>44</v>
      </c>
      <c r="C27" s="51" t="str">
        <f>'Wayne Franklin'!D3</f>
        <v/>
      </c>
      <c r="D27" s="45" t="s">
        <v>44</v>
      </c>
      <c r="E27" s="51" t="str">
        <f>'Wayne Franklin'!F3</f>
        <v/>
      </c>
      <c r="F27" s="45" t="s">
        <v>44</v>
      </c>
      <c r="G27" s="51" t="str">
        <f>'Wayne Franklin'!H3</f>
        <v>Rio Ruiz</v>
      </c>
      <c r="H27" s="45" t="s">
        <v>44</v>
      </c>
      <c r="I27" s="51" t="str">
        <f>'Wayne Franklin'!J3</f>
        <v>Amed Rosario</v>
      </c>
      <c r="J27" s="45" t="s">
        <v>44</v>
      </c>
      <c r="K27" s="51" t="str">
        <f>'Wayne Franklin'!L3</f>
        <v>Clint Frazier</v>
      </c>
      <c r="L27" s="45" t="s">
        <v>44</v>
      </c>
      <c r="M27" s="51" t="str">
        <f>'Wayne Franklin'!N3</f>
        <v>JaCoby Jones</v>
      </c>
      <c r="N27" s="45" t="s">
        <v>44</v>
      </c>
      <c r="O27" s="51" t="str">
        <f>'Wayne Franklin'!P3</f>
        <v/>
      </c>
      <c r="P27" s="45" t="s">
        <v>44</v>
      </c>
      <c r="Q27" s="51" t="str">
        <f>'Wayne Franklin'!R3</f>
        <v/>
      </c>
      <c r="R27" s="45" t="s">
        <v>44</v>
      </c>
      <c r="S27" s="48"/>
      <c r="T27" s="48"/>
      <c r="U27" s="48"/>
      <c r="V27" s="48"/>
      <c r="W27" s="45">
        <v>26.0</v>
      </c>
      <c r="X27" s="48" t="str">
        <f t="shared" si="1"/>
        <v/>
      </c>
      <c r="Y27" s="45" t="s">
        <v>1791</v>
      </c>
      <c r="Z27" s="48"/>
    </row>
    <row r="28">
      <c r="A28" s="51" t="str">
        <f>'Wayne Franklin'!B4</f>
        <v/>
      </c>
      <c r="B28" s="45" t="s">
        <v>44</v>
      </c>
      <c r="C28" s="51" t="str">
        <f>'Wayne Franklin'!D4</f>
        <v/>
      </c>
      <c r="D28" s="45" t="s">
        <v>44</v>
      </c>
      <c r="E28" s="51" t="str">
        <f>'Wayne Franklin'!F4</f>
        <v/>
      </c>
      <c r="F28" s="45" t="s">
        <v>44</v>
      </c>
      <c r="G28" s="51" t="str">
        <f>'Wayne Franklin'!H4</f>
        <v/>
      </c>
      <c r="H28" s="45" t="s">
        <v>44</v>
      </c>
      <c r="I28" s="51" t="str">
        <f>'Wayne Franklin'!J4</f>
        <v/>
      </c>
      <c r="J28" s="45" t="s">
        <v>44</v>
      </c>
      <c r="K28" s="51" t="str">
        <f>'Wayne Franklin'!L4</f>
        <v/>
      </c>
      <c r="L28" s="45" t="s">
        <v>44</v>
      </c>
      <c r="M28" s="51" t="str">
        <f>'Wayne Franklin'!N4</f>
        <v/>
      </c>
      <c r="N28" s="45" t="s">
        <v>44</v>
      </c>
      <c r="O28" s="51" t="str">
        <f>'Wayne Franklin'!P4</f>
        <v/>
      </c>
      <c r="P28" s="45" t="s">
        <v>44</v>
      </c>
      <c r="Q28" s="51" t="str">
        <f>'Wayne Franklin'!R4</f>
        <v/>
      </c>
      <c r="R28" s="45" t="s">
        <v>44</v>
      </c>
      <c r="S28" s="48"/>
      <c r="T28" s="48"/>
      <c r="U28" s="48"/>
      <c r="V28" s="48"/>
      <c r="W28" s="45">
        <v>27.0</v>
      </c>
      <c r="X28" s="48" t="str">
        <f t="shared" si="1"/>
        <v/>
      </c>
      <c r="Y28" s="45" t="s">
        <v>1791</v>
      </c>
      <c r="Z28" s="48"/>
    </row>
    <row r="29">
      <c r="A29" s="51" t="str">
        <f>'Wayne Franklin'!B5</f>
        <v/>
      </c>
      <c r="B29" s="45" t="s">
        <v>44</v>
      </c>
      <c r="C29" s="51" t="str">
        <f>'Wayne Franklin'!D5</f>
        <v/>
      </c>
      <c r="D29" s="45" t="s">
        <v>44</v>
      </c>
      <c r="E29" s="51" t="str">
        <f>'Wayne Franklin'!F5</f>
        <v/>
      </c>
      <c r="F29" s="45" t="s">
        <v>44</v>
      </c>
      <c r="G29" s="51" t="str">
        <f>'Wayne Franklin'!H5</f>
        <v/>
      </c>
      <c r="H29" s="45" t="s">
        <v>44</v>
      </c>
      <c r="I29" s="51" t="str">
        <f>'Wayne Franklin'!J5</f>
        <v/>
      </c>
      <c r="J29" s="45" t="s">
        <v>44</v>
      </c>
      <c r="K29" s="51" t="str">
        <f>'Wayne Franklin'!L5</f>
        <v/>
      </c>
      <c r="L29" s="45" t="s">
        <v>44</v>
      </c>
      <c r="M29" s="51" t="str">
        <f>'Wayne Franklin'!N5</f>
        <v/>
      </c>
      <c r="N29" s="45" t="s">
        <v>44</v>
      </c>
      <c r="O29" s="51" t="str">
        <f>'Wayne Franklin'!P5</f>
        <v/>
      </c>
      <c r="P29" s="45" t="s">
        <v>44</v>
      </c>
      <c r="Q29" s="51" t="str">
        <f>'Wayne Franklin'!R5</f>
        <v/>
      </c>
      <c r="R29" s="45" t="s">
        <v>44</v>
      </c>
      <c r="S29" s="48"/>
      <c r="T29" s="48"/>
      <c r="U29" s="48"/>
      <c r="V29" s="48"/>
      <c r="W29" s="45">
        <v>28.0</v>
      </c>
      <c r="X29" s="48" t="str">
        <f t="shared" si="1"/>
        <v/>
      </c>
      <c r="Y29" s="45" t="s">
        <v>1791</v>
      </c>
      <c r="Z29" s="48"/>
    </row>
    <row r="30">
      <c r="A30" s="51" t="str">
        <f>'Wayne Franklin'!B6</f>
        <v/>
      </c>
      <c r="B30" s="45" t="s">
        <v>44</v>
      </c>
      <c r="C30" s="51" t="str">
        <f>'Wayne Franklin'!D6</f>
        <v/>
      </c>
      <c r="D30" s="45" t="s">
        <v>44</v>
      </c>
      <c r="E30" s="51" t="str">
        <f>'Wayne Franklin'!F6</f>
        <v/>
      </c>
      <c r="F30" s="45" t="s">
        <v>44</v>
      </c>
      <c r="G30" s="51" t="str">
        <f>'Wayne Franklin'!H6</f>
        <v/>
      </c>
      <c r="H30" s="45" t="s">
        <v>44</v>
      </c>
      <c r="I30" s="51" t="str">
        <f>'Wayne Franklin'!J6</f>
        <v/>
      </c>
      <c r="J30" s="45" t="s">
        <v>44</v>
      </c>
      <c r="K30" s="51" t="str">
        <f>'Wayne Franklin'!L6</f>
        <v/>
      </c>
      <c r="L30" s="45" t="s">
        <v>44</v>
      </c>
      <c r="M30" s="51" t="str">
        <f>'Wayne Franklin'!N6</f>
        <v/>
      </c>
      <c r="N30" s="45" t="s">
        <v>44</v>
      </c>
      <c r="O30" s="51" t="str">
        <f>'Wayne Franklin'!P6</f>
        <v/>
      </c>
      <c r="P30" s="45" t="s">
        <v>44</v>
      </c>
      <c r="Q30" s="51" t="str">
        <f>'Wayne Franklin'!R6</f>
        <v/>
      </c>
      <c r="R30" s="45" t="s">
        <v>44</v>
      </c>
      <c r="S30" s="48"/>
      <c r="T30" s="48"/>
      <c r="U30" s="48"/>
      <c r="V30" s="48"/>
      <c r="W30" s="45">
        <v>29.0</v>
      </c>
      <c r="X30" s="48" t="str">
        <f t="shared" si="1"/>
        <v/>
      </c>
      <c r="Y30" s="45" t="s">
        <v>1791</v>
      </c>
      <c r="Z30" s="48"/>
    </row>
    <row r="31">
      <c r="A31" s="51" t="str">
        <f>'Wayne Franklin'!B7</f>
        <v/>
      </c>
      <c r="B31" s="45" t="s">
        <v>44</v>
      </c>
      <c r="C31" s="51" t="str">
        <f>'Wayne Franklin'!D7</f>
        <v/>
      </c>
      <c r="D31" s="45" t="s">
        <v>44</v>
      </c>
      <c r="E31" s="51" t="str">
        <f>'Wayne Franklin'!F7</f>
        <v/>
      </c>
      <c r="F31" s="45" t="s">
        <v>44</v>
      </c>
      <c r="G31" s="51" t="str">
        <f>'Wayne Franklin'!H7</f>
        <v/>
      </c>
      <c r="H31" s="45" t="s">
        <v>44</v>
      </c>
      <c r="I31" s="51" t="str">
        <f>'Wayne Franklin'!J7</f>
        <v/>
      </c>
      <c r="J31" s="45" t="s">
        <v>44</v>
      </c>
      <c r="K31" s="51" t="str">
        <f>'Wayne Franklin'!L7</f>
        <v/>
      </c>
      <c r="L31" s="45" t="s">
        <v>44</v>
      </c>
      <c r="M31" s="51" t="str">
        <f>'Wayne Franklin'!N7</f>
        <v/>
      </c>
      <c r="N31" s="45" t="s">
        <v>44</v>
      </c>
      <c r="O31" s="51" t="str">
        <f>'Wayne Franklin'!P7</f>
        <v/>
      </c>
      <c r="P31" s="45" t="s">
        <v>44</v>
      </c>
      <c r="Q31" s="51" t="str">
        <f>'Wayne Franklin'!R7</f>
        <v/>
      </c>
      <c r="R31" s="45" t="s">
        <v>44</v>
      </c>
      <c r="S31" s="48"/>
      <c r="T31" s="48"/>
      <c r="U31" s="48"/>
      <c r="V31" s="48"/>
      <c r="W31" s="45">
        <v>30.0</v>
      </c>
      <c r="X31" s="48" t="str">
        <f t="shared" si="1"/>
        <v/>
      </c>
      <c r="Y31" s="45" t="s">
        <v>1791</v>
      </c>
      <c r="Z31" s="48"/>
    </row>
    <row r="32">
      <c r="A32" s="51" t="str">
        <f>'Kevin Dahlgren'!B2</f>
        <v>Will Smith</v>
      </c>
      <c r="B32" s="45" t="s">
        <v>45</v>
      </c>
      <c r="C32" s="51" t="str">
        <f>'Kevin Dahlgren'!D2</f>
        <v>Anthony Rizzo</v>
      </c>
      <c r="D32" s="45" t="s">
        <v>45</v>
      </c>
      <c r="E32" s="51" t="str">
        <f>'Kevin Dahlgren'!F2</f>
        <v>Nick Madrigal</v>
      </c>
      <c r="F32" s="45" t="s">
        <v>45</v>
      </c>
      <c r="G32" s="51" t="str">
        <f>'Kevin Dahlgren'!H2</f>
        <v>Kyle Seager</v>
      </c>
      <c r="H32" s="45" t="s">
        <v>45</v>
      </c>
      <c r="I32" s="51" t="str">
        <f>'Kevin Dahlgren'!J2</f>
        <v>Cavan Biggio</v>
      </c>
      <c r="J32" s="45" t="s">
        <v>45</v>
      </c>
      <c r="K32" s="51" t="str">
        <f>'Kevin Dahlgren'!L2</f>
        <v>Mike Trout</v>
      </c>
      <c r="L32" s="45" t="s">
        <v>45</v>
      </c>
      <c r="M32" s="51" t="str">
        <f>'Kevin Dahlgren'!N2</f>
        <v>Kyle Tucker</v>
      </c>
      <c r="N32" s="45" t="s">
        <v>45</v>
      </c>
      <c r="O32" s="51" t="str">
        <f>'Kevin Dahlgren'!P2</f>
        <v>Max Kepler</v>
      </c>
      <c r="P32" s="45" t="s">
        <v>45</v>
      </c>
      <c r="Q32" s="51" t="str">
        <f>'Kevin Dahlgren'!R2</f>
        <v>Justin Upton</v>
      </c>
      <c r="R32" s="45" t="s">
        <v>45</v>
      </c>
      <c r="S32" s="48"/>
      <c r="T32" s="48"/>
      <c r="U32" s="48"/>
      <c r="V32" s="48"/>
      <c r="W32" s="45">
        <v>31.0</v>
      </c>
      <c r="X32" s="48" t="str">
        <f t="shared" si="1"/>
        <v>Will Smith</v>
      </c>
      <c r="Y32" s="45" t="s">
        <v>1791</v>
      </c>
      <c r="Z32" s="48"/>
    </row>
    <row r="33">
      <c r="A33" s="51" t="str">
        <f>'Kevin Dahlgren'!B3</f>
        <v>Kurt Suzuki</v>
      </c>
      <c r="B33" s="45" t="s">
        <v>45</v>
      </c>
      <c r="C33" s="51" t="str">
        <f>'Kevin Dahlgren'!D3</f>
        <v>Willians Astudillo</v>
      </c>
      <c r="D33" s="45" t="s">
        <v>45</v>
      </c>
      <c r="E33" s="51" t="str">
        <f>'Kevin Dahlgren'!F3</f>
        <v>Nicky Lopez</v>
      </c>
      <c r="F33" s="45" t="s">
        <v>45</v>
      </c>
      <c r="G33" s="51" t="str">
        <f>'Kevin Dahlgren'!H3</f>
        <v>Willians Astudillo</v>
      </c>
      <c r="H33" s="45" t="s">
        <v>45</v>
      </c>
      <c r="I33" s="51" t="str">
        <f>'Kevin Dahlgren'!J3</f>
        <v>Kevin Newman</v>
      </c>
      <c r="J33" s="45" t="s">
        <v>45</v>
      </c>
      <c r="K33" s="51" t="str">
        <f>'Kevin Dahlgren'!L3</f>
        <v>Justin Upton</v>
      </c>
      <c r="L33" s="45" t="s">
        <v>45</v>
      </c>
      <c r="M33" s="51" t="str">
        <f>'Kevin Dahlgren'!N3</f>
        <v>Kevin Kiermaier</v>
      </c>
      <c r="N33" s="45" t="s">
        <v>45</v>
      </c>
      <c r="O33" s="51" t="str">
        <f>'Kevin Dahlgren'!P3</f>
        <v>Tim Locastro</v>
      </c>
      <c r="P33" s="45" t="s">
        <v>45</v>
      </c>
      <c r="Q33" s="51" t="str">
        <f>'Kevin Dahlgren'!R3</f>
        <v>Cristian Pache</v>
      </c>
      <c r="R33" s="45" t="s">
        <v>45</v>
      </c>
      <c r="S33" s="48"/>
      <c r="T33" s="48"/>
      <c r="U33" s="48"/>
      <c r="V33" s="48"/>
      <c r="W33" s="45">
        <v>32.0</v>
      </c>
      <c r="X33" s="48" t="str">
        <f t="shared" si="1"/>
        <v>Kurt Suzuki</v>
      </c>
      <c r="Y33" s="45" t="s">
        <v>1791</v>
      </c>
      <c r="Z33" s="48"/>
    </row>
    <row r="34">
      <c r="A34" s="51" t="str">
        <f>'Kevin Dahlgren'!B4</f>
        <v>Willians Astudillo</v>
      </c>
      <c r="B34" s="45" t="s">
        <v>45</v>
      </c>
      <c r="C34" s="51" t="str">
        <f>'Kevin Dahlgren'!D4</f>
        <v>Rowdy Tellez</v>
      </c>
      <c r="D34" s="45" t="s">
        <v>45</v>
      </c>
      <c r="E34" s="51" t="str">
        <f>'Kevin Dahlgren'!F4</f>
        <v>Jonathan Villar</v>
      </c>
      <c r="F34" s="45" t="s">
        <v>45</v>
      </c>
      <c r="G34" s="51" t="str">
        <f>'Kevin Dahlgren'!H4</f>
        <v>Yandy D�az</v>
      </c>
      <c r="H34" s="45" t="s">
        <v>45</v>
      </c>
      <c r="I34" s="51" t="str">
        <f>'Kevin Dahlgren'!J4</f>
        <v>Nicky Lopez</v>
      </c>
      <c r="J34" s="45" t="s">
        <v>45</v>
      </c>
      <c r="K34" s="51" t="str">
        <f>'Kevin Dahlgren'!L4</f>
        <v>Austin Slater</v>
      </c>
      <c r="L34" s="45" t="s">
        <v>45</v>
      </c>
      <c r="M34" s="51" t="str">
        <f>'Kevin Dahlgren'!N4</f>
        <v>Yadiel Hernandez</v>
      </c>
      <c r="N34" s="45" t="s">
        <v>45</v>
      </c>
      <c r="O34" s="51" t="str">
        <f>'Kevin Dahlgren'!P4</f>
        <v>Cristian Pache</v>
      </c>
      <c r="P34" s="45" t="s">
        <v>45</v>
      </c>
      <c r="Q34" s="51" t="str">
        <f>'Kevin Dahlgren'!R4</f>
        <v>Willians Astudillo</v>
      </c>
      <c r="R34" s="45" t="s">
        <v>45</v>
      </c>
      <c r="S34" s="31"/>
      <c r="T34" s="31"/>
      <c r="U34" s="31"/>
      <c r="V34" s="31"/>
      <c r="W34" s="45">
        <v>33.0</v>
      </c>
      <c r="X34" s="48" t="str">
        <f t="shared" si="1"/>
        <v>Willians Astudillo</v>
      </c>
      <c r="Y34" s="45" t="s">
        <v>1791</v>
      </c>
      <c r="Z34" s="48"/>
    </row>
    <row r="35">
      <c r="A35" s="51" t="str">
        <f>'Kevin Dahlgren'!B5</f>
        <v/>
      </c>
      <c r="B35" s="45" t="s">
        <v>45</v>
      </c>
      <c r="C35" s="51" t="str">
        <f>'Kevin Dahlgren'!D5</f>
        <v>Garrett Cooper</v>
      </c>
      <c r="D35" s="45" t="s">
        <v>45</v>
      </c>
      <c r="E35" s="51" t="str">
        <f>'Kevin Dahlgren'!F5</f>
        <v/>
      </c>
      <c r="F35" s="45" t="s">
        <v>45</v>
      </c>
      <c r="G35" s="51" t="str">
        <f>'Kevin Dahlgren'!H5</f>
        <v/>
      </c>
      <c r="H35" s="45" t="s">
        <v>45</v>
      </c>
      <c r="I35" s="51" t="str">
        <f>'Kevin Dahlgren'!J5</f>
        <v>Jonathan Villar</v>
      </c>
      <c r="J35" s="45" t="s">
        <v>45</v>
      </c>
      <c r="K35" s="51" t="str">
        <f>'Kevin Dahlgren'!L5</f>
        <v/>
      </c>
      <c r="L35" s="45" t="s">
        <v>45</v>
      </c>
      <c r="M35" s="51" t="str">
        <f>'Kevin Dahlgren'!N5</f>
        <v/>
      </c>
      <c r="N35" s="45" t="s">
        <v>45</v>
      </c>
      <c r="O35" s="51" t="str">
        <f>'Kevin Dahlgren'!P5</f>
        <v/>
      </c>
      <c r="P35" s="45" t="s">
        <v>45</v>
      </c>
      <c r="Q35" s="51" t="str">
        <f>'Kevin Dahlgren'!R5</f>
        <v>Rowdy Tellez</v>
      </c>
      <c r="R35" s="45" t="s">
        <v>45</v>
      </c>
      <c r="S35" s="48"/>
      <c r="T35" s="48"/>
      <c r="U35" s="48"/>
      <c r="V35" s="48"/>
      <c r="W35" s="45">
        <v>34.0</v>
      </c>
      <c r="X35" s="48" t="str">
        <f t="shared" si="1"/>
        <v/>
      </c>
      <c r="Y35" s="45" t="s">
        <v>1791</v>
      </c>
      <c r="Z35" s="48"/>
    </row>
    <row r="36">
      <c r="A36" s="51" t="str">
        <f>'Kevin Dahlgren'!B6</f>
        <v/>
      </c>
      <c r="B36" s="45" t="s">
        <v>45</v>
      </c>
      <c r="C36" s="51" t="str">
        <f>'Kevin Dahlgren'!D6</f>
        <v/>
      </c>
      <c r="D36" s="45" t="s">
        <v>45</v>
      </c>
      <c r="E36" s="51" t="str">
        <f>'Kevin Dahlgren'!F6</f>
        <v/>
      </c>
      <c r="F36" s="45" t="s">
        <v>45</v>
      </c>
      <c r="G36" s="51" t="str">
        <f>'Kevin Dahlgren'!H6</f>
        <v/>
      </c>
      <c r="H36" s="45" t="s">
        <v>45</v>
      </c>
      <c r="I36" s="51" t="str">
        <f>'Kevin Dahlgren'!J6</f>
        <v/>
      </c>
      <c r="J36" s="45" t="s">
        <v>45</v>
      </c>
      <c r="K36" s="51" t="str">
        <f>'Kevin Dahlgren'!L6</f>
        <v/>
      </c>
      <c r="L36" s="45" t="s">
        <v>45</v>
      </c>
      <c r="M36" s="51" t="str">
        <f>'Kevin Dahlgren'!N6</f>
        <v/>
      </c>
      <c r="N36" s="45" t="s">
        <v>45</v>
      </c>
      <c r="O36" s="51" t="str">
        <f>'Kevin Dahlgren'!P6</f>
        <v/>
      </c>
      <c r="P36" s="45" t="s">
        <v>45</v>
      </c>
      <c r="Q36" s="51" t="str">
        <f>'Kevin Dahlgren'!R6</f>
        <v/>
      </c>
      <c r="R36" s="45" t="s">
        <v>45</v>
      </c>
      <c r="S36" s="48"/>
      <c r="T36" s="48"/>
      <c r="U36" s="48"/>
      <c r="V36" s="48"/>
      <c r="W36" s="45">
        <v>35.0</v>
      </c>
      <c r="X36" s="48" t="str">
        <f t="shared" si="1"/>
        <v/>
      </c>
      <c r="Y36" s="45" t="s">
        <v>1791</v>
      </c>
      <c r="Z36" s="48"/>
    </row>
    <row r="37">
      <c r="A37" s="51" t="str">
        <f>'Kevin Dahlgren'!B7</f>
        <v/>
      </c>
      <c r="B37" s="45" t="s">
        <v>45</v>
      </c>
      <c r="C37" s="51" t="str">
        <f>'Kevin Dahlgren'!D7</f>
        <v/>
      </c>
      <c r="D37" s="45" t="s">
        <v>45</v>
      </c>
      <c r="E37" s="51" t="str">
        <f>'Kevin Dahlgren'!F7</f>
        <v/>
      </c>
      <c r="F37" s="45" t="s">
        <v>45</v>
      </c>
      <c r="G37" s="51" t="str">
        <f>'Kevin Dahlgren'!H7</f>
        <v/>
      </c>
      <c r="H37" s="45" t="s">
        <v>45</v>
      </c>
      <c r="I37" s="51" t="str">
        <f>'Kevin Dahlgren'!J7</f>
        <v/>
      </c>
      <c r="J37" s="45" t="s">
        <v>45</v>
      </c>
      <c r="K37" s="51" t="str">
        <f>'Kevin Dahlgren'!L7</f>
        <v/>
      </c>
      <c r="L37" s="45" t="s">
        <v>45</v>
      </c>
      <c r="M37" s="51" t="str">
        <f>'Kevin Dahlgren'!N7</f>
        <v/>
      </c>
      <c r="N37" s="45" t="s">
        <v>45</v>
      </c>
      <c r="O37" s="51" t="str">
        <f>'Kevin Dahlgren'!P7</f>
        <v/>
      </c>
      <c r="P37" s="45" t="s">
        <v>45</v>
      </c>
      <c r="Q37" s="51" t="str">
        <f>'Kevin Dahlgren'!R7</f>
        <v/>
      </c>
      <c r="R37" s="45" t="s">
        <v>45</v>
      </c>
      <c r="S37" s="48"/>
      <c r="T37" s="48"/>
      <c r="U37" s="48"/>
      <c r="V37" s="48"/>
      <c r="W37" s="45">
        <v>36.0</v>
      </c>
      <c r="X37" s="48" t="str">
        <f t="shared" si="1"/>
        <v/>
      </c>
      <c r="Y37" s="45" t="s">
        <v>1791</v>
      </c>
      <c r="Z37" s="48"/>
    </row>
    <row r="38">
      <c r="A38" s="51" t="str">
        <f>'Anthony Quach'!B2</f>
        <v>Danny Jansen</v>
      </c>
      <c r="B38" s="45" t="s">
        <v>47</v>
      </c>
      <c r="C38" s="51" t="str">
        <f>'Anthony Quach'!D2</f>
        <v>Christian Walker</v>
      </c>
      <c r="D38" s="45" t="s">
        <v>47</v>
      </c>
      <c r="E38" s="51" t="str">
        <f>'Anthony Quach'!F2</f>
        <v>DJ LeMahieu</v>
      </c>
      <c r="F38" s="45" t="s">
        <v>47</v>
      </c>
      <c r="G38" s="51" t="str">
        <f>'Anthony Quach'!H2</f>
        <v>Matt Chapman</v>
      </c>
      <c r="H38" s="45" t="s">
        <v>47</v>
      </c>
      <c r="I38" s="51" t="str">
        <f>'Anthony Quach'!J2</f>
        <v>Bo Bichette</v>
      </c>
      <c r="J38" s="45" t="s">
        <v>47</v>
      </c>
      <c r="K38" s="51" t="str">
        <f>'Anthony Quach'!L2</f>
        <v>Joc Pederson</v>
      </c>
      <c r="L38" s="45" t="s">
        <v>47</v>
      </c>
      <c r="M38" s="51" t="str">
        <f>'Anthony Quach'!N2</f>
        <v>Ian Happ</v>
      </c>
      <c r="N38" s="45" t="s">
        <v>47</v>
      </c>
      <c r="O38" s="51" t="str">
        <f>'Anthony Quach'!P2</f>
        <v>Lourdes Gurriel Jr.</v>
      </c>
      <c r="P38" s="45" t="s">
        <v>47</v>
      </c>
      <c r="Q38" s="51" t="str">
        <f>'Anthony Quach'!R2</f>
        <v>Kris Bryant</v>
      </c>
      <c r="R38" s="45" t="s">
        <v>47</v>
      </c>
      <c r="S38" s="48"/>
      <c r="T38" s="48"/>
      <c r="U38" s="48"/>
      <c r="V38" s="48"/>
      <c r="W38" s="45">
        <v>37.0</v>
      </c>
      <c r="X38" s="48" t="str">
        <f t="shared" si="1"/>
        <v>Danny Jansen</v>
      </c>
      <c r="Y38" s="45" t="s">
        <v>1791</v>
      </c>
      <c r="Z38" s="48"/>
    </row>
    <row r="39">
      <c r="A39" s="51" t="str">
        <f>'Anthony Quach'!B3</f>
        <v>Yadier Molina</v>
      </c>
      <c r="B39" s="45" t="s">
        <v>47</v>
      </c>
      <c r="C39" s="51" t="str">
        <f>'Anthony Quach'!D3</f>
        <v>Ji-Man Choi</v>
      </c>
      <c r="D39" s="45" t="s">
        <v>47</v>
      </c>
      <c r="E39" s="51" t="str">
        <f>'Anthony Quach'!F3</f>
        <v>Luis Arraez</v>
      </c>
      <c r="F39" s="45" t="s">
        <v>47</v>
      </c>
      <c r="G39" s="51" t="str">
        <f>'Anthony Quach'!H3</f>
        <v>Evan Longoria</v>
      </c>
      <c r="H39" s="45" t="s">
        <v>47</v>
      </c>
      <c r="I39" s="51" t="str">
        <f>'Anthony Quach'!J3</f>
        <v>Brandon Crawford</v>
      </c>
      <c r="J39" s="45" t="s">
        <v>47</v>
      </c>
      <c r="K39" s="51" t="str">
        <f>'Anthony Quach'!L3</f>
        <v>Mitch Haniger</v>
      </c>
      <c r="L39" s="45" t="s">
        <v>47</v>
      </c>
      <c r="M39" s="51" t="str">
        <f>'Anthony Quach'!N3</f>
        <v>Tyler O'Neill</v>
      </c>
      <c r="N39" s="45" t="s">
        <v>47</v>
      </c>
      <c r="O39" s="51" t="str">
        <f>'Anthony Quach'!P3</f>
        <v>Hunter Renfroe</v>
      </c>
      <c r="P39" s="45" t="s">
        <v>47</v>
      </c>
      <c r="Q39" s="51" t="str">
        <f>'Anthony Quach'!R3</f>
        <v/>
      </c>
      <c r="R39" s="45" t="s">
        <v>47</v>
      </c>
      <c r="S39" s="48"/>
      <c r="T39" s="48"/>
      <c r="U39" s="48"/>
      <c r="V39" s="48"/>
      <c r="W39" s="45">
        <v>38.0</v>
      </c>
      <c r="X39" s="48" t="str">
        <f t="shared" si="1"/>
        <v>Yadier Molina</v>
      </c>
      <c r="Y39" s="45" t="s">
        <v>1791</v>
      </c>
      <c r="Z39" s="48"/>
    </row>
    <row r="40">
      <c r="A40" s="51" t="str">
        <f>'Anthony Quach'!B4</f>
        <v/>
      </c>
      <c r="B40" s="45" t="s">
        <v>47</v>
      </c>
      <c r="C40" s="51" t="str">
        <f>'Anthony Quach'!D4</f>
        <v>Albert Pujols</v>
      </c>
      <c r="D40" s="45" t="s">
        <v>47</v>
      </c>
      <c r="E40" s="51" t="str">
        <f>'Anthony Quach'!F4</f>
        <v>Rougned Odor</v>
      </c>
      <c r="F40" s="45" t="s">
        <v>47</v>
      </c>
      <c r="G40" s="51" t="str">
        <f>'Anthony Quach'!H4</f>
        <v/>
      </c>
      <c r="H40" s="45" t="s">
        <v>47</v>
      </c>
      <c r="I40" s="51" t="str">
        <f>'Anthony Quach'!J4</f>
        <v/>
      </c>
      <c r="J40" s="45" t="s">
        <v>47</v>
      </c>
      <c r="K40" s="51" t="str">
        <f>'Anthony Quach'!L4</f>
        <v>Khris Davis</v>
      </c>
      <c r="L40" s="45" t="s">
        <v>47</v>
      </c>
      <c r="M40" s="51" t="str">
        <f>'Anthony Quach'!N4</f>
        <v>Yoshitomo Tsutsugo</v>
      </c>
      <c r="N40" s="45" t="s">
        <v>47</v>
      </c>
      <c r="O40" s="51" t="str">
        <f>'Anthony Quach'!P4</f>
        <v/>
      </c>
      <c r="P40" s="45" t="s">
        <v>47</v>
      </c>
      <c r="Q40" s="51" t="str">
        <f>'Anthony Quach'!R4</f>
        <v/>
      </c>
      <c r="R40" s="45" t="s">
        <v>47</v>
      </c>
      <c r="S40" s="48"/>
      <c r="T40" s="48"/>
      <c r="U40" s="48"/>
      <c r="V40" s="48"/>
      <c r="W40" s="45">
        <v>39.0</v>
      </c>
      <c r="X40" s="48" t="str">
        <f t="shared" si="1"/>
        <v/>
      </c>
      <c r="Y40" s="45" t="s">
        <v>1791</v>
      </c>
      <c r="Z40" s="48"/>
    </row>
    <row r="41">
      <c r="A41" s="51" t="str">
        <f>'Anthony Quach'!B5</f>
        <v/>
      </c>
      <c r="B41" s="45" t="s">
        <v>47</v>
      </c>
      <c r="C41" s="51" t="str">
        <f>'Anthony Quach'!D5</f>
        <v>Wilmer Flores</v>
      </c>
      <c r="D41" s="45" t="s">
        <v>47</v>
      </c>
      <c r="E41" s="51" t="str">
        <f>'Anthony Quach'!F5</f>
        <v/>
      </c>
      <c r="F41" s="45" t="s">
        <v>47</v>
      </c>
      <c r="G41" s="51" t="str">
        <f>'Anthony Quach'!H5</f>
        <v/>
      </c>
      <c r="H41" s="45" t="s">
        <v>47</v>
      </c>
      <c r="I41" s="51" t="str">
        <f>'Anthony Quach'!J5</f>
        <v/>
      </c>
      <c r="J41" s="45" t="s">
        <v>47</v>
      </c>
      <c r="K41" s="51" t="str">
        <f>'Anthony Quach'!L5</f>
        <v/>
      </c>
      <c r="L41" s="45" t="s">
        <v>47</v>
      </c>
      <c r="M41" s="51" t="str">
        <f>'Anthony Quach'!N5</f>
        <v/>
      </c>
      <c r="N41" s="45" t="s">
        <v>47</v>
      </c>
      <c r="O41" s="51" t="str">
        <f>'Anthony Quach'!P5</f>
        <v/>
      </c>
      <c r="P41" s="45" t="s">
        <v>47</v>
      </c>
      <c r="Q41" s="51" t="str">
        <f>'Anthony Quach'!R5</f>
        <v/>
      </c>
      <c r="R41" s="45" t="s">
        <v>47</v>
      </c>
      <c r="S41" s="48"/>
      <c r="T41" s="48"/>
      <c r="U41" s="48"/>
      <c r="V41" s="48"/>
      <c r="W41" s="45">
        <v>40.0</v>
      </c>
      <c r="X41" s="48" t="str">
        <f t="shared" si="1"/>
        <v/>
      </c>
      <c r="Y41" s="45" t="s">
        <v>1791</v>
      </c>
      <c r="Z41" s="48"/>
    </row>
    <row r="42">
      <c r="A42" s="51" t="str">
        <f>'Anthony Quach'!B6</f>
        <v/>
      </c>
      <c r="B42" s="45" t="s">
        <v>47</v>
      </c>
      <c r="C42" s="51" t="str">
        <f>'Anthony Quach'!D6</f>
        <v/>
      </c>
      <c r="D42" s="45" t="s">
        <v>47</v>
      </c>
      <c r="E42" s="51" t="str">
        <f>'Anthony Quach'!F6</f>
        <v/>
      </c>
      <c r="F42" s="45" t="s">
        <v>47</v>
      </c>
      <c r="G42" s="51" t="str">
        <f>'Anthony Quach'!H6</f>
        <v/>
      </c>
      <c r="H42" s="45" t="s">
        <v>47</v>
      </c>
      <c r="I42" s="51" t="str">
        <f>'Anthony Quach'!J6</f>
        <v/>
      </c>
      <c r="J42" s="45" t="s">
        <v>47</v>
      </c>
      <c r="K42" s="51" t="str">
        <f>'Anthony Quach'!L6</f>
        <v/>
      </c>
      <c r="L42" s="45" t="s">
        <v>47</v>
      </c>
      <c r="M42" s="51" t="str">
        <f>'Anthony Quach'!N6</f>
        <v/>
      </c>
      <c r="N42" s="45" t="s">
        <v>47</v>
      </c>
      <c r="O42" s="51" t="str">
        <f>'Anthony Quach'!P6</f>
        <v/>
      </c>
      <c r="P42" s="45" t="s">
        <v>47</v>
      </c>
      <c r="Q42" s="51" t="str">
        <f>'Anthony Quach'!R6</f>
        <v/>
      </c>
      <c r="R42" s="45" t="s">
        <v>47</v>
      </c>
      <c r="S42" s="48"/>
      <c r="T42" s="48"/>
      <c r="U42" s="48"/>
      <c r="V42" s="48"/>
      <c r="W42" s="45">
        <v>41.0</v>
      </c>
      <c r="X42" s="48" t="str">
        <f t="shared" si="1"/>
        <v/>
      </c>
      <c r="Y42" s="45" t="s">
        <v>1791</v>
      </c>
      <c r="Z42" s="48"/>
    </row>
    <row r="43">
      <c r="A43" s="51" t="str">
        <f>'Anthony Quach'!B7</f>
        <v/>
      </c>
      <c r="B43" s="45" t="s">
        <v>47</v>
      </c>
      <c r="C43" s="51" t="str">
        <f>'Anthony Quach'!D7</f>
        <v/>
      </c>
      <c r="D43" s="45" t="s">
        <v>47</v>
      </c>
      <c r="E43" s="51" t="str">
        <f>'Anthony Quach'!F7</f>
        <v/>
      </c>
      <c r="F43" s="45" t="s">
        <v>47</v>
      </c>
      <c r="G43" s="51" t="str">
        <f>'Anthony Quach'!H7</f>
        <v/>
      </c>
      <c r="H43" s="45" t="s">
        <v>47</v>
      </c>
      <c r="I43" s="51" t="str">
        <f>'Anthony Quach'!J7</f>
        <v/>
      </c>
      <c r="J43" s="45" t="s">
        <v>47</v>
      </c>
      <c r="K43" s="51" t="str">
        <f>'Anthony Quach'!L7</f>
        <v/>
      </c>
      <c r="L43" s="45" t="s">
        <v>47</v>
      </c>
      <c r="M43" s="51" t="str">
        <f>'Anthony Quach'!N7</f>
        <v/>
      </c>
      <c r="N43" s="45" t="s">
        <v>47</v>
      </c>
      <c r="O43" s="51" t="str">
        <f>'Anthony Quach'!P7</f>
        <v/>
      </c>
      <c r="P43" s="45" t="s">
        <v>47</v>
      </c>
      <c r="Q43" s="51" t="str">
        <f>'Anthony Quach'!R7</f>
        <v/>
      </c>
      <c r="R43" s="45" t="s">
        <v>47</v>
      </c>
      <c r="S43" s="48"/>
      <c r="T43" s="48"/>
      <c r="U43" s="48"/>
      <c r="V43" s="48"/>
      <c r="W43" s="45">
        <v>42.0</v>
      </c>
      <c r="X43" s="48" t="str">
        <f t="shared" si="1"/>
        <v/>
      </c>
      <c r="Y43" s="45" t="s">
        <v>1791</v>
      </c>
      <c r="Z43" s="48"/>
    </row>
    <row r="44">
      <c r="A44" s="51" t="str">
        <f>'Michael Levitsky'!B2</f>
        <v>Sean Murphy</v>
      </c>
      <c r="B44" s="45" t="s">
        <v>1792</v>
      </c>
      <c r="C44" s="51" t="str">
        <f>'Michael Levitsky'!D2</f>
        <v>Max Muncy</v>
      </c>
      <c r="D44" s="45" t="s">
        <v>1792</v>
      </c>
      <c r="E44" s="51" t="str">
        <f>'Michael Levitsky'!F2</f>
        <v>Cesar Hernandez</v>
      </c>
      <c r="F44" s="45" t="s">
        <v>1792</v>
      </c>
      <c r="G44" s="51" t="str">
        <f>'Michael Levitsky'!H2</f>
        <v>Miguel Sano</v>
      </c>
      <c r="H44" s="45" t="s">
        <v>1792</v>
      </c>
      <c r="I44" s="51" t="str">
        <f>'Michael Levitsky'!J2</f>
        <v>Adalberto Mondesi</v>
      </c>
      <c r="J44" s="45" t="s">
        <v>1792</v>
      </c>
      <c r="K44" s="51" t="str">
        <f>'Michael Levitsky'!L2</f>
        <v>Michael Conforto</v>
      </c>
      <c r="L44" s="45" t="s">
        <v>1792</v>
      </c>
      <c r="M44" s="51" t="str">
        <f>'Michael Levitsky'!N2</f>
        <v>Starling Marte</v>
      </c>
      <c r="N44" s="45" t="s">
        <v>1792</v>
      </c>
      <c r="O44" s="51" t="str">
        <f>'Michael Levitsky'!P2</f>
        <v>Charlie Blackmon</v>
      </c>
      <c r="P44" s="45" t="s">
        <v>1792</v>
      </c>
      <c r="Q44" s="51" t="str">
        <f>'Michael Levitsky'!R2</f>
        <v>Avisail Garcia</v>
      </c>
      <c r="R44" s="45" t="s">
        <v>1792</v>
      </c>
      <c r="S44" s="48"/>
      <c r="T44" s="48"/>
      <c r="U44" s="48"/>
      <c r="V44" s="48"/>
      <c r="W44" s="45">
        <v>43.0</v>
      </c>
      <c r="X44" s="48" t="str">
        <f t="shared" si="1"/>
        <v>Sean Murphy</v>
      </c>
      <c r="Y44" s="45" t="s">
        <v>1791</v>
      </c>
      <c r="Z44" s="48"/>
    </row>
    <row r="45">
      <c r="A45" s="51" t="str">
        <f>'Michael Levitsky'!B3</f>
        <v/>
      </c>
      <c r="B45" s="45" t="s">
        <v>1792</v>
      </c>
      <c r="C45" s="51" t="str">
        <f>'Michael Levitsky'!D3</f>
        <v>C.J. Cron</v>
      </c>
      <c r="D45" s="45" t="s">
        <v>1792</v>
      </c>
      <c r="E45" s="51" t="str">
        <f>'Michael Levitsky'!F3</f>
        <v/>
      </c>
      <c r="F45" s="45" t="s">
        <v>1792</v>
      </c>
      <c r="G45" s="51" t="str">
        <f>'Michael Levitsky'!H3</f>
        <v>Giovanny Urshela</v>
      </c>
      <c r="H45" s="45" t="s">
        <v>1792</v>
      </c>
      <c r="I45" s="51" t="str">
        <f>'Michael Levitsky'!J3</f>
        <v>Miguel Rojas</v>
      </c>
      <c r="J45" s="45" t="s">
        <v>1792</v>
      </c>
      <c r="K45" s="51" t="str">
        <f>'Michael Levitsky'!L3</f>
        <v>Jason Heyward</v>
      </c>
      <c r="L45" s="45" t="s">
        <v>1792</v>
      </c>
      <c r="M45" s="51" t="str">
        <f>'Michael Levitsky'!N3</f>
        <v>Leody Taveras</v>
      </c>
      <c r="N45" s="45" t="s">
        <v>1792</v>
      </c>
      <c r="O45" s="51" t="str">
        <f>'Michael Levitsky'!P3</f>
        <v/>
      </c>
      <c r="P45" s="45" t="s">
        <v>1792</v>
      </c>
      <c r="Q45" s="51" t="str">
        <f>'Michael Levitsky'!R3</f>
        <v/>
      </c>
      <c r="R45" s="45" t="s">
        <v>1792</v>
      </c>
      <c r="S45" s="48"/>
      <c r="T45" s="48"/>
      <c r="U45" s="48"/>
      <c r="V45" s="48"/>
      <c r="W45" s="45">
        <v>44.0</v>
      </c>
      <c r="X45" s="48" t="str">
        <f t="shared" si="1"/>
        <v/>
      </c>
      <c r="Y45" s="45" t="s">
        <v>1791</v>
      </c>
      <c r="Z45" s="48"/>
    </row>
    <row r="46">
      <c r="A46" s="51" t="str">
        <f>'Michael Levitsky'!B4</f>
        <v/>
      </c>
      <c r="B46" s="45" t="s">
        <v>1792</v>
      </c>
      <c r="C46" s="51" t="str">
        <f>'Michael Levitsky'!D4</f>
        <v/>
      </c>
      <c r="D46" s="45" t="s">
        <v>1792</v>
      </c>
      <c r="E46" s="51" t="str">
        <f>'Michael Levitsky'!F4</f>
        <v/>
      </c>
      <c r="F46" s="45" t="s">
        <v>1792</v>
      </c>
      <c r="G46" s="51" t="str">
        <f>'Michael Levitsky'!H4</f>
        <v/>
      </c>
      <c r="H46" s="45" t="s">
        <v>1792</v>
      </c>
      <c r="I46" s="51" t="str">
        <f>'Michael Levitsky'!J4</f>
        <v/>
      </c>
      <c r="J46" s="45" t="s">
        <v>1792</v>
      </c>
      <c r="K46" s="51" t="str">
        <f>'Michael Levitsky'!L4</f>
        <v/>
      </c>
      <c r="L46" s="45" t="s">
        <v>1792</v>
      </c>
      <c r="M46" s="51" t="str">
        <f>'Michael Levitsky'!N4</f>
        <v/>
      </c>
      <c r="N46" s="45" t="s">
        <v>1792</v>
      </c>
      <c r="O46" s="51" t="str">
        <f>'Michael Levitsky'!P4</f>
        <v/>
      </c>
      <c r="P46" s="45" t="s">
        <v>1792</v>
      </c>
      <c r="Q46" s="51" t="str">
        <f>'Michael Levitsky'!R4</f>
        <v/>
      </c>
      <c r="R46" s="45" t="s">
        <v>1792</v>
      </c>
      <c r="S46" s="48"/>
      <c r="T46" s="48"/>
      <c r="U46" s="48"/>
      <c r="V46" s="48"/>
      <c r="W46" s="45">
        <v>45.0</v>
      </c>
      <c r="X46" s="48" t="str">
        <f t="shared" si="1"/>
        <v/>
      </c>
      <c r="Y46" s="45" t="s">
        <v>1791</v>
      </c>
      <c r="Z46" s="48"/>
    </row>
    <row r="47">
      <c r="A47" s="51" t="str">
        <f>'Michael Levitsky'!B5</f>
        <v/>
      </c>
      <c r="B47" s="45" t="s">
        <v>1792</v>
      </c>
      <c r="C47" s="51" t="str">
        <f>'Michael Levitsky'!D5</f>
        <v/>
      </c>
      <c r="D47" s="45" t="s">
        <v>1792</v>
      </c>
      <c r="E47" s="51" t="str">
        <f>'Michael Levitsky'!F5</f>
        <v/>
      </c>
      <c r="F47" s="45" t="s">
        <v>1792</v>
      </c>
      <c r="G47" s="51" t="str">
        <f>'Michael Levitsky'!H5</f>
        <v/>
      </c>
      <c r="H47" s="45" t="s">
        <v>1792</v>
      </c>
      <c r="I47" s="51" t="str">
        <f>'Michael Levitsky'!J5</f>
        <v/>
      </c>
      <c r="J47" s="45" t="s">
        <v>1792</v>
      </c>
      <c r="K47" s="51" t="str">
        <f>'Michael Levitsky'!L5</f>
        <v/>
      </c>
      <c r="L47" s="45" t="s">
        <v>1792</v>
      </c>
      <c r="M47" s="51" t="str">
        <f>'Michael Levitsky'!N5</f>
        <v/>
      </c>
      <c r="N47" s="45" t="s">
        <v>1792</v>
      </c>
      <c r="O47" s="51" t="str">
        <f>'Michael Levitsky'!P5</f>
        <v/>
      </c>
      <c r="P47" s="45" t="s">
        <v>1792</v>
      </c>
      <c r="Q47" s="51" t="str">
        <f>'Michael Levitsky'!R5</f>
        <v/>
      </c>
      <c r="R47" s="45" t="s">
        <v>1792</v>
      </c>
      <c r="S47" s="48"/>
      <c r="T47" s="48"/>
      <c r="U47" s="48"/>
      <c r="V47" s="48"/>
      <c r="W47" s="45">
        <v>46.0</v>
      </c>
      <c r="X47" s="48" t="str">
        <f t="shared" si="1"/>
        <v/>
      </c>
      <c r="Y47" s="45" t="s">
        <v>1791</v>
      </c>
      <c r="Z47" s="48"/>
    </row>
    <row r="48">
      <c r="A48" s="51" t="str">
        <f>'Michael Levitsky'!B6</f>
        <v/>
      </c>
      <c r="B48" s="45" t="s">
        <v>1792</v>
      </c>
      <c r="C48" s="51" t="str">
        <f>'Michael Levitsky'!D6</f>
        <v/>
      </c>
      <c r="D48" s="45" t="s">
        <v>1792</v>
      </c>
      <c r="E48" s="51" t="str">
        <f>'Michael Levitsky'!F6</f>
        <v/>
      </c>
      <c r="F48" s="45" t="s">
        <v>1792</v>
      </c>
      <c r="G48" s="51" t="str">
        <f>'Michael Levitsky'!H6</f>
        <v/>
      </c>
      <c r="H48" s="45" t="s">
        <v>1792</v>
      </c>
      <c r="I48" s="51" t="str">
        <f>'Michael Levitsky'!J6</f>
        <v/>
      </c>
      <c r="J48" s="45" t="s">
        <v>1792</v>
      </c>
      <c r="K48" s="51" t="str">
        <f>'Michael Levitsky'!L6</f>
        <v/>
      </c>
      <c r="L48" s="45" t="s">
        <v>1792</v>
      </c>
      <c r="M48" s="51" t="str">
        <f>'Michael Levitsky'!N6</f>
        <v/>
      </c>
      <c r="N48" s="45" t="s">
        <v>1792</v>
      </c>
      <c r="O48" s="51" t="str">
        <f>'Michael Levitsky'!P6</f>
        <v/>
      </c>
      <c r="P48" s="45" t="s">
        <v>1792</v>
      </c>
      <c r="Q48" s="51" t="str">
        <f>'Michael Levitsky'!R6</f>
        <v/>
      </c>
      <c r="R48" s="45" t="s">
        <v>1792</v>
      </c>
      <c r="S48" s="31"/>
      <c r="T48" s="31"/>
      <c r="U48" s="31"/>
      <c r="V48" s="31"/>
      <c r="W48" s="45">
        <v>47.0</v>
      </c>
      <c r="X48" s="48" t="str">
        <f t="shared" si="1"/>
        <v/>
      </c>
      <c r="Y48" s="45" t="s">
        <v>1791</v>
      </c>
      <c r="Z48" s="48"/>
    </row>
    <row r="49">
      <c r="A49" s="51" t="str">
        <f>'Michael Levitsky'!B7</f>
        <v/>
      </c>
      <c r="B49" s="45" t="s">
        <v>1792</v>
      </c>
      <c r="C49" s="51" t="str">
        <f>'Michael Levitsky'!D7</f>
        <v/>
      </c>
      <c r="D49" s="45" t="s">
        <v>1792</v>
      </c>
      <c r="E49" s="51" t="str">
        <f>'Michael Levitsky'!F7</f>
        <v/>
      </c>
      <c r="F49" s="45" t="s">
        <v>1792</v>
      </c>
      <c r="G49" s="51" t="str">
        <f>'Michael Levitsky'!H7</f>
        <v/>
      </c>
      <c r="H49" s="45" t="s">
        <v>1792</v>
      </c>
      <c r="I49" s="51" t="str">
        <f>'Michael Levitsky'!J7</f>
        <v/>
      </c>
      <c r="J49" s="45" t="s">
        <v>1792</v>
      </c>
      <c r="K49" s="51" t="str">
        <f>'Michael Levitsky'!L7</f>
        <v/>
      </c>
      <c r="L49" s="45" t="s">
        <v>1792</v>
      </c>
      <c r="M49" s="51" t="str">
        <f>'Michael Levitsky'!N7</f>
        <v/>
      </c>
      <c r="N49" s="45" t="s">
        <v>1792</v>
      </c>
      <c r="O49" s="51" t="str">
        <f>'Michael Levitsky'!P7</f>
        <v/>
      </c>
      <c r="P49" s="45" t="s">
        <v>1792</v>
      </c>
      <c r="Q49" s="51" t="str">
        <f>'Michael Levitsky'!R7</f>
        <v/>
      </c>
      <c r="R49" s="45" t="s">
        <v>1792</v>
      </c>
      <c r="S49" s="48"/>
      <c r="T49" s="48"/>
      <c r="U49" s="48"/>
      <c r="V49" s="48"/>
      <c r="W49" s="45">
        <v>48.0</v>
      </c>
      <c r="X49" s="48" t="str">
        <f t="shared" si="1"/>
        <v/>
      </c>
      <c r="Y49" s="45" t="s">
        <v>1791</v>
      </c>
      <c r="Z49" s="48"/>
    </row>
    <row r="50">
      <c r="A50" s="51" t="str">
        <f>'Josh Gorgone'!B2</f>
        <v>Jacob Stallings</v>
      </c>
      <c r="B50" s="45" t="s">
        <v>49</v>
      </c>
      <c r="C50" s="51" t="str">
        <f>'Josh Gorgone'!D2</f>
        <v>Bobby Dalbec</v>
      </c>
      <c r="D50" s="45" t="s">
        <v>49</v>
      </c>
      <c r="E50" s="51" t="str">
        <f>'Josh Gorgone'!F2</f>
        <v>Jonathan Schoop</v>
      </c>
      <c r="F50" s="45" t="s">
        <v>49</v>
      </c>
      <c r="G50" s="51" t="str">
        <f>'Josh Gorgone'!H2</f>
        <v>Alex Bregman</v>
      </c>
      <c r="H50" s="45" t="s">
        <v>49</v>
      </c>
      <c r="I50" s="51" t="str">
        <f>'Josh Gorgone'!J2</f>
        <v>Francisco Lindor</v>
      </c>
      <c r="J50" s="45" t="s">
        <v>49</v>
      </c>
      <c r="K50" s="51" t="str">
        <f>'Josh Gorgone'!L2</f>
        <v>Victor Robles</v>
      </c>
      <c r="L50" s="45" t="s">
        <v>49</v>
      </c>
      <c r="M50" s="51" t="str">
        <f>'Josh Gorgone'!N2</f>
        <v>George Springer</v>
      </c>
      <c r="N50" s="45" t="s">
        <v>49</v>
      </c>
      <c r="O50" s="51" t="str">
        <f>'Josh Gorgone'!P2</f>
        <v>Andrew Benintendi</v>
      </c>
      <c r="P50" s="45" t="s">
        <v>49</v>
      </c>
      <c r="Q50" s="51" t="str">
        <f>'Josh Gorgone'!R2</f>
        <v>Aaron Judge</v>
      </c>
      <c r="R50" s="45" t="s">
        <v>49</v>
      </c>
      <c r="S50" s="48"/>
      <c r="T50" s="48"/>
      <c r="U50" s="48"/>
      <c r="V50" s="48"/>
      <c r="W50" s="45">
        <v>49.0</v>
      </c>
      <c r="X50" s="48" t="str">
        <f t="shared" si="1"/>
        <v>Jacob Stallings</v>
      </c>
      <c r="Y50" s="45" t="s">
        <v>1791</v>
      </c>
      <c r="Z50" s="48"/>
    </row>
    <row r="51">
      <c r="A51" s="51" t="str">
        <f>'Josh Gorgone'!B3</f>
        <v>Gary Sanchez</v>
      </c>
      <c r="B51" s="45" t="s">
        <v>49</v>
      </c>
      <c r="C51" s="51" t="str">
        <f>'Josh Gorgone'!D3</f>
        <v>Trey Mancini</v>
      </c>
      <c r="D51" s="45" t="s">
        <v>49</v>
      </c>
      <c r="E51" s="51" t="str">
        <f>'Josh Gorgone'!F3</f>
        <v>Aledmys Diaz</v>
      </c>
      <c r="F51" s="45" t="s">
        <v>49</v>
      </c>
      <c r="G51" s="51" t="str">
        <f>'Josh Gorgone'!H3</f>
        <v>Ke'Bryan Hayes</v>
      </c>
      <c r="H51" s="45" t="s">
        <v>49</v>
      </c>
      <c r="I51" s="51" t="str">
        <f>'Josh Gorgone'!J3</f>
        <v>Wander Franco</v>
      </c>
      <c r="J51" s="45" t="s">
        <v>49</v>
      </c>
      <c r="K51" s="51" t="str">
        <f>'Josh Gorgone'!L3</f>
        <v>Robbie Grossman</v>
      </c>
      <c r="L51" s="45" t="s">
        <v>49</v>
      </c>
      <c r="M51" s="51" t="str">
        <f>'Josh Gorgone'!N3</f>
        <v>Manuel Margot</v>
      </c>
      <c r="N51" s="45" t="s">
        <v>49</v>
      </c>
      <c r="O51" s="51" t="str">
        <f>'Josh Gorgone'!P3</f>
        <v>Aaron Judge</v>
      </c>
      <c r="P51" s="45" t="s">
        <v>49</v>
      </c>
      <c r="Q51" s="51" t="str">
        <f>'Josh Gorgone'!R3</f>
        <v>Darin Ruf</v>
      </c>
      <c r="R51" s="45" t="s">
        <v>49</v>
      </c>
      <c r="S51" s="48"/>
      <c r="T51" s="48"/>
      <c r="U51" s="48"/>
      <c r="V51" s="48"/>
      <c r="W51" s="45">
        <v>50.0</v>
      </c>
      <c r="X51" s="48" t="str">
        <f t="shared" si="1"/>
        <v>Gary Sanchez</v>
      </c>
      <c r="Y51" s="45" t="s">
        <v>1791</v>
      </c>
      <c r="Z51" s="48"/>
    </row>
    <row r="52">
      <c r="A52" s="51" t="str">
        <f>'Josh Gorgone'!B4</f>
        <v/>
      </c>
      <c r="B52" s="45" t="s">
        <v>49</v>
      </c>
      <c r="C52" s="51" t="str">
        <f>'Josh Gorgone'!D4</f>
        <v>Aledmys Diaz</v>
      </c>
      <c r="D52" s="45" t="s">
        <v>49</v>
      </c>
      <c r="E52" s="51" t="str">
        <f>'Josh Gorgone'!F4</f>
        <v/>
      </c>
      <c r="F52" s="45" t="s">
        <v>49</v>
      </c>
      <c r="G52" s="51" t="str">
        <f>'Josh Gorgone'!H4</f>
        <v>Bobby Dalbec</v>
      </c>
      <c r="H52" s="45" t="s">
        <v>49</v>
      </c>
      <c r="I52" s="51" t="str">
        <f>'Josh Gorgone'!J4</f>
        <v/>
      </c>
      <c r="J52" s="45" t="s">
        <v>49</v>
      </c>
      <c r="K52" s="51" t="str">
        <f>'Josh Gorgone'!L4</f>
        <v>Darin Ruf</v>
      </c>
      <c r="L52" s="45" t="s">
        <v>49</v>
      </c>
      <c r="M52" s="51" t="str">
        <f>'Josh Gorgone'!N4</f>
        <v>Darin Ruf</v>
      </c>
      <c r="N52" s="45" t="s">
        <v>49</v>
      </c>
      <c r="O52" s="51" t="str">
        <f>'Josh Gorgone'!P4</f>
        <v>Darin Ruf</v>
      </c>
      <c r="P52" s="45" t="s">
        <v>49</v>
      </c>
      <c r="Q52" s="51" t="str">
        <f>'Josh Gorgone'!R4</f>
        <v/>
      </c>
      <c r="R52" s="45" t="s">
        <v>49</v>
      </c>
      <c r="S52" s="48"/>
      <c r="T52" s="48"/>
      <c r="U52" s="48"/>
      <c r="V52" s="48"/>
      <c r="W52" s="45">
        <v>51.0</v>
      </c>
      <c r="X52" s="48" t="str">
        <f t="shared" si="1"/>
        <v/>
      </c>
      <c r="Y52" s="45" t="s">
        <v>1791</v>
      </c>
      <c r="Z52" s="48"/>
    </row>
    <row r="53">
      <c r="A53" s="51" t="str">
        <f>'Josh Gorgone'!B5</f>
        <v/>
      </c>
      <c r="B53" s="45" t="s">
        <v>49</v>
      </c>
      <c r="C53" s="51" t="str">
        <f>'Josh Gorgone'!D5</f>
        <v/>
      </c>
      <c r="D53" s="45" t="s">
        <v>49</v>
      </c>
      <c r="E53" s="51" t="str">
        <f>'Josh Gorgone'!F5</f>
        <v/>
      </c>
      <c r="F53" s="45" t="s">
        <v>49</v>
      </c>
      <c r="G53" s="51" t="str">
        <f>'Josh Gorgone'!H5</f>
        <v>Aledmys D�az</v>
      </c>
      <c r="H53" s="45" t="s">
        <v>49</v>
      </c>
      <c r="I53" s="51" t="str">
        <f>'Josh Gorgone'!J5</f>
        <v/>
      </c>
      <c r="J53" s="45" t="s">
        <v>49</v>
      </c>
      <c r="K53" s="51" t="str">
        <f>'Josh Gorgone'!L5</f>
        <v/>
      </c>
      <c r="L53" s="45" t="s">
        <v>49</v>
      </c>
      <c r="M53" s="51" t="str">
        <f>'Josh Gorgone'!N5</f>
        <v/>
      </c>
      <c r="N53" s="45" t="s">
        <v>49</v>
      </c>
      <c r="O53" s="51" t="str">
        <f>'Josh Gorgone'!P5</f>
        <v/>
      </c>
      <c r="P53" s="45" t="s">
        <v>49</v>
      </c>
      <c r="Q53" s="51" t="str">
        <f>'Josh Gorgone'!R5</f>
        <v/>
      </c>
      <c r="R53" s="45" t="s">
        <v>49</v>
      </c>
      <c r="S53" s="31"/>
      <c r="T53" s="31"/>
      <c r="U53" s="31"/>
      <c r="V53" s="31"/>
      <c r="W53" s="45">
        <v>52.0</v>
      </c>
      <c r="X53" s="48" t="str">
        <f t="shared" si="1"/>
        <v/>
      </c>
      <c r="Y53" s="45" t="s">
        <v>1791</v>
      </c>
      <c r="Z53" s="48"/>
    </row>
    <row r="54">
      <c r="A54" s="51" t="str">
        <f>'Josh Gorgone'!B6</f>
        <v/>
      </c>
      <c r="B54" s="45" t="s">
        <v>49</v>
      </c>
      <c r="C54" s="51" t="str">
        <f>'Josh Gorgone'!D6</f>
        <v/>
      </c>
      <c r="D54" s="45" t="s">
        <v>49</v>
      </c>
      <c r="E54" s="51" t="str">
        <f>'Josh Gorgone'!F6</f>
        <v/>
      </c>
      <c r="F54" s="45" t="s">
        <v>49</v>
      </c>
      <c r="G54" s="51" t="str">
        <f>'Josh Gorgone'!H6</f>
        <v/>
      </c>
      <c r="H54" s="45" t="s">
        <v>49</v>
      </c>
      <c r="I54" s="51" t="str">
        <f>'Josh Gorgone'!J6</f>
        <v/>
      </c>
      <c r="J54" s="45" t="s">
        <v>49</v>
      </c>
      <c r="K54" s="51" t="str">
        <f>'Josh Gorgone'!L6</f>
        <v/>
      </c>
      <c r="L54" s="45" t="s">
        <v>49</v>
      </c>
      <c r="M54" s="51" t="str">
        <f>'Josh Gorgone'!N6</f>
        <v/>
      </c>
      <c r="N54" s="45" t="s">
        <v>49</v>
      </c>
      <c r="O54" s="51" t="str">
        <f>'Josh Gorgone'!P6</f>
        <v/>
      </c>
      <c r="P54" s="45" t="s">
        <v>49</v>
      </c>
      <c r="Q54" s="51" t="str">
        <f>'Josh Gorgone'!R6</f>
        <v/>
      </c>
      <c r="R54" s="45" t="s">
        <v>49</v>
      </c>
      <c r="S54" s="48"/>
      <c r="T54" s="48"/>
      <c r="U54" s="48"/>
      <c r="V54" s="48"/>
      <c r="W54" s="45">
        <v>53.0</v>
      </c>
      <c r="X54" s="48" t="str">
        <f t="shared" si="1"/>
        <v/>
      </c>
      <c r="Y54" s="45" t="s">
        <v>1791</v>
      </c>
      <c r="Z54" s="48"/>
    </row>
    <row r="55">
      <c r="A55" s="51" t="str">
        <f>'Josh Gorgone'!B7</f>
        <v/>
      </c>
      <c r="B55" s="45" t="s">
        <v>49</v>
      </c>
      <c r="C55" s="51" t="str">
        <f>'Josh Gorgone'!D7</f>
        <v/>
      </c>
      <c r="D55" s="45" t="s">
        <v>49</v>
      </c>
      <c r="E55" s="51" t="str">
        <f>'Josh Gorgone'!F7</f>
        <v/>
      </c>
      <c r="F55" s="45" t="s">
        <v>49</v>
      </c>
      <c r="G55" s="51" t="str">
        <f>'Josh Gorgone'!H7</f>
        <v/>
      </c>
      <c r="H55" s="45" t="s">
        <v>49</v>
      </c>
      <c r="I55" s="51" t="str">
        <f>'Josh Gorgone'!J7</f>
        <v/>
      </c>
      <c r="J55" s="45" t="s">
        <v>49</v>
      </c>
      <c r="K55" s="51" t="str">
        <f>'Josh Gorgone'!L7</f>
        <v/>
      </c>
      <c r="L55" s="45" t="s">
        <v>49</v>
      </c>
      <c r="M55" s="51" t="str">
        <f>'Josh Gorgone'!N7</f>
        <v/>
      </c>
      <c r="N55" s="45" t="s">
        <v>49</v>
      </c>
      <c r="O55" s="51" t="str">
        <f>'Josh Gorgone'!P7</f>
        <v/>
      </c>
      <c r="P55" s="45" t="s">
        <v>49</v>
      </c>
      <c r="Q55" s="51" t="str">
        <f>'Josh Gorgone'!R7</f>
        <v/>
      </c>
      <c r="R55" s="45" t="s">
        <v>49</v>
      </c>
      <c r="S55" s="48"/>
      <c r="T55" s="48"/>
      <c r="U55" s="48"/>
      <c r="V55" s="48"/>
      <c r="W55" s="45">
        <v>54.0</v>
      </c>
      <c r="X55" s="48" t="str">
        <f t="shared" si="1"/>
        <v/>
      </c>
      <c r="Y55" s="45" t="s">
        <v>1791</v>
      </c>
      <c r="Z55" s="48"/>
    </row>
    <row r="56">
      <c r="A56" s="51" t="str">
        <f>'Ryan Powell'!B2</f>
        <v>Willson Contreras</v>
      </c>
      <c r="B56" s="45" t="s">
        <v>48</v>
      </c>
      <c r="C56" s="51" t="str">
        <f>'Ryan Powell'!D2</f>
        <v>Vladimir Guerrero Jr.</v>
      </c>
      <c r="D56" s="45" t="s">
        <v>48</v>
      </c>
      <c r="E56" s="51" t="str">
        <f>'Ryan Powell'!F2</f>
        <v>Ty France</v>
      </c>
      <c r="F56" s="45" t="s">
        <v>48</v>
      </c>
      <c r="G56" s="51" t="str">
        <f>'Ryan Powell'!H2</f>
        <v>Austin Riley</v>
      </c>
      <c r="H56" s="45" t="s">
        <v>48</v>
      </c>
      <c r="I56" s="51" t="str">
        <f>'Ryan Powell'!J2</f>
        <v>Trea Turner</v>
      </c>
      <c r="J56" s="45" t="s">
        <v>48</v>
      </c>
      <c r="K56" s="51" t="str">
        <f>'Ryan Powell'!L2</f>
        <v>Alex Verdugo</v>
      </c>
      <c r="L56" s="45" t="s">
        <v>48</v>
      </c>
      <c r="M56" s="51" t="str">
        <f>'Ryan Powell'!N2</f>
        <v>Raimel Tapia</v>
      </c>
      <c r="N56" s="45" t="s">
        <v>48</v>
      </c>
      <c r="O56" s="51" t="str">
        <f>'Ryan Powell'!P2</f>
        <v>Dylan Carlson</v>
      </c>
      <c r="P56" s="45" t="s">
        <v>48</v>
      </c>
      <c r="Q56" s="51" t="str">
        <f>'Ryan Powell'!R2</f>
        <v>Javier Baez </v>
      </c>
      <c r="R56" s="45" t="s">
        <v>48</v>
      </c>
      <c r="S56" s="48"/>
      <c r="T56" s="48"/>
      <c r="U56" s="48"/>
      <c r="V56" s="48"/>
      <c r="W56" s="45">
        <v>55.0</v>
      </c>
      <c r="X56" s="48" t="str">
        <f t="shared" si="1"/>
        <v>Willson Contreras</v>
      </c>
      <c r="Y56" s="45" t="s">
        <v>1791</v>
      </c>
      <c r="Z56" s="48"/>
    </row>
    <row r="57">
      <c r="A57" s="51" t="str">
        <f>'Ryan Powell'!B3</f>
        <v>Tyler Stephenson</v>
      </c>
      <c r="B57" s="45" t="s">
        <v>48</v>
      </c>
      <c r="C57" s="51" t="str">
        <f>'Ryan Powell'!D3</f>
        <v>Andrew Vaughn</v>
      </c>
      <c r="D57" s="45" t="s">
        <v>48</v>
      </c>
      <c r="E57" s="51" t="str">
        <f>'Ryan Powell'!F3</f>
        <v>Joey Wendle</v>
      </c>
      <c r="F57" s="45" t="s">
        <v>48</v>
      </c>
      <c r="G57" s="51" t="str">
        <f>'Ryan Powell'!H3</f>
        <v>Alec Bohm</v>
      </c>
      <c r="H57" s="45" t="s">
        <v>48</v>
      </c>
      <c r="I57" s="51" t="str">
        <f>'Ryan Powell'!J3</f>
        <v>Jeter Downs</v>
      </c>
      <c r="J57" s="45" t="s">
        <v>48</v>
      </c>
      <c r="K57" s="51" t="str">
        <f>'Ryan Powell'!L3</f>
        <v>Nick Senzel</v>
      </c>
      <c r="L57" s="45" t="s">
        <v>48</v>
      </c>
      <c r="M57" s="51" t="str">
        <f>'Ryan Powell'!N3</f>
        <v>Gregory Polanco</v>
      </c>
      <c r="N57" s="45" t="s">
        <v>48</v>
      </c>
      <c r="O57" s="51" t="str">
        <f>'Ryan Powell'!P3</f>
        <v>Enrique Hernandez</v>
      </c>
      <c r="P57" s="45" t="s">
        <v>48</v>
      </c>
      <c r="Q57" s="51" t="str">
        <f>'Ryan Powell'!R3</f>
        <v>Marwin Gonzalez</v>
      </c>
      <c r="R57" s="45" t="s">
        <v>48</v>
      </c>
      <c r="S57" s="48"/>
      <c r="T57" s="48"/>
      <c r="U57" s="48"/>
      <c r="V57" s="48"/>
      <c r="W57" s="45">
        <v>56.0</v>
      </c>
      <c r="X57" s="48" t="str">
        <f t="shared" si="1"/>
        <v>Tyler Stephenson</v>
      </c>
      <c r="Y57" s="45" t="s">
        <v>1791</v>
      </c>
      <c r="Z57" s="48"/>
    </row>
    <row r="58">
      <c r="A58" s="51" t="str">
        <f>'Ryan Powell'!B4</f>
        <v/>
      </c>
      <c r="B58" s="45" t="s">
        <v>48</v>
      </c>
      <c r="C58" s="51" t="str">
        <f>'Ryan Powell'!D4</f>
        <v>Scott Kingery</v>
      </c>
      <c r="D58" s="45" t="s">
        <v>48</v>
      </c>
      <c r="E58" s="51" t="str">
        <f>'Ryan Powell'!F4</f>
        <v/>
      </c>
      <c r="F58" s="45" t="s">
        <v>48</v>
      </c>
      <c r="G58" s="51" t="str">
        <f>'Ryan Powell'!H4</f>
        <v>Miguel Andujar </v>
      </c>
      <c r="H58" s="45" t="s">
        <v>48</v>
      </c>
      <c r="I58" s="51" t="str">
        <f>'Ryan Powell'!J4</f>
        <v/>
      </c>
      <c r="J58" s="45" t="s">
        <v>48</v>
      </c>
      <c r="K58" s="51" t="str">
        <f>'Ryan Powell'!L4</f>
        <v>Aristides Aquino</v>
      </c>
      <c r="L58" s="45" t="s">
        <v>48</v>
      </c>
      <c r="M58" s="51" t="str">
        <f>'Ryan Powell'!N4</f>
        <v/>
      </c>
      <c r="N58" s="45" t="s">
        <v>48</v>
      </c>
      <c r="O58" s="51" t="str">
        <f>'Ryan Powell'!P4</f>
        <v/>
      </c>
      <c r="P58" s="45" t="s">
        <v>48</v>
      </c>
      <c r="Q58" s="51" t="str">
        <f>'Ryan Powell'!R4</f>
        <v/>
      </c>
      <c r="R58" s="45" t="s">
        <v>48</v>
      </c>
      <c r="S58" s="48"/>
      <c r="T58" s="48"/>
      <c r="U58" s="48"/>
      <c r="V58" s="48"/>
      <c r="W58" s="45">
        <v>57.0</v>
      </c>
      <c r="X58" s="48" t="str">
        <f t="shared" si="1"/>
        <v/>
      </c>
      <c r="Y58" s="45" t="s">
        <v>1791</v>
      </c>
      <c r="Z58" s="48"/>
    </row>
    <row r="59">
      <c r="A59" s="51" t="str">
        <f>'Ryan Powell'!B5</f>
        <v/>
      </c>
      <c r="B59" s="45" t="s">
        <v>48</v>
      </c>
      <c r="C59" s="51" t="str">
        <f>'Ryan Powell'!D5</f>
        <v/>
      </c>
      <c r="D59" s="45" t="s">
        <v>48</v>
      </c>
      <c r="E59" s="51" t="str">
        <f>'Ryan Powell'!F5</f>
        <v/>
      </c>
      <c r="F59" s="45" t="s">
        <v>48</v>
      </c>
      <c r="G59" s="51" t="str">
        <f>'Ryan Powell'!H5</f>
        <v/>
      </c>
      <c r="H59" s="45" t="s">
        <v>48</v>
      </c>
      <c r="I59" s="51" t="str">
        <f>'Ryan Powell'!J5</f>
        <v/>
      </c>
      <c r="J59" s="45" t="s">
        <v>48</v>
      </c>
      <c r="K59" s="51" t="str">
        <f>'Ryan Powell'!L5</f>
        <v/>
      </c>
      <c r="L59" s="45" t="s">
        <v>48</v>
      </c>
      <c r="M59" s="51" t="str">
        <f>'Ryan Powell'!N5</f>
        <v/>
      </c>
      <c r="N59" s="45" t="s">
        <v>48</v>
      </c>
      <c r="O59" s="51" t="str">
        <f>'Ryan Powell'!P5</f>
        <v/>
      </c>
      <c r="P59" s="45" t="s">
        <v>48</v>
      </c>
      <c r="Q59" s="51" t="str">
        <f>'Ryan Powell'!R5</f>
        <v/>
      </c>
      <c r="R59" s="45" t="s">
        <v>48</v>
      </c>
      <c r="S59" s="48"/>
      <c r="T59" s="48"/>
      <c r="U59" s="48"/>
      <c r="V59" s="48"/>
      <c r="W59" s="45">
        <v>58.0</v>
      </c>
      <c r="X59" s="48" t="str">
        <f t="shared" si="1"/>
        <v/>
      </c>
      <c r="Y59" s="45" t="s">
        <v>1791</v>
      </c>
      <c r="Z59" s="48"/>
    </row>
    <row r="60">
      <c r="A60" s="51" t="str">
        <f>'Ryan Powell'!B6</f>
        <v/>
      </c>
      <c r="B60" s="45" t="s">
        <v>48</v>
      </c>
      <c r="C60" s="51" t="str">
        <f>'Ryan Powell'!D6</f>
        <v/>
      </c>
      <c r="D60" s="45" t="s">
        <v>48</v>
      </c>
      <c r="E60" s="51" t="str">
        <f>'Ryan Powell'!F6</f>
        <v/>
      </c>
      <c r="F60" s="45" t="s">
        <v>48</v>
      </c>
      <c r="G60" s="51" t="str">
        <f>'Ryan Powell'!H6</f>
        <v/>
      </c>
      <c r="H60" s="45" t="s">
        <v>48</v>
      </c>
      <c r="I60" s="51" t="str">
        <f>'Ryan Powell'!J6</f>
        <v/>
      </c>
      <c r="J60" s="45" t="s">
        <v>48</v>
      </c>
      <c r="K60" s="51" t="str">
        <f>'Ryan Powell'!L6</f>
        <v/>
      </c>
      <c r="L60" s="45" t="s">
        <v>48</v>
      </c>
      <c r="M60" s="51" t="str">
        <f>'Ryan Powell'!N6</f>
        <v/>
      </c>
      <c r="N60" s="45" t="s">
        <v>48</v>
      </c>
      <c r="O60" s="51" t="str">
        <f>'Ryan Powell'!P6</f>
        <v/>
      </c>
      <c r="P60" s="45" t="s">
        <v>48</v>
      </c>
      <c r="Q60" s="51" t="str">
        <f>'Ryan Powell'!R6</f>
        <v/>
      </c>
      <c r="R60" s="45" t="s">
        <v>48</v>
      </c>
      <c r="S60" s="48"/>
      <c r="T60" s="48"/>
      <c r="U60" s="48"/>
      <c r="V60" s="48"/>
      <c r="W60" s="45">
        <v>59.0</v>
      </c>
      <c r="X60" s="48" t="str">
        <f t="shared" si="1"/>
        <v/>
      </c>
      <c r="Y60" s="45" t="s">
        <v>1791</v>
      </c>
      <c r="Z60" s="48"/>
    </row>
    <row r="61">
      <c r="A61" s="51" t="str">
        <f>'Ryan Powell'!B7</f>
        <v/>
      </c>
      <c r="B61" s="45" t="s">
        <v>48</v>
      </c>
      <c r="C61" s="51" t="str">
        <f>'Ryan Powell'!D7</f>
        <v/>
      </c>
      <c r="D61" s="45" t="s">
        <v>48</v>
      </c>
      <c r="E61" s="51" t="str">
        <f>'Ryan Powell'!F7</f>
        <v/>
      </c>
      <c r="F61" s="45" t="s">
        <v>48</v>
      </c>
      <c r="G61" s="51" t="str">
        <f>'Ryan Powell'!H7</f>
        <v/>
      </c>
      <c r="H61" s="45" t="s">
        <v>48</v>
      </c>
      <c r="I61" s="51" t="str">
        <f>'Ryan Powell'!J7</f>
        <v/>
      </c>
      <c r="J61" s="45" t="s">
        <v>48</v>
      </c>
      <c r="K61" s="51" t="str">
        <f>'Ryan Powell'!L7</f>
        <v/>
      </c>
      <c r="L61" s="45" t="s">
        <v>48</v>
      </c>
      <c r="M61" s="51" t="str">
        <f>'Ryan Powell'!N7</f>
        <v/>
      </c>
      <c r="N61" s="45" t="s">
        <v>48</v>
      </c>
      <c r="O61" s="51" t="str">
        <f>'Ryan Powell'!P7</f>
        <v/>
      </c>
      <c r="P61" s="45" t="s">
        <v>48</v>
      </c>
      <c r="Q61" s="51" t="str">
        <f>'Ryan Powell'!R7</f>
        <v/>
      </c>
      <c r="R61" s="45" t="s">
        <v>48</v>
      </c>
      <c r="S61" s="48"/>
      <c r="T61" s="48"/>
      <c r="U61" s="48"/>
      <c r="V61" s="48"/>
      <c r="W61" s="45">
        <v>60.0</v>
      </c>
      <c r="X61" s="48" t="str">
        <f t="shared" si="1"/>
        <v/>
      </c>
      <c r="Y61" s="45" t="s">
        <v>1791</v>
      </c>
      <c r="Z61" s="48"/>
    </row>
    <row r="62">
      <c r="A62" s="51" t="str">
        <f>'PJ Sullivan'!B2</f>
        <v>Tucker Barnhart</v>
      </c>
      <c r="B62" s="45" t="s">
        <v>50</v>
      </c>
      <c r="C62" s="51" t="str">
        <f>'PJ Sullivan'!D2</f>
        <v>Joey Votto</v>
      </c>
      <c r="D62" s="45" t="s">
        <v>50</v>
      </c>
      <c r="E62" s="51" t="str">
        <f>'PJ Sullivan'!F2</f>
        <v>Marcus Semien</v>
      </c>
      <c r="F62" s="45" t="s">
        <v>50</v>
      </c>
      <c r="G62" s="51" t="str">
        <f>'PJ Sullivan'!H2</f>
        <v>Jeimer Candelario</v>
      </c>
      <c r="H62" s="45" t="s">
        <v>50</v>
      </c>
      <c r="I62" s="51" t="str">
        <f>'PJ Sullivan'!J2</f>
        <v>Jean Segura</v>
      </c>
      <c r="J62" s="45" t="s">
        <v>50</v>
      </c>
      <c r="K62" s="51" t="str">
        <f>'PJ Sullivan'!L2</f>
        <v>Christian Yelich</v>
      </c>
      <c r="L62" s="45" t="s">
        <v>50</v>
      </c>
      <c r="M62" s="51" t="str">
        <f>'PJ Sullivan'!N2</f>
        <v>Marcell Ozuna</v>
      </c>
      <c r="N62" s="45" t="s">
        <v>50</v>
      </c>
      <c r="O62" s="51" t="str">
        <f>'PJ Sullivan'!P2</f>
        <v>Eloy Jimenez</v>
      </c>
      <c r="P62" s="45" t="s">
        <v>50</v>
      </c>
      <c r="Q62" s="51" t="str">
        <f>'PJ Sullivan'!R2</f>
        <v>Jorge Soler</v>
      </c>
      <c r="R62" s="45" t="s">
        <v>50</v>
      </c>
      <c r="S62" s="31"/>
      <c r="T62" s="31"/>
      <c r="U62" s="31"/>
      <c r="V62" s="31"/>
      <c r="W62" s="45">
        <v>61.0</v>
      </c>
      <c r="X62" s="48" t="str">
        <f t="shared" si="1"/>
        <v>Tucker Barnhart</v>
      </c>
      <c r="Y62" s="45" t="s">
        <v>1791</v>
      </c>
      <c r="Z62" s="48"/>
    </row>
    <row r="63">
      <c r="A63" s="51" t="str">
        <f>'PJ Sullivan'!B3</f>
        <v/>
      </c>
      <c r="B63" s="45" t="s">
        <v>50</v>
      </c>
      <c r="C63" s="51" t="str">
        <f>'PJ Sullivan'!D3</f>
        <v>Brandon Belt</v>
      </c>
      <c r="D63" s="45" t="s">
        <v>50</v>
      </c>
      <c r="E63" s="51" t="str">
        <f>'PJ Sullivan'!F3</f>
        <v>Luis Urias</v>
      </c>
      <c r="F63" s="45" t="s">
        <v>50</v>
      </c>
      <c r="G63" s="51" t="str">
        <f>'PJ Sullivan'!H3</f>
        <v/>
      </c>
      <c r="H63" s="45" t="s">
        <v>50</v>
      </c>
      <c r="I63" s="51" t="str">
        <f>'PJ Sullivan'!J3</f>
        <v/>
      </c>
      <c r="J63" s="45" t="s">
        <v>50</v>
      </c>
      <c r="K63" s="51" t="str">
        <f>'PJ Sullivan'!L3</f>
        <v>Bryan Reynolds</v>
      </c>
      <c r="L63" s="45" t="s">
        <v>50</v>
      </c>
      <c r="M63" s="51" t="str">
        <f>'PJ Sullivan'!N3</f>
        <v/>
      </c>
      <c r="N63" s="45" t="s">
        <v>50</v>
      </c>
      <c r="O63" s="51" t="str">
        <f>'PJ Sullivan'!P3</f>
        <v>Mark Canha</v>
      </c>
      <c r="P63" s="45" t="s">
        <v>50</v>
      </c>
      <c r="Q63" s="51" t="str">
        <f>'PJ Sullivan'!R3</f>
        <v/>
      </c>
      <c r="R63" s="45" t="s">
        <v>50</v>
      </c>
      <c r="S63" s="48"/>
      <c r="T63" s="48"/>
      <c r="U63" s="48"/>
      <c r="V63" s="48"/>
      <c r="W63" s="45">
        <v>62.0</v>
      </c>
      <c r="X63" s="48" t="str">
        <f t="shared" si="1"/>
        <v/>
      </c>
      <c r="Y63" s="45" t="s">
        <v>1791</v>
      </c>
      <c r="Z63" s="48"/>
    </row>
    <row r="64">
      <c r="A64" s="51" t="str">
        <f>'PJ Sullivan'!B4</f>
        <v/>
      </c>
      <c r="B64" s="45" t="s">
        <v>50</v>
      </c>
      <c r="C64" s="51" t="str">
        <f>'PJ Sullivan'!D4</f>
        <v>Mitch Moreland</v>
      </c>
      <c r="D64" s="45" t="s">
        <v>50</v>
      </c>
      <c r="E64" s="51" t="str">
        <f>'PJ Sullivan'!F4</f>
        <v/>
      </c>
      <c r="F64" s="45" t="s">
        <v>50</v>
      </c>
      <c r="G64" s="51" t="str">
        <f>'PJ Sullivan'!H4</f>
        <v/>
      </c>
      <c r="H64" s="45" t="s">
        <v>50</v>
      </c>
      <c r="I64" s="51" t="str">
        <f>'PJ Sullivan'!J4</f>
        <v/>
      </c>
      <c r="J64" s="45" t="s">
        <v>50</v>
      </c>
      <c r="K64" s="51" t="str">
        <f>'PJ Sullivan'!L4</f>
        <v/>
      </c>
      <c r="L64" s="45" t="s">
        <v>50</v>
      </c>
      <c r="M64" s="51" t="str">
        <f>'PJ Sullivan'!N4</f>
        <v/>
      </c>
      <c r="N64" s="45" t="s">
        <v>50</v>
      </c>
      <c r="O64" s="51" t="str">
        <f>'PJ Sullivan'!P4</f>
        <v/>
      </c>
      <c r="P64" s="45" t="s">
        <v>50</v>
      </c>
      <c r="Q64" s="51" t="str">
        <f>'PJ Sullivan'!R4</f>
        <v/>
      </c>
      <c r="R64" s="45" t="s">
        <v>50</v>
      </c>
      <c r="S64" s="48"/>
      <c r="T64" s="48"/>
      <c r="U64" s="48"/>
      <c r="V64" s="48"/>
      <c r="W64" s="45">
        <v>63.0</v>
      </c>
      <c r="X64" s="48" t="str">
        <f t="shared" si="1"/>
        <v/>
      </c>
      <c r="Y64" s="45" t="s">
        <v>1791</v>
      </c>
      <c r="Z64" s="48"/>
    </row>
    <row r="65">
      <c r="A65" s="51" t="str">
        <f>'PJ Sullivan'!B5</f>
        <v/>
      </c>
      <c r="B65" s="45" t="s">
        <v>50</v>
      </c>
      <c r="C65" s="51" t="str">
        <f>'PJ Sullivan'!D5</f>
        <v/>
      </c>
      <c r="D65" s="45" t="s">
        <v>50</v>
      </c>
      <c r="E65" s="51" t="str">
        <f>'PJ Sullivan'!F5</f>
        <v/>
      </c>
      <c r="F65" s="45" t="s">
        <v>50</v>
      </c>
      <c r="G65" s="51" t="str">
        <f>'PJ Sullivan'!H5</f>
        <v/>
      </c>
      <c r="H65" s="45" t="s">
        <v>50</v>
      </c>
      <c r="I65" s="51" t="str">
        <f>'PJ Sullivan'!J5</f>
        <v/>
      </c>
      <c r="J65" s="45" t="s">
        <v>50</v>
      </c>
      <c r="K65" s="51" t="str">
        <f>'PJ Sullivan'!L5</f>
        <v/>
      </c>
      <c r="L65" s="45" t="s">
        <v>50</v>
      </c>
      <c r="M65" s="51" t="str">
        <f>'PJ Sullivan'!N5</f>
        <v/>
      </c>
      <c r="N65" s="45" t="s">
        <v>50</v>
      </c>
      <c r="O65" s="51" t="str">
        <f>'PJ Sullivan'!P5</f>
        <v/>
      </c>
      <c r="P65" s="45" t="s">
        <v>50</v>
      </c>
      <c r="Q65" s="51" t="str">
        <f>'PJ Sullivan'!R5</f>
        <v/>
      </c>
      <c r="R65" s="45" t="s">
        <v>50</v>
      </c>
      <c r="S65" s="48"/>
      <c r="T65" s="48"/>
      <c r="U65" s="48"/>
      <c r="V65" s="48"/>
      <c r="W65" s="45">
        <v>64.0</v>
      </c>
      <c r="X65" s="48" t="str">
        <f t="shared" si="1"/>
        <v/>
      </c>
      <c r="Y65" s="45" t="s">
        <v>1791</v>
      </c>
      <c r="Z65" s="48"/>
    </row>
    <row r="66">
      <c r="A66" s="51" t="str">
        <f>'PJ Sullivan'!B6</f>
        <v/>
      </c>
      <c r="B66" s="45" t="s">
        <v>50</v>
      </c>
      <c r="C66" s="51" t="str">
        <f>'PJ Sullivan'!D6</f>
        <v/>
      </c>
      <c r="D66" s="45" t="s">
        <v>50</v>
      </c>
      <c r="E66" s="51" t="str">
        <f>'PJ Sullivan'!F6</f>
        <v/>
      </c>
      <c r="F66" s="45" t="s">
        <v>50</v>
      </c>
      <c r="G66" s="51" t="str">
        <f>'PJ Sullivan'!H6</f>
        <v/>
      </c>
      <c r="H66" s="45" t="s">
        <v>50</v>
      </c>
      <c r="I66" s="51" t="str">
        <f>'PJ Sullivan'!J6</f>
        <v/>
      </c>
      <c r="J66" s="45" t="s">
        <v>50</v>
      </c>
      <c r="K66" s="51" t="str">
        <f>'PJ Sullivan'!L6</f>
        <v/>
      </c>
      <c r="L66" s="45" t="s">
        <v>50</v>
      </c>
      <c r="M66" s="51" t="str">
        <f>'PJ Sullivan'!N6</f>
        <v/>
      </c>
      <c r="N66" s="45" t="s">
        <v>50</v>
      </c>
      <c r="O66" s="51" t="str">
        <f>'PJ Sullivan'!P6</f>
        <v/>
      </c>
      <c r="P66" s="45" t="s">
        <v>50</v>
      </c>
      <c r="Q66" s="51" t="str">
        <f>'PJ Sullivan'!R6</f>
        <v/>
      </c>
      <c r="R66" s="45" t="s">
        <v>50</v>
      </c>
      <c r="S66" s="48"/>
      <c r="T66" s="48"/>
      <c r="U66" s="48"/>
      <c r="V66" s="48"/>
      <c r="W66" s="45">
        <v>65.0</v>
      </c>
      <c r="X66" s="48" t="str">
        <f t="shared" si="1"/>
        <v/>
      </c>
      <c r="Y66" s="45" t="s">
        <v>1791</v>
      </c>
      <c r="Z66" s="48"/>
    </row>
    <row r="67">
      <c r="A67" s="51" t="str">
        <f>'PJ Sullivan'!B7</f>
        <v/>
      </c>
      <c r="B67" s="45" t="s">
        <v>50</v>
      </c>
      <c r="C67" s="51" t="str">
        <f>'PJ Sullivan'!D7</f>
        <v/>
      </c>
      <c r="D67" s="45" t="s">
        <v>50</v>
      </c>
      <c r="E67" s="51" t="str">
        <f>'PJ Sullivan'!F7</f>
        <v/>
      </c>
      <c r="F67" s="45" t="s">
        <v>50</v>
      </c>
      <c r="G67" s="51" t="str">
        <f>'PJ Sullivan'!H7</f>
        <v/>
      </c>
      <c r="H67" s="45" t="s">
        <v>50</v>
      </c>
      <c r="I67" s="51" t="str">
        <f>'PJ Sullivan'!J7</f>
        <v/>
      </c>
      <c r="J67" s="45" t="s">
        <v>50</v>
      </c>
      <c r="K67" s="51" t="str">
        <f>'PJ Sullivan'!L7</f>
        <v/>
      </c>
      <c r="L67" s="45" t="s">
        <v>50</v>
      </c>
      <c r="M67" s="51" t="str">
        <f>'PJ Sullivan'!N7</f>
        <v/>
      </c>
      <c r="N67" s="45" t="s">
        <v>50</v>
      </c>
      <c r="O67" s="51" t="str">
        <f>'PJ Sullivan'!P7</f>
        <v/>
      </c>
      <c r="P67" s="45" t="s">
        <v>50</v>
      </c>
      <c r="Q67" s="51" t="str">
        <f>'PJ Sullivan'!R7</f>
        <v/>
      </c>
      <c r="R67" s="45" t="s">
        <v>50</v>
      </c>
      <c r="S67" s="48"/>
      <c r="T67" s="48"/>
      <c r="U67" s="48"/>
      <c r="V67" s="48"/>
      <c r="W67" s="45">
        <v>66.0</v>
      </c>
      <c r="X67" s="48" t="str">
        <f t="shared" si="1"/>
        <v/>
      </c>
      <c r="Y67" s="45" t="s">
        <v>1791</v>
      </c>
      <c r="Z67" s="48"/>
    </row>
    <row r="68">
      <c r="A68" s="51" t="str">
        <f>'Ryan Ackles'!B2</f>
        <v>Salvador Perez</v>
      </c>
      <c r="B68" s="45" t="s">
        <v>51</v>
      </c>
      <c r="C68" s="51" t="str">
        <f>'Ryan Ackles'!D2</f>
        <v>Jos� Abreu</v>
      </c>
      <c r="D68" s="45" t="s">
        <v>51</v>
      </c>
      <c r="E68" s="51" t="str">
        <f>'Ryan Ackles'!F2</f>
        <v>Starlin Castro</v>
      </c>
      <c r="F68" s="45" t="s">
        <v>51</v>
      </c>
      <c r="G68" s="51" t="str">
        <f>'Ryan Ackles'!H2</f>
        <v>Nolan Arenado</v>
      </c>
      <c r="H68" s="45" t="s">
        <v>51</v>
      </c>
      <c r="I68" s="51" t="str">
        <f>'Ryan Ackles'!J2</f>
        <v>Fernando Tatis Jr.</v>
      </c>
      <c r="J68" s="45" t="s">
        <v>51</v>
      </c>
      <c r="K68" s="51" t="str">
        <f>'Ryan Ackles'!L2</f>
        <v>Byron Buxton</v>
      </c>
      <c r="L68" s="45" t="s">
        <v>51</v>
      </c>
      <c r="M68" s="51" t="str">
        <f>'Ryan Ackles'!N2</f>
        <v>Mike Yastrzemski</v>
      </c>
      <c r="N68" s="45" t="s">
        <v>51</v>
      </c>
      <c r="O68" s="51" t="str">
        <f>'Ryan Ackles'!P2</f>
        <v>Eddie Rosario</v>
      </c>
      <c r="P68" s="45" t="s">
        <v>51</v>
      </c>
      <c r="Q68" s="51" t="str">
        <f>'Ryan Ackles'!R2</f>
        <v>Nate Lowe</v>
      </c>
      <c r="R68" s="45" t="s">
        <v>51</v>
      </c>
      <c r="S68" s="48"/>
      <c r="T68" s="48"/>
      <c r="U68" s="48"/>
      <c r="V68" s="48"/>
      <c r="W68" s="45">
        <v>67.0</v>
      </c>
      <c r="X68" s="48" t="str">
        <f t="shared" si="1"/>
        <v>Salvador Perez</v>
      </c>
      <c r="Y68" s="45" t="s">
        <v>1791</v>
      </c>
      <c r="Z68" s="48"/>
    </row>
    <row r="69">
      <c r="A69" s="51" t="str">
        <f>'Ryan Ackles'!B3</f>
        <v/>
      </c>
      <c r="B69" s="45" t="s">
        <v>51</v>
      </c>
      <c r="C69" s="51" t="str">
        <f>'Ryan Ackles'!D3</f>
        <v>Evan White</v>
      </c>
      <c r="D69" s="45" t="s">
        <v>51</v>
      </c>
      <c r="E69" s="51" t="str">
        <f>'Ryan Ackles'!F3</f>
        <v/>
      </c>
      <c r="F69" s="45" t="s">
        <v>51</v>
      </c>
      <c r="G69" s="51" t="str">
        <f>'Ryan Ackles'!H3</f>
        <v/>
      </c>
      <c r="H69" s="45" t="s">
        <v>51</v>
      </c>
      <c r="I69" s="51" t="str">
        <f>'Ryan Ackles'!J3</f>
        <v>Nick Ahmed</v>
      </c>
      <c r="J69" s="45" t="s">
        <v>51</v>
      </c>
      <c r="K69" s="51" t="str">
        <f>'Ryan Ackles'!L3</f>
        <v>Jackie Bradley Jr.</v>
      </c>
      <c r="L69" s="45" t="s">
        <v>51</v>
      </c>
      <c r="M69" s="51" t="str">
        <f>'Ryan Ackles'!N3</f>
        <v>Stephen Piscotty</v>
      </c>
      <c r="N69" s="45" t="s">
        <v>51</v>
      </c>
      <c r="O69" s="51" t="str">
        <f>'Ryan Ackles'!P3</f>
        <v/>
      </c>
      <c r="P69" s="45" t="s">
        <v>51</v>
      </c>
      <c r="Q69" s="51" t="str">
        <f>'Ryan Ackles'!R3</f>
        <v/>
      </c>
      <c r="R69" s="45" t="s">
        <v>51</v>
      </c>
      <c r="S69" s="48"/>
      <c r="T69" s="48"/>
      <c r="U69" s="48"/>
      <c r="V69" s="48"/>
      <c r="W69" s="45">
        <v>68.0</v>
      </c>
      <c r="X69" s="48" t="str">
        <f t="shared" si="1"/>
        <v/>
      </c>
      <c r="Y69" s="45" t="s">
        <v>1791</v>
      </c>
      <c r="Z69" s="48"/>
    </row>
    <row r="70">
      <c r="A70" s="51" t="str">
        <f>'Ryan Ackles'!B4</f>
        <v/>
      </c>
      <c r="B70" s="45" t="s">
        <v>51</v>
      </c>
      <c r="C70" s="51" t="str">
        <f>'Ryan Ackles'!D4</f>
        <v/>
      </c>
      <c r="D70" s="45" t="s">
        <v>51</v>
      </c>
      <c r="E70" s="51" t="str">
        <f>'Ryan Ackles'!F4</f>
        <v/>
      </c>
      <c r="F70" s="45" t="s">
        <v>51</v>
      </c>
      <c r="G70" s="51" t="str">
        <f>'Ryan Ackles'!H4</f>
        <v/>
      </c>
      <c r="H70" s="45" t="s">
        <v>51</v>
      </c>
      <c r="I70" s="51" t="str">
        <f>'Ryan Ackles'!J4</f>
        <v/>
      </c>
      <c r="J70" s="45" t="s">
        <v>51</v>
      </c>
      <c r="K70" s="51" t="str">
        <f>'Ryan Ackles'!L4</f>
        <v/>
      </c>
      <c r="L70" s="45" t="s">
        <v>51</v>
      </c>
      <c r="M70" s="51" t="str">
        <f>'Ryan Ackles'!N4</f>
        <v/>
      </c>
      <c r="N70" s="45" t="s">
        <v>51</v>
      </c>
      <c r="O70" s="51" t="str">
        <f>'Ryan Ackles'!P4</f>
        <v/>
      </c>
      <c r="P70" s="45" t="s">
        <v>51</v>
      </c>
      <c r="Q70" s="51" t="str">
        <f>'Ryan Ackles'!R4</f>
        <v/>
      </c>
      <c r="R70" s="45" t="s">
        <v>51</v>
      </c>
      <c r="S70" s="48"/>
      <c r="T70" s="48"/>
      <c r="U70" s="48"/>
      <c r="V70" s="48"/>
      <c r="W70" s="45">
        <v>69.0</v>
      </c>
      <c r="X70" s="48" t="str">
        <f t="shared" si="1"/>
        <v/>
      </c>
      <c r="Y70" s="45" t="s">
        <v>1791</v>
      </c>
      <c r="Z70" s="48"/>
    </row>
    <row r="71">
      <c r="A71" s="51" t="str">
        <f>'Ryan Ackles'!B5</f>
        <v/>
      </c>
      <c r="B71" s="45" t="s">
        <v>51</v>
      </c>
      <c r="C71" s="51" t="str">
        <f>'Ryan Ackles'!D5</f>
        <v/>
      </c>
      <c r="D71" s="45" t="s">
        <v>51</v>
      </c>
      <c r="E71" s="51" t="str">
        <f>'Ryan Ackles'!F5</f>
        <v/>
      </c>
      <c r="F71" s="45" t="s">
        <v>51</v>
      </c>
      <c r="G71" s="51" t="str">
        <f>'Ryan Ackles'!H5</f>
        <v/>
      </c>
      <c r="H71" s="45" t="s">
        <v>51</v>
      </c>
      <c r="I71" s="51" t="str">
        <f>'Ryan Ackles'!J5</f>
        <v/>
      </c>
      <c r="J71" s="45" t="s">
        <v>51</v>
      </c>
      <c r="K71" s="51" t="str">
        <f>'Ryan Ackles'!L5</f>
        <v/>
      </c>
      <c r="L71" s="45" t="s">
        <v>51</v>
      </c>
      <c r="M71" s="51" t="str">
        <f>'Ryan Ackles'!N5</f>
        <v/>
      </c>
      <c r="N71" s="45" t="s">
        <v>51</v>
      </c>
      <c r="O71" s="51" t="str">
        <f>'Ryan Ackles'!P5</f>
        <v/>
      </c>
      <c r="P71" s="45" t="s">
        <v>51</v>
      </c>
      <c r="Q71" s="51" t="str">
        <f>'Ryan Ackles'!R5</f>
        <v/>
      </c>
      <c r="R71" s="45" t="s">
        <v>51</v>
      </c>
      <c r="S71" s="48"/>
      <c r="T71" s="48"/>
      <c r="U71" s="48"/>
      <c r="V71" s="48"/>
      <c r="W71" s="45">
        <v>70.0</v>
      </c>
      <c r="X71" s="48" t="str">
        <f t="shared" si="1"/>
        <v/>
      </c>
      <c r="Y71" s="45" t="s">
        <v>1791</v>
      </c>
      <c r="Z71" s="48"/>
    </row>
    <row r="72">
      <c r="A72" s="51" t="str">
        <f>'Ryan Ackles'!B6</f>
        <v/>
      </c>
      <c r="B72" s="45" t="s">
        <v>51</v>
      </c>
      <c r="C72" s="51" t="str">
        <f>'Ryan Ackles'!D6</f>
        <v/>
      </c>
      <c r="D72" s="45" t="s">
        <v>51</v>
      </c>
      <c r="E72" s="51" t="str">
        <f>'Ryan Ackles'!F6</f>
        <v/>
      </c>
      <c r="F72" s="45" t="s">
        <v>51</v>
      </c>
      <c r="G72" s="51" t="str">
        <f>'Ryan Ackles'!H6</f>
        <v/>
      </c>
      <c r="H72" s="45" t="s">
        <v>51</v>
      </c>
      <c r="I72" s="51" t="str">
        <f>'Ryan Ackles'!J6</f>
        <v/>
      </c>
      <c r="J72" s="45" t="s">
        <v>51</v>
      </c>
      <c r="K72" s="51" t="str">
        <f>'Ryan Ackles'!L6</f>
        <v/>
      </c>
      <c r="L72" s="45" t="s">
        <v>51</v>
      </c>
      <c r="M72" s="51" t="str">
        <f>'Ryan Ackles'!N6</f>
        <v/>
      </c>
      <c r="N72" s="45" t="s">
        <v>51</v>
      </c>
      <c r="O72" s="51" t="str">
        <f>'Ryan Ackles'!P6</f>
        <v/>
      </c>
      <c r="P72" s="45" t="s">
        <v>51</v>
      </c>
      <c r="Q72" s="51" t="str">
        <f>'Ryan Ackles'!R6</f>
        <v/>
      </c>
      <c r="R72" s="45" t="s">
        <v>51</v>
      </c>
      <c r="S72" s="48"/>
      <c r="T72" s="48"/>
      <c r="U72" s="48"/>
      <c r="V72" s="48"/>
      <c r="W72" s="45">
        <v>71.0</v>
      </c>
      <c r="X72" s="48" t="str">
        <f t="shared" si="1"/>
        <v/>
      </c>
      <c r="Y72" s="45" t="s">
        <v>1791</v>
      </c>
      <c r="Z72" s="48"/>
    </row>
    <row r="73">
      <c r="A73" s="51" t="str">
        <f>'Ryan Ackles'!B7</f>
        <v/>
      </c>
      <c r="B73" s="45" t="s">
        <v>51</v>
      </c>
      <c r="C73" s="51" t="str">
        <f>'Ryan Ackles'!D7</f>
        <v/>
      </c>
      <c r="D73" s="45" t="s">
        <v>51</v>
      </c>
      <c r="E73" s="51" t="str">
        <f>'Ryan Ackles'!F7</f>
        <v/>
      </c>
      <c r="F73" s="45" t="s">
        <v>51</v>
      </c>
      <c r="G73" s="51" t="str">
        <f>'Ryan Ackles'!H7</f>
        <v/>
      </c>
      <c r="H73" s="45" t="s">
        <v>51</v>
      </c>
      <c r="I73" s="51" t="str">
        <f>'Ryan Ackles'!J7</f>
        <v/>
      </c>
      <c r="J73" s="45" t="s">
        <v>51</v>
      </c>
      <c r="K73" s="51" t="str">
        <f>'Ryan Ackles'!L7</f>
        <v/>
      </c>
      <c r="L73" s="45" t="s">
        <v>51</v>
      </c>
      <c r="M73" s="51" t="str">
        <f>'Ryan Ackles'!N7</f>
        <v/>
      </c>
      <c r="N73" s="45" t="s">
        <v>51</v>
      </c>
      <c r="O73" s="51" t="str">
        <f>'Ryan Ackles'!P7</f>
        <v/>
      </c>
      <c r="P73" s="45" t="s">
        <v>51</v>
      </c>
      <c r="Q73" s="51" t="str">
        <f>'Ryan Ackles'!R7</f>
        <v/>
      </c>
      <c r="R73" s="45" t="s">
        <v>51</v>
      </c>
      <c r="S73" s="48"/>
      <c r="T73" s="48"/>
      <c r="U73" s="48"/>
      <c r="V73" s="48"/>
      <c r="W73" s="45">
        <v>72.0</v>
      </c>
      <c r="X73" s="48" t="str">
        <f t="shared" si="1"/>
        <v/>
      </c>
      <c r="Y73" s="45" t="s">
        <v>1791</v>
      </c>
      <c r="Z73" s="48"/>
    </row>
    <row r="74">
      <c r="A74" s="51" t="str">
        <f>'Sean OLeary'!B2</f>
        <v>Yermin Mercedes</v>
      </c>
      <c r="B74" s="45" t="s">
        <v>52</v>
      </c>
      <c r="C74" s="51" t="str">
        <f>'Sean OLeary'!D2</f>
        <v>Chris Taylor</v>
      </c>
      <c r="D74" s="45" t="s">
        <v>52</v>
      </c>
      <c r="E74" s="51" t="str">
        <f>'Sean OLeary'!F2</f>
        <v>Gavin Lux</v>
      </c>
      <c r="F74" s="45" t="s">
        <v>52</v>
      </c>
      <c r="G74" s="51" t="str">
        <f>'Sean OLeary'!H2</f>
        <v>Anthony Rendon</v>
      </c>
      <c r="H74" s="45" t="s">
        <v>52</v>
      </c>
      <c r="I74" s="51" t="str">
        <f>'Sean OLeary'!J2</f>
        <v>Tim Anderson</v>
      </c>
      <c r="J74" s="45" t="s">
        <v>52</v>
      </c>
      <c r="K74" s="51" t="str">
        <f>'Sean OLeary'!L2</f>
        <v>Bryce Harper</v>
      </c>
      <c r="L74" s="45" t="s">
        <v>52</v>
      </c>
      <c r="M74" s="51" t="str">
        <f>'Sean OLeary'!N2</f>
        <v>Randy Arozarena</v>
      </c>
      <c r="N74" s="45" t="s">
        <v>52</v>
      </c>
      <c r="O74" s="51" t="str">
        <f>'Sean OLeary'!P2</f>
        <v>Adam Eaton</v>
      </c>
      <c r="P74" s="45" t="s">
        <v>52</v>
      </c>
      <c r="Q74" s="51" t="str">
        <f>'Sean OLeary'!R2</f>
        <v>Brandon Nimmo</v>
      </c>
      <c r="R74" s="45" t="s">
        <v>52</v>
      </c>
      <c r="S74" s="48"/>
      <c r="T74" s="48"/>
      <c r="U74" s="48"/>
      <c r="V74" s="48"/>
      <c r="W74" s="45">
        <v>73.0</v>
      </c>
      <c r="X74" s="48" t="str">
        <f t="shared" si="1"/>
        <v>Yermin Mercedes</v>
      </c>
      <c r="Y74" s="45" t="s">
        <v>1791</v>
      </c>
      <c r="Z74" s="48"/>
    </row>
    <row r="75">
      <c r="A75" s="51" t="str">
        <f>'Sean OLeary'!B3</f>
        <v>Mike Zunino</v>
      </c>
      <c r="B75" s="45" t="s">
        <v>52</v>
      </c>
      <c r="C75" s="51" t="str">
        <f>'Sean OLeary'!D3</f>
        <v>Tommy Edman</v>
      </c>
      <c r="D75" s="45" t="s">
        <v>52</v>
      </c>
      <c r="E75" s="51" t="str">
        <f>'Sean OLeary'!F3</f>
        <v>Niko Goodrum</v>
      </c>
      <c r="F75" s="45" t="s">
        <v>52</v>
      </c>
      <c r="G75" s="51" t="str">
        <f>'Sean OLeary'!H3</f>
        <v>Cole Tucker</v>
      </c>
      <c r="H75" s="45" t="s">
        <v>52</v>
      </c>
      <c r="I75" s="51" t="str">
        <f>'Sean OLeary'!J3</f>
        <v>Willy Adames</v>
      </c>
      <c r="J75" s="45" t="s">
        <v>52</v>
      </c>
      <c r="K75" s="51" t="str">
        <f>'Sean OLeary'!L3</f>
        <v>Randal Grichuk</v>
      </c>
      <c r="L75" s="45" t="s">
        <v>52</v>
      </c>
      <c r="M75" s="51" t="str">
        <f>'Sean OLeary'!N3</f>
        <v>Chas McCormick</v>
      </c>
      <c r="N75" s="45" t="s">
        <v>52</v>
      </c>
      <c r="O75" s="51" t="str">
        <f>'Sean OLeary'!P3</f>
        <v>Jake Marisnick</v>
      </c>
      <c r="P75" s="45" t="s">
        <v>52</v>
      </c>
      <c r="Q75" s="51" t="str">
        <f>'Sean OLeary'!R3</f>
        <v>Jarred Kelenic</v>
      </c>
      <c r="R75" s="45" t="s">
        <v>52</v>
      </c>
      <c r="S75" s="48"/>
      <c r="T75" s="48"/>
      <c r="U75" s="48"/>
      <c r="V75" s="48"/>
      <c r="W75" s="45">
        <v>74.0</v>
      </c>
      <c r="X75" s="48" t="str">
        <f t="shared" si="1"/>
        <v>Mike Zunino</v>
      </c>
      <c r="Y75" s="45" t="s">
        <v>1791</v>
      </c>
      <c r="Z75" s="48"/>
    </row>
    <row r="76">
      <c r="A76" s="51" t="str">
        <f>'Sean OLeary'!B4</f>
        <v>Francisco Mejia</v>
      </c>
      <c r="B76" s="45" t="s">
        <v>52</v>
      </c>
      <c r="C76" s="51" t="str">
        <f>'Sean OLeary'!D4</f>
        <v>Luke Voit</v>
      </c>
      <c r="D76" s="45" t="s">
        <v>52</v>
      </c>
      <c r="E76" s="51" t="str">
        <f>'Sean OLeary'!F4</f>
        <v/>
      </c>
      <c r="F76" s="45" t="s">
        <v>52</v>
      </c>
      <c r="G76" s="51" t="str">
        <f>'Sean OLeary'!H4</f>
        <v>Tommy Edman</v>
      </c>
      <c r="H76" s="45" t="s">
        <v>52</v>
      </c>
      <c r="I76" s="51" t="str">
        <f>'Sean OLeary'!J4</f>
        <v>Jazz Chisholm</v>
      </c>
      <c r="J76" s="45" t="s">
        <v>52</v>
      </c>
      <c r="K76" s="51" t="str">
        <f>'Sean OLeary'!L4</f>
        <v>Myles Straw</v>
      </c>
      <c r="L76" s="45" t="s">
        <v>52</v>
      </c>
      <c r="M76" s="51" t="str">
        <f>'Sean OLeary'!N4</f>
        <v/>
      </c>
      <c r="N76" s="45" t="s">
        <v>52</v>
      </c>
      <c r="O76" s="51" t="str">
        <f>'Sean OLeary'!P4</f>
        <v/>
      </c>
      <c r="P76" s="45" t="s">
        <v>52</v>
      </c>
      <c r="Q76" s="51" t="str">
        <f>'Sean OLeary'!R4</f>
        <v/>
      </c>
      <c r="R76" s="45" t="s">
        <v>52</v>
      </c>
      <c r="S76" s="48"/>
      <c r="T76" s="48"/>
      <c r="U76" s="48"/>
      <c r="V76" s="48"/>
      <c r="W76" s="45">
        <v>75.0</v>
      </c>
      <c r="X76" s="48" t="str">
        <f t="shared" si="1"/>
        <v>Francisco Mejia</v>
      </c>
      <c r="Y76" s="45" t="s">
        <v>1791</v>
      </c>
      <c r="Z76" s="48"/>
    </row>
    <row r="77">
      <c r="A77" s="51" t="str">
        <f>'Sean OLeary'!B5</f>
        <v/>
      </c>
      <c r="B77" s="45" t="s">
        <v>52</v>
      </c>
      <c r="C77" s="51" t="str">
        <f>'Sean OLeary'!D5</f>
        <v/>
      </c>
      <c r="D77" s="45" t="s">
        <v>52</v>
      </c>
      <c r="E77" s="51" t="str">
        <f>'Sean OLeary'!F5</f>
        <v/>
      </c>
      <c r="F77" s="45" t="s">
        <v>52</v>
      </c>
      <c r="G77" s="51" t="str">
        <f>'Sean OLeary'!H5</f>
        <v/>
      </c>
      <c r="H77" s="45" t="s">
        <v>52</v>
      </c>
      <c r="I77" s="51" t="str">
        <f>'Sean OLeary'!J5</f>
        <v/>
      </c>
      <c r="J77" s="45" t="s">
        <v>52</v>
      </c>
      <c r="K77" s="51" t="str">
        <f>'Sean OLeary'!L5</f>
        <v/>
      </c>
      <c r="L77" s="45" t="s">
        <v>52</v>
      </c>
      <c r="M77" s="51" t="str">
        <f>'Sean OLeary'!N5</f>
        <v/>
      </c>
      <c r="N77" s="45" t="s">
        <v>52</v>
      </c>
      <c r="O77" s="51" t="str">
        <f>'Sean OLeary'!P5</f>
        <v/>
      </c>
      <c r="P77" s="45" t="s">
        <v>52</v>
      </c>
      <c r="Q77" s="51" t="str">
        <f>'Sean OLeary'!R5</f>
        <v/>
      </c>
      <c r="R77" s="45" t="s">
        <v>52</v>
      </c>
      <c r="S77" s="31"/>
      <c r="T77" s="31"/>
      <c r="U77" s="31"/>
      <c r="V77" s="31"/>
      <c r="W77" s="45">
        <v>76.0</v>
      </c>
      <c r="X77" s="48" t="str">
        <f t="shared" si="1"/>
        <v/>
      </c>
      <c r="Y77" s="45" t="s">
        <v>1791</v>
      </c>
      <c r="Z77" s="48"/>
    </row>
    <row r="78">
      <c r="A78" s="51" t="str">
        <f>'Sean OLeary'!B6</f>
        <v/>
      </c>
      <c r="B78" s="45" t="s">
        <v>52</v>
      </c>
      <c r="C78" s="51" t="str">
        <f>'Sean OLeary'!D6</f>
        <v/>
      </c>
      <c r="D78" s="45" t="s">
        <v>52</v>
      </c>
      <c r="E78" s="51" t="str">
        <f>'Sean OLeary'!F6</f>
        <v/>
      </c>
      <c r="F78" s="45" t="s">
        <v>52</v>
      </c>
      <c r="G78" s="51" t="str">
        <f>'Sean OLeary'!H6</f>
        <v/>
      </c>
      <c r="H78" s="45" t="s">
        <v>52</v>
      </c>
      <c r="I78" s="51" t="str">
        <f>'Sean OLeary'!J6</f>
        <v/>
      </c>
      <c r="J78" s="45" t="s">
        <v>52</v>
      </c>
      <c r="K78" s="51" t="str">
        <f>'Sean OLeary'!L6</f>
        <v/>
      </c>
      <c r="L78" s="45" t="s">
        <v>52</v>
      </c>
      <c r="M78" s="51" t="str">
        <f>'Sean OLeary'!N6</f>
        <v/>
      </c>
      <c r="N78" s="45" t="s">
        <v>52</v>
      </c>
      <c r="O78" s="51" t="str">
        <f>'Sean OLeary'!P6</f>
        <v/>
      </c>
      <c r="P78" s="45" t="s">
        <v>52</v>
      </c>
      <c r="Q78" s="51" t="str">
        <f>'Sean OLeary'!R6</f>
        <v/>
      </c>
      <c r="R78" s="45" t="s">
        <v>52</v>
      </c>
      <c r="S78" s="48"/>
      <c r="T78" s="48"/>
      <c r="U78" s="48"/>
      <c r="V78" s="48"/>
      <c r="W78" s="45">
        <v>77.0</v>
      </c>
      <c r="X78" s="48" t="str">
        <f t="shared" si="1"/>
        <v/>
      </c>
      <c r="Y78" s="45" t="s">
        <v>1791</v>
      </c>
      <c r="Z78" s="48"/>
    </row>
    <row r="79">
      <c r="A79" s="51" t="str">
        <f>'Sean OLeary'!B7</f>
        <v/>
      </c>
      <c r="B79" s="45" t="s">
        <v>52</v>
      </c>
      <c r="C79" s="51" t="str">
        <f>'Sean OLeary'!D7</f>
        <v/>
      </c>
      <c r="D79" s="45" t="s">
        <v>52</v>
      </c>
      <c r="E79" s="51" t="str">
        <f>'Sean OLeary'!F7</f>
        <v/>
      </c>
      <c r="F79" s="45" t="s">
        <v>52</v>
      </c>
      <c r="G79" s="51" t="str">
        <f>'Sean OLeary'!H7</f>
        <v/>
      </c>
      <c r="H79" s="45" t="s">
        <v>52</v>
      </c>
      <c r="I79" s="51" t="str">
        <f>'Sean OLeary'!J7</f>
        <v/>
      </c>
      <c r="J79" s="45" t="s">
        <v>52</v>
      </c>
      <c r="K79" s="51" t="str">
        <f>'Sean OLeary'!L7</f>
        <v/>
      </c>
      <c r="L79" s="45" t="s">
        <v>52</v>
      </c>
      <c r="M79" s="51" t="str">
        <f>'Sean OLeary'!N7</f>
        <v/>
      </c>
      <c r="N79" s="45" t="s">
        <v>52</v>
      </c>
      <c r="O79" s="51" t="str">
        <f>'Sean OLeary'!P7</f>
        <v/>
      </c>
      <c r="P79" s="45" t="s">
        <v>52</v>
      </c>
      <c r="Q79" s="51" t="str">
        <f>'Sean OLeary'!R7</f>
        <v/>
      </c>
      <c r="R79" s="45" t="s">
        <v>52</v>
      </c>
      <c r="S79" s="31"/>
      <c r="T79" s="31"/>
      <c r="U79" s="31"/>
      <c r="V79" s="31"/>
      <c r="W79" s="45">
        <v>78.0</v>
      </c>
      <c r="X79" s="48" t="str">
        <f t="shared" si="1"/>
        <v/>
      </c>
      <c r="Y79" s="45" t="s">
        <v>1791</v>
      </c>
      <c r="Z79" s="48"/>
    </row>
    <row r="80">
      <c r="A80" s="51" t="str">
        <f>'Justin Robertson'!B2</f>
        <v>Austin Nola</v>
      </c>
      <c r="B80" s="45" t="s">
        <v>53</v>
      </c>
      <c r="C80" s="51" t="str">
        <f>'Justin Robertson'!D2</f>
        <v>Jared Walsh</v>
      </c>
      <c r="D80" s="45" t="s">
        <v>53</v>
      </c>
      <c r="E80" s="51" t="str">
        <f>'Justin Robertson'!F2</f>
        <v>Ketel Marte</v>
      </c>
      <c r="F80" s="45" t="s">
        <v>53</v>
      </c>
      <c r="G80" s="51" t="str">
        <f>'Justin Robertson'!H2</f>
        <v>Brian Anderson</v>
      </c>
      <c r="H80" s="45" t="s">
        <v>53</v>
      </c>
      <c r="I80" s="51" t="str">
        <f>'Justin Robertson'!J2</f>
        <v>Corey Seager</v>
      </c>
      <c r="J80" s="45" t="s">
        <v>53</v>
      </c>
      <c r="K80" s="51" t="str">
        <f>'Justin Robertson'!L2</f>
        <v>Juan Soto</v>
      </c>
      <c r="L80" s="45" t="s">
        <v>53</v>
      </c>
      <c r="M80" s="51" t="str">
        <f>'Justin Robertson'!N2</f>
        <v>Wil Myers</v>
      </c>
      <c r="N80" s="45" t="s">
        <v>53</v>
      </c>
      <c r="O80" s="51" t="str">
        <f>'Justin Robertson'!P2</f>
        <v>Austin Meadows</v>
      </c>
      <c r="P80" s="45" t="s">
        <v>53</v>
      </c>
      <c r="Q80" s="51" t="str">
        <f>'Justin Robertson'!R2</f>
        <v>Franmil Reyes</v>
      </c>
      <c r="R80" s="45" t="s">
        <v>53</v>
      </c>
      <c r="S80" s="48"/>
      <c r="T80" s="48"/>
      <c r="U80" s="48"/>
      <c r="V80" s="48"/>
      <c r="W80" s="45">
        <v>79.0</v>
      </c>
      <c r="X80" s="48" t="str">
        <f t="shared" si="1"/>
        <v>Austin Nola</v>
      </c>
      <c r="Y80" s="45" t="s">
        <v>1791</v>
      </c>
      <c r="Z80" s="48"/>
    </row>
    <row r="81">
      <c r="A81" s="51" t="str">
        <f>'Justin Robertson'!B3</f>
        <v>Daulton Varsho</v>
      </c>
      <c r="B81" s="45" t="s">
        <v>53</v>
      </c>
      <c r="C81" s="51" t="str">
        <f>'Justin Robertson'!D3</f>
        <v>Josh Bell</v>
      </c>
      <c r="D81" s="45" t="s">
        <v>53</v>
      </c>
      <c r="E81" s="51" t="str">
        <f>'Justin Robertson'!F3</f>
        <v>Eduardo Escobar</v>
      </c>
      <c r="F81" s="45" t="s">
        <v>53</v>
      </c>
      <c r="G81" s="51" t="str">
        <f>'Justin Robertson'!H3</f>
        <v>Eduardo Escobar</v>
      </c>
      <c r="H81" s="45" t="s">
        <v>53</v>
      </c>
      <c r="I81" s="51" t="str">
        <f>'Justin Robertson'!J3</f>
        <v>Didi Gregorius</v>
      </c>
      <c r="J81" s="45" t="s">
        <v>53</v>
      </c>
      <c r="K81" s="51" t="str">
        <f>'Justin Robertson'!L3</f>
        <v>Garrett Hampson</v>
      </c>
      <c r="L81" s="45" t="s">
        <v>53</v>
      </c>
      <c r="M81" s="51" t="str">
        <f>'Justin Robertson'!N3</f>
        <v>Michael A. Taylor</v>
      </c>
      <c r="N81" s="45" t="s">
        <v>53</v>
      </c>
      <c r="O81" s="51" t="str">
        <f>'Justin Robertson'!P3</f>
        <v>Ketel Marte</v>
      </c>
      <c r="P81" s="45" t="s">
        <v>53</v>
      </c>
      <c r="Q81" s="51" t="str">
        <f>'Justin Robertson'!R3</f>
        <v>Travis Shaw</v>
      </c>
      <c r="R81" s="45" t="s">
        <v>53</v>
      </c>
      <c r="S81" s="48"/>
      <c r="T81" s="48"/>
      <c r="U81" s="48"/>
      <c r="V81" s="48"/>
      <c r="W81" s="45">
        <v>80.0</v>
      </c>
      <c r="X81" s="48" t="str">
        <f t="shared" si="1"/>
        <v>Daulton Varsho</v>
      </c>
      <c r="Y81" s="45" t="s">
        <v>1791</v>
      </c>
      <c r="Z81" s="48"/>
    </row>
    <row r="82">
      <c r="A82" s="51" t="str">
        <f>'Justin Robertson'!B4</f>
        <v>Jose Trevino</v>
      </c>
      <c r="B82" s="45" t="s">
        <v>53</v>
      </c>
      <c r="C82" s="51" t="str">
        <f>'Justin Robertson'!D4</f>
        <v>Travis Shaw</v>
      </c>
      <c r="D82" s="45" t="s">
        <v>53</v>
      </c>
      <c r="E82" s="51" t="str">
        <f>'Justin Robertson'!F4</f>
        <v>Garrett Hampson</v>
      </c>
      <c r="F82" s="45" t="s">
        <v>53</v>
      </c>
      <c r="G82" s="51" t="str">
        <f>'Justin Robertson'!H4</f>
        <v>J.D. Davis</v>
      </c>
      <c r="H82" s="45" t="s">
        <v>53</v>
      </c>
      <c r="I82" s="51" t="str">
        <f>'Justin Robertson'!J4</f>
        <v>Willi Castro</v>
      </c>
      <c r="J82" s="45" t="s">
        <v>53</v>
      </c>
      <c r="K82" s="51" t="str">
        <f>'Justin Robertson'!L4</f>
        <v>Franmil Reyes</v>
      </c>
      <c r="L82" s="45" t="s">
        <v>53</v>
      </c>
      <c r="M82" s="51" t="str">
        <f>'Justin Robertson'!N4</f>
        <v>Taylor Trammell</v>
      </c>
      <c r="N82" s="45" t="s">
        <v>53</v>
      </c>
      <c r="O82" s="51" t="str">
        <f>'Justin Robertson'!P4</f>
        <v>Jurickson Profar</v>
      </c>
      <c r="P82" s="45" t="s">
        <v>53</v>
      </c>
      <c r="Q82" s="51" t="str">
        <f>'Justin Robertson'!R4</f>
        <v>Willi Castro</v>
      </c>
      <c r="R82" s="45" t="s">
        <v>53</v>
      </c>
      <c r="S82" s="48"/>
      <c r="T82" s="48"/>
      <c r="U82" s="48"/>
      <c r="V82" s="48"/>
      <c r="W82" s="45">
        <v>81.0</v>
      </c>
      <c r="X82" s="48" t="str">
        <f t="shared" si="1"/>
        <v>Jose Trevino</v>
      </c>
      <c r="Y82" s="45" t="s">
        <v>1791</v>
      </c>
      <c r="Z82" s="48"/>
    </row>
    <row r="83">
      <c r="A83" s="51" t="str">
        <f>'Justin Robertson'!B5</f>
        <v>Roberto Perez</v>
      </c>
      <c r="B83" s="45" t="s">
        <v>53</v>
      </c>
      <c r="C83" s="51" t="str">
        <f>'Justin Robertson'!D5</f>
        <v>Jurickson Profar</v>
      </c>
      <c r="D83" s="45" t="s">
        <v>53</v>
      </c>
      <c r="E83" s="51" t="str">
        <f>'Justin Robertson'!F5</f>
        <v>Jurickson Profar</v>
      </c>
      <c r="F83" s="45" t="s">
        <v>53</v>
      </c>
      <c r="G83" s="51" t="str">
        <f>'Justin Robertson'!H5</f>
        <v>Travis Shaw</v>
      </c>
      <c r="H83" s="45" t="s">
        <v>53</v>
      </c>
      <c r="I83" s="51" t="str">
        <f>'Justin Robertson'!J5</f>
        <v>CJ Abrams</v>
      </c>
      <c r="J83" s="45" t="s">
        <v>53</v>
      </c>
      <c r="K83" s="51" t="str">
        <f>'Justin Robertson'!L5</f>
        <v>Daulton Varsho</v>
      </c>
      <c r="L83" s="45" t="s">
        <v>53</v>
      </c>
      <c r="M83" s="51" t="str">
        <f>'Justin Robertson'!N5</f>
        <v>JJ Bleday</v>
      </c>
      <c r="N83" s="45" t="s">
        <v>53</v>
      </c>
      <c r="O83" s="51" t="str">
        <f>'Justin Robertson'!P5</f>
        <v>Jared Walsh</v>
      </c>
      <c r="P83" s="45" t="s">
        <v>53</v>
      </c>
      <c r="Q83" s="51" t="str">
        <f>'Justin Robertson'!R5</f>
        <v>Michael A. Taylor</v>
      </c>
      <c r="R83" s="45" t="s">
        <v>53</v>
      </c>
      <c r="S83" s="48"/>
      <c r="T83" s="48"/>
      <c r="U83" s="48"/>
      <c r="V83" s="48"/>
      <c r="W83" s="45">
        <v>82.0</v>
      </c>
      <c r="X83" s="48" t="str">
        <f t="shared" si="1"/>
        <v>Roberto Perez</v>
      </c>
      <c r="Y83" s="45" t="s">
        <v>1791</v>
      </c>
      <c r="Z83" s="48"/>
    </row>
    <row r="84">
      <c r="A84" s="51" t="str">
        <f>'Justin Robertson'!B6</f>
        <v/>
      </c>
      <c r="B84" s="45" t="s">
        <v>53</v>
      </c>
      <c r="C84" s="51" t="str">
        <f>'Justin Robertson'!D6</f>
        <v>Austin Nola</v>
      </c>
      <c r="D84" s="45" t="s">
        <v>53</v>
      </c>
      <c r="E84" s="51" t="str">
        <f>'Justin Robertson'!F6</f>
        <v>CJ Abrams</v>
      </c>
      <c r="F84" s="45" t="s">
        <v>53</v>
      </c>
      <c r="G84" s="51" t="str">
        <f>'Justin Robertson'!H6</f>
        <v>Maikel Franco</v>
      </c>
      <c r="H84" s="45" t="s">
        <v>53</v>
      </c>
      <c r="I84" s="51" t="str">
        <f>'Justin Robertson'!J6</f>
        <v/>
      </c>
      <c r="J84" s="45" t="s">
        <v>53</v>
      </c>
      <c r="K84" s="51" t="str">
        <f>'Justin Robertson'!L6</f>
        <v/>
      </c>
      <c r="L84" s="45" t="s">
        <v>53</v>
      </c>
      <c r="M84" s="51" t="str">
        <f>'Justin Robertson'!N6</f>
        <v/>
      </c>
      <c r="N84" s="45" t="s">
        <v>53</v>
      </c>
      <c r="O84" s="51" t="str">
        <f>'Justin Robertson'!P6</f>
        <v>CJ Abrams</v>
      </c>
      <c r="P84" s="45" t="s">
        <v>53</v>
      </c>
      <c r="Q84" s="51" t="str">
        <f>'Justin Robertson'!R6</f>
        <v>Jurickson Profar</v>
      </c>
      <c r="R84" s="45" t="s">
        <v>53</v>
      </c>
      <c r="S84" s="48"/>
      <c r="T84" s="48"/>
      <c r="U84" s="48"/>
      <c r="V84" s="48"/>
      <c r="W84" s="45">
        <v>83.0</v>
      </c>
      <c r="X84" s="48" t="str">
        <f t="shared" si="1"/>
        <v/>
      </c>
      <c r="Y84" s="45" t="s">
        <v>1791</v>
      </c>
      <c r="Z84" s="48"/>
    </row>
    <row r="85">
      <c r="A85" s="51" t="str">
        <f>'Justin Robertson'!B7</f>
        <v/>
      </c>
      <c r="B85" s="45" t="s">
        <v>53</v>
      </c>
      <c r="C85" s="51" t="str">
        <f>'Justin Robertson'!D7</f>
        <v/>
      </c>
      <c r="D85" s="45" t="s">
        <v>53</v>
      </c>
      <c r="E85" s="51" t="str">
        <f>'Justin Robertson'!F7</f>
        <v/>
      </c>
      <c r="F85" s="45" t="s">
        <v>53</v>
      </c>
      <c r="G85" s="51" t="str">
        <f>'Justin Robertson'!H7</f>
        <v/>
      </c>
      <c r="H85" s="45" t="s">
        <v>53</v>
      </c>
      <c r="I85" s="51" t="str">
        <f>'Justin Robertson'!J7</f>
        <v/>
      </c>
      <c r="J85" s="45" t="s">
        <v>53</v>
      </c>
      <c r="K85" s="51" t="str">
        <f>'Justin Robertson'!L7</f>
        <v/>
      </c>
      <c r="L85" s="45" t="s">
        <v>53</v>
      </c>
      <c r="M85" s="51" t="str">
        <f>'Justin Robertson'!N7</f>
        <v/>
      </c>
      <c r="N85" s="45" t="s">
        <v>53</v>
      </c>
      <c r="O85" s="51" t="str">
        <f>'Justin Robertson'!P7</f>
        <v/>
      </c>
      <c r="P85" s="45" t="s">
        <v>53</v>
      </c>
      <c r="Q85" s="51" t="str">
        <f>'Justin Robertson'!R7</f>
        <v>Maikel Franco</v>
      </c>
      <c r="R85" s="45" t="s">
        <v>53</v>
      </c>
      <c r="S85" s="48"/>
      <c r="T85" s="48"/>
      <c r="U85" s="48"/>
      <c r="V85" s="48"/>
      <c r="W85" s="45">
        <v>84.0</v>
      </c>
      <c r="X85" s="48" t="str">
        <f t="shared" si="1"/>
        <v/>
      </c>
      <c r="Y85" s="45" t="s">
        <v>1791</v>
      </c>
      <c r="Z85" s="48"/>
    </row>
    <row r="86">
      <c r="A86" s="51" t="str">
        <f>'Angelo Liu'!B2</f>
        <v>James McCann</v>
      </c>
      <c r="B86" s="45" t="s">
        <v>54</v>
      </c>
      <c r="C86" s="51" t="str">
        <f>'Angelo Liu'!D2</f>
        <v>Matt Olson</v>
      </c>
      <c r="D86" s="45" t="s">
        <v>54</v>
      </c>
      <c r="E86" s="51" t="str">
        <f>'Angelo Liu'!F2</f>
        <v>Kolten Wong</v>
      </c>
      <c r="F86" s="45" t="s">
        <v>54</v>
      </c>
      <c r="G86" s="51" t="str">
        <f>'Angelo Liu'!H2</f>
        <v>Jose Ramirez</v>
      </c>
      <c r="H86" s="45" t="s">
        <v>54</v>
      </c>
      <c r="I86" s="51" t="str">
        <f>'Angelo Liu'!J2</f>
        <v>Gleyber Torres</v>
      </c>
      <c r="J86" s="45" t="s">
        <v>54</v>
      </c>
      <c r="K86" s="51" t="str">
        <f>'Angelo Liu'!L2</f>
        <v>Nelson Cruz</v>
      </c>
      <c r="L86" s="45" t="s">
        <v>54</v>
      </c>
      <c r="M86" s="51" t="str">
        <f>'Angelo Liu'!N2</f>
        <v>Hunter Dozier</v>
      </c>
      <c r="N86" s="45" t="s">
        <v>54</v>
      </c>
      <c r="O86" s="51" t="str">
        <f>'Angelo Liu'!P2</f>
        <v>Kole Calhoun</v>
      </c>
      <c r="P86" s="45" t="s">
        <v>54</v>
      </c>
      <c r="Q86" s="51" t="str">
        <f>'Angelo Liu'!R2</f>
        <v>Shohei Ohtani</v>
      </c>
      <c r="R86" s="45" t="s">
        <v>54</v>
      </c>
      <c r="S86" s="48"/>
      <c r="T86" s="48"/>
      <c r="U86" s="48"/>
      <c r="V86" s="48"/>
      <c r="W86" s="45">
        <v>85.0</v>
      </c>
      <c r="X86" s="48" t="str">
        <f t="shared" si="1"/>
        <v>James McCann</v>
      </c>
      <c r="Y86" s="45" t="s">
        <v>1791</v>
      </c>
      <c r="Z86" s="48"/>
    </row>
    <row r="87">
      <c r="A87" s="51" t="str">
        <f>'Angelo Liu'!B3</f>
        <v>Carson Kelly</v>
      </c>
      <c r="B87" s="45" t="s">
        <v>54</v>
      </c>
      <c r="C87" s="51" t="str">
        <f>'Angelo Liu'!D3</f>
        <v>Yuli Gurriel</v>
      </c>
      <c r="D87" s="45" t="s">
        <v>54</v>
      </c>
      <c r="E87" s="51" t="str">
        <f>'Angelo Liu'!F3</f>
        <v/>
      </c>
      <c r="F87" s="45" t="s">
        <v>54</v>
      </c>
      <c r="G87" s="51" t="str">
        <f>'Angelo Liu'!H3</f>
        <v>Josh Donaldson</v>
      </c>
      <c r="H87" s="45" t="s">
        <v>54</v>
      </c>
      <c r="I87" s="51" t="str">
        <f>'Angelo Liu'!J3</f>
        <v>Carlos Correa</v>
      </c>
      <c r="J87" s="45" t="s">
        <v>54</v>
      </c>
      <c r="K87" s="51" t="str">
        <f>'Angelo Liu'!L3</f>
        <v>Harrison Bader</v>
      </c>
      <c r="L87" s="45" t="s">
        <v>54</v>
      </c>
      <c r="M87" s="51" t="str">
        <f>'Angelo Liu'!N3</f>
        <v>Alex Dickerson</v>
      </c>
      <c r="N87" s="45" t="s">
        <v>54</v>
      </c>
      <c r="O87" s="51" t="str">
        <f>'Angelo Liu'!P3</f>
        <v/>
      </c>
      <c r="P87" s="45" t="s">
        <v>54</v>
      </c>
      <c r="Q87" s="51" t="str">
        <f>'Angelo Liu'!R3</f>
        <v/>
      </c>
      <c r="R87" s="45" t="s">
        <v>54</v>
      </c>
      <c r="S87" s="48"/>
      <c r="T87" s="48"/>
      <c r="U87" s="48"/>
      <c r="V87" s="48"/>
      <c r="W87" s="45">
        <v>86.0</v>
      </c>
      <c r="X87" s="48" t="str">
        <f t="shared" si="1"/>
        <v>Carson Kelly</v>
      </c>
      <c r="Y87" s="45" t="s">
        <v>1791</v>
      </c>
      <c r="Z87" s="48"/>
    </row>
    <row r="88">
      <c r="A88" s="51" t="str">
        <f>'Angelo Liu'!B4</f>
        <v/>
      </c>
      <c r="B88" s="45" t="s">
        <v>54</v>
      </c>
      <c r="C88" s="51" t="str">
        <f>'Angelo Liu'!D4</f>
        <v/>
      </c>
      <c r="D88" s="45" t="s">
        <v>54</v>
      </c>
      <c r="E88" s="51" t="str">
        <f>'Angelo Liu'!F4</f>
        <v/>
      </c>
      <c r="F88" s="45" t="s">
        <v>54</v>
      </c>
      <c r="G88" s="51" t="str">
        <f>'Angelo Liu'!H4</f>
        <v>Justin Turner</v>
      </c>
      <c r="H88" s="45" t="s">
        <v>54</v>
      </c>
      <c r="I88" s="51" t="str">
        <f>'Angelo Liu'!J4</f>
        <v/>
      </c>
      <c r="J88" s="45" t="s">
        <v>54</v>
      </c>
      <c r="K88" s="51" t="str">
        <f>'Angelo Liu'!L4</f>
        <v/>
      </c>
      <c r="L88" s="45" t="s">
        <v>54</v>
      </c>
      <c r="M88" s="51" t="str">
        <f>'Angelo Liu'!N4</f>
        <v/>
      </c>
      <c r="N88" s="45" t="s">
        <v>54</v>
      </c>
      <c r="O88" s="51" t="str">
        <f>'Angelo Liu'!P4</f>
        <v/>
      </c>
      <c r="P88" s="45" t="s">
        <v>54</v>
      </c>
      <c r="Q88" s="51" t="str">
        <f>'Angelo Liu'!R4</f>
        <v/>
      </c>
      <c r="R88" s="45" t="s">
        <v>54</v>
      </c>
      <c r="S88" s="48"/>
      <c r="T88" s="48"/>
      <c r="U88" s="48"/>
      <c r="V88" s="48"/>
      <c r="W88" s="45">
        <v>87.0</v>
      </c>
      <c r="X88" s="48" t="str">
        <f t="shared" si="1"/>
        <v/>
      </c>
      <c r="Y88" s="45" t="s">
        <v>1791</v>
      </c>
      <c r="Z88" s="48"/>
    </row>
    <row r="89">
      <c r="A89" s="51" t="str">
        <f>'Angelo Liu'!B5</f>
        <v/>
      </c>
      <c r="B89" s="45" t="s">
        <v>54</v>
      </c>
      <c r="C89" s="51" t="str">
        <f>'Angelo Liu'!D5</f>
        <v/>
      </c>
      <c r="D89" s="45" t="s">
        <v>54</v>
      </c>
      <c r="E89" s="51" t="str">
        <f>'Angelo Liu'!F5</f>
        <v/>
      </c>
      <c r="F89" s="45" t="s">
        <v>54</v>
      </c>
      <c r="G89" s="51" t="str">
        <f>'Angelo Liu'!H5</f>
        <v/>
      </c>
      <c r="H89" s="45" t="s">
        <v>54</v>
      </c>
      <c r="I89" s="51" t="str">
        <f>'Angelo Liu'!J5</f>
        <v/>
      </c>
      <c r="J89" s="45" t="s">
        <v>54</v>
      </c>
      <c r="K89" s="51" t="str">
        <f>'Angelo Liu'!L5</f>
        <v/>
      </c>
      <c r="L89" s="45" t="s">
        <v>54</v>
      </c>
      <c r="M89" s="51" t="str">
        <f>'Angelo Liu'!N5</f>
        <v/>
      </c>
      <c r="N89" s="45" t="s">
        <v>54</v>
      </c>
      <c r="O89" s="51" t="str">
        <f>'Angelo Liu'!P5</f>
        <v/>
      </c>
      <c r="P89" s="45" t="s">
        <v>54</v>
      </c>
      <c r="Q89" s="51" t="str">
        <f>'Angelo Liu'!R5</f>
        <v/>
      </c>
      <c r="R89" s="45" t="s">
        <v>54</v>
      </c>
      <c r="S89" s="48"/>
      <c r="T89" s="48"/>
      <c r="U89" s="48"/>
      <c r="V89" s="48"/>
      <c r="W89" s="45">
        <v>88.0</v>
      </c>
      <c r="X89" s="48" t="str">
        <f t="shared" si="1"/>
        <v/>
      </c>
      <c r="Y89" s="45" t="s">
        <v>1791</v>
      </c>
      <c r="Z89" s="48"/>
    </row>
    <row r="90">
      <c r="A90" s="51" t="str">
        <f>'Angelo Liu'!B6</f>
        <v/>
      </c>
      <c r="B90" s="45" t="s">
        <v>54</v>
      </c>
      <c r="C90" s="51" t="str">
        <f>'Angelo Liu'!D6</f>
        <v/>
      </c>
      <c r="D90" s="45" t="s">
        <v>54</v>
      </c>
      <c r="E90" s="51" t="str">
        <f>'Angelo Liu'!F6</f>
        <v/>
      </c>
      <c r="F90" s="45" t="s">
        <v>54</v>
      </c>
      <c r="G90" s="51" t="str">
        <f>'Angelo Liu'!H6</f>
        <v/>
      </c>
      <c r="H90" s="45" t="s">
        <v>54</v>
      </c>
      <c r="I90" s="51" t="str">
        <f>'Angelo Liu'!J6</f>
        <v/>
      </c>
      <c r="J90" s="45" t="s">
        <v>54</v>
      </c>
      <c r="K90" s="51" t="str">
        <f>'Angelo Liu'!L6</f>
        <v/>
      </c>
      <c r="L90" s="45" t="s">
        <v>54</v>
      </c>
      <c r="M90" s="51" t="str">
        <f>'Angelo Liu'!N6</f>
        <v/>
      </c>
      <c r="N90" s="45" t="s">
        <v>54</v>
      </c>
      <c r="O90" s="51" t="str">
        <f>'Angelo Liu'!P6</f>
        <v/>
      </c>
      <c r="P90" s="45" t="s">
        <v>54</v>
      </c>
      <c r="Q90" s="51" t="str">
        <f>'Angelo Liu'!R6</f>
        <v/>
      </c>
      <c r="R90" s="45" t="s">
        <v>54</v>
      </c>
      <c r="S90" s="48"/>
      <c r="T90" s="48"/>
      <c r="U90" s="48"/>
      <c r="V90" s="48"/>
      <c r="W90" s="45">
        <v>89.0</v>
      </c>
      <c r="X90" s="48" t="str">
        <f t="shared" si="1"/>
        <v/>
      </c>
      <c r="Y90" s="45" t="s">
        <v>1791</v>
      </c>
      <c r="Z90" s="48"/>
    </row>
    <row r="91">
      <c r="A91" s="51" t="str">
        <f>'Angelo Liu'!B7</f>
        <v/>
      </c>
      <c r="B91" s="45" t="s">
        <v>54</v>
      </c>
      <c r="C91" s="51" t="str">
        <f>'Angelo Liu'!D7</f>
        <v/>
      </c>
      <c r="D91" s="45" t="s">
        <v>54</v>
      </c>
      <c r="E91" s="51" t="str">
        <f>'Angelo Liu'!F7</f>
        <v/>
      </c>
      <c r="F91" s="45" t="s">
        <v>54</v>
      </c>
      <c r="G91" s="51" t="str">
        <f>'Angelo Liu'!H7</f>
        <v/>
      </c>
      <c r="H91" s="45" t="s">
        <v>54</v>
      </c>
      <c r="I91" s="51" t="str">
        <f>'Angelo Liu'!J7</f>
        <v/>
      </c>
      <c r="J91" s="45" t="s">
        <v>54</v>
      </c>
      <c r="K91" s="51" t="str">
        <f>'Angelo Liu'!L7</f>
        <v/>
      </c>
      <c r="L91" s="45" t="s">
        <v>54</v>
      </c>
      <c r="M91" s="51" t="str">
        <f>'Angelo Liu'!N7</f>
        <v/>
      </c>
      <c r="N91" s="45" t="s">
        <v>54</v>
      </c>
      <c r="O91" s="51" t="str">
        <f>'Angelo Liu'!P7</f>
        <v/>
      </c>
      <c r="P91" s="45" t="s">
        <v>54</v>
      </c>
      <c r="Q91" s="51" t="str">
        <f>'Angelo Liu'!R7</f>
        <v/>
      </c>
      <c r="R91" s="45" t="s">
        <v>54</v>
      </c>
      <c r="S91" s="48"/>
      <c r="T91" s="48"/>
      <c r="U91" s="48"/>
      <c r="V91" s="48"/>
      <c r="W91" s="45">
        <v>90.0</v>
      </c>
      <c r="X91" s="48" t="str">
        <f t="shared" si="1"/>
        <v/>
      </c>
      <c r="Y91" s="45" t="s">
        <v>1791</v>
      </c>
      <c r="Z91" s="48"/>
    </row>
    <row r="92">
      <c r="A92" s="51" t="str">
        <f>'Kevin Schnur'!B2</f>
        <v>Travis d'Arnaud</v>
      </c>
      <c r="B92" s="45" t="s">
        <v>55</v>
      </c>
      <c r="C92" s="51" t="str">
        <f>'Kevin Schnur'!D2</f>
        <v>Rhys Hoskins</v>
      </c>
      <c r="D92" s="45" t="s">
        <v>55</v>
      </c>
      <c r="E92" s="51" t="str">
        <f>'Kevin Schnur'!F2</f>
        <v>Keston Hiura</v>
      </c>
      <c r="F92" s="45" t="s">
        <v>55</v>
      </c>
      <c r="G92" s="51" t="str">
        <f>'Kevin Schnur'!H2</f>
        <v>Rafael Devers</v>
      </c>
      <c r="H92" s="45" t="s">
        <v>55</v>
      </c>
      <c r="I92" s="51" t="str">
        <f>'Kevin Schnur'!J2</f>
        <v>J.P. Crawford</v>
      </c>
      <c r="J92" s="45" t="s">
        <v>55</v>
      </c>
      <c r="K92" s="51" t="str">
        <f>'Kevin Schnur'!L2</f>
        <v>Cody Bellinger</v>
      </c>
      <c r="L92" s="45" t="s">
        <v>55</v>
      </c>
      <c r="M92" s="51" t="str">
        <f>'Kevin Schnur'!N2</f>
        <v>Giancarlo Stanton</v>
      </c>
      <c r="N92" s="45" t="s">
        <v>55</v>
      </c>
      <c r="O92" s="51" t="str">
        <f>'Kevin Schnur'!P2</f>
        <v>AJ Pollock</v>
      </c>
      <c r="P92" s="45" t="s">
        <v>55</v>
      </c>
      <c r="Q92" s="51" t="str">
        <f>'Kevin Schnur'!R2</f>
        <v>Jesse Winker</v>
      </c>
      <c r="R92" s="45" t="s">
        <v>55</v>
      </c>
      <c r="S92" s="48"/>
      <c r="T92" s="48"/>
      <c r="U92" s="48"/>
      <c r="V92" s="48"/>
      <c r="W92" s="45">
        <v>91.0</v>
      </c>
      <c r="X92" s="48" t="str">
        <f t="shared" si="1"/>
        <v>Travis d'Arnaud</v>
      </c>
      <c r="Y92" s="45" t="s">
        <v>1791</v>
      </c>
      <c r="Z92" s="48"/>
    </row>
    <row r="93">
      <c r="A93" s="51" t="str">
        <f>'Kevin Schnur'!B3</f>
        <v/>
      </c>
      <c r="B93" s="45" t="s">
        <v>55</v>
      </c>
      <c r="C93" s="51" t="str">
        <f>'Kevin Schnur'!D3</f>
        <v/>
      </c>
      <c r="D93" s="45" t="s">
        <v>55</v>
      </c>
      <c r="E93" s="51" t="str">
        <f>'Kevin Schnur'!F3</f>
        <v>Donovan Solano</v>
      </c>
      <c r="F93" s="45" t="s">
        <v>55</v>
      </c>
      <c r="G93" s="51" t="str">
        <f>'Kevin Schnur'!H3</f>
        <v/>
      </c>
      <c r="H93" s="45" t="s">
        <v>55</v>
      </c>
      <c r="I93" s="51" t="str">
        <f>'Kevin Schnur'!J3</f>
        <v>Freddy Galvis</v>
      </c>
      <c r="J93" s="45" t="s">
        <v>55</v>
      </c>
      <c r="K93" s="51" t="str">
        <f>'Kevin Schnur'!L3</f>
        <v>David Peralta</v>
      </c>
      <c r="L93" s="45" t="s">
        <v>55</v>
      </c>
      <c r="M93" s="51" t="str">
        <f>'Kevin Schnur'!N3</f>
        <v>Corey Dickerson</v>
      </c>
      <c r="N93" s="45" t="s">
        <v>55</v>
      </c>
      <c r="O93" s="51" t="str">
        <f>'Kevin Schnur'!P3</f>
        <v/>
      </c>
      <c r="P93" s="45" t="s">
        <v>55</v>
      </c>
      <c r="Q93" s="51" t="str">
        <f>'Kevin Schnur'!R3</f>
        <v/>
      </c>
      <c r="R93" s="45" t="s">
        <v>55</v>
      </c>
      <c r="S93" s="48"/>
      <c r="T93" s="48"/>
      <c r="U93" s="48"/>
      <c r="V93" s="48"/>
      <c r="W93" s="45">
        <v>92.0</v>
      </c>
      <c r="X93" s="48" t="str">
        <f t="shared" si="1"/>
        <v/>
      </c>
      <c r="Y93" s="45" t="s">
        <v>1791</v>
      </c>
      <c r="Z93" s="48"/>
    </row>
    <row r="94">
      <c r="A94" s="51" t="str">
        <f>'Kevin Schnur'!B4</f>
        <v/>
      </c>
      <c r="B94" s="45" t="s">
        <v>55</v>
      </c>
      <c r="C94" s="51" t="str">
        <f>'Kevin Schnur'!D4</f>
        <v/>
      </c>
      <c r="D94" s="45" t="s">
        <v>55</v>
      </c>
      <c r="E94" s="51" t="str">
        <f>'Kevin Schnur'!F4</f>
        <v>David Bote</v>
      </c>
      <c r="F94" s="45" t="s">
        <v>55</v>
      </c>
      <c r="G94" s="51" t="str">
        <f>'Kevin Schnur'!H4</f>
        <v/>
      </c>
      <c r="H94" s="45" t="s">
        <v>55</v>
      </c>
      <c r="I94" s="51" t="str">
        <f>'Kevin Schnur'!J4</f>
        <v/>
      </c>
      <c r="J94" s="45" t="s">
        <v>55</v>
      </c>
      <c r="K94" s="51" t="str">
        <f>'Kevin Schnur'!L4</f>
        <v/>
      </c>
      <c r="L94" s="45" t="s">
        <v>55</v>
      </c>
      <c r="M94" s="51" t="str">
        <f>'Kevin Schnur'!N4</f>
        <v/>
      </c>
      <c r="N94" s="45" t="s">
        <v>55</v>
      </c>
      <c r="O94" s="51" t="str">
        <f>'Kevin Schnur'!P4</f>
        <v/>
      </c>
      <c r="P94" s="45" t="s">
        <v>55</v>
      </c>
      <c r="Q94" s="51" t="str">
        <f>'Kevin Schnur'!R4</f>
        <v/>
      </c>
      <c r="R94" s="45" t="s">
        <v>55</v>
      </c>
      <c r="S94" s="48"/>
      <c r="T94" s="48"/>
      <c r="U94" s="48"/>
      <c r="V94" s="48"/>
      <c r="W94" s="45">
        <v>93.0</v>
      </c>
      <c r="X94" s="48" t="str">
        <f t="shared" si="1"/>
        <v/>
      </c>
      <c r="Y94" s="45" t="s">
        <v>1791</v>
      </c>
      <c r="Z94" s="48"/>
    </row>
    <row r="95">
      <c r="A95" s="51" t="str">
        <f>'Kevin Schnur'!B5</f>
        <v/>
      </c>
      <c r="B95" s="45" t="s">
        <v>55</v>
      </c>
      <c r="C95" s="51" t="str">
        <f>'Kevin Schnur'!D5</f>
        <v/>
      </c>
      <c r="D95" s="45" t="s">
        <v>55</v>
      </c>
      <c r="E95" s="51" t="str">
        <f>'Kevin Schnur'!F5</f>
        <v/>
      </c>
      <c r="F95" s="45" t="s">
        <v>55</v>
      </c>
      <c r="G95" s="51" t="str">
        <f>'Kevin Schnur'!H5</f>
        <v/>
      </c>
      <c r="H95" s="45" t="s">
        <v>55</v>
      </c>
      <c r="I95" s="51" t="str">
        <f>'Kevin Schnur'!J5</f>
        <v/>
      </c>
      <c r="J95" s="45" t="s">
        <v>55</v>
      </c>
      <c r="K95" s="51" t="str">
        <f>'Kevin Schnur'!L5</f>
        <v/>
      </c>
      <c r="L95" s="45" t="s">
        <v>55</v>
      </c>
      <c r="M95" s="51" t="str">
        <f>'Kevin Schnur'!N5</f>
        <v/>
      </c>
      <c r="N95" s="45" t="s">
        <v>55</v>
      </c>
      <c r="O95" s="51" t="str">
        <f>'Kevin Schnur'!P5</f>
        <v/>
      </c>
      <c r="P95" s="45" t="s">
        <v>55</v>
      </c>
      <c r="Q95" s="51" t="str">
        <f>'Kevin Schnur'!R5</f>
        <v/>
      </c>
      <c r="R95" s="45" t="s">
        <v>55</v>
      </c>
      <c r="S95" s="48"/>
      <c r="T95" s="48"/>
      <c r="U95" s="48"/>
      <c r="V95" s="48"/>
      <c r="W95" s="45">
        <v>94.0</v>
      </c>
      <c r="X95" s="48" t="str">
        <f t="shared" si="1"/>
        <v/>
      </c>
      <c r="Y95" s="45" t="s">
        <v>1791</v>
      </c>
      <c r="Z95" s="48"/>
    </row>
    <row r="96">
      <c r="A96" s="51" t="str">
        <f>'Kevin Schnur'!B6</f>
        <v/>
      </c>
      <c r="B96" s="45" t="s">
        <v>55</v>
      </c>
      <c r="C96" s="51" t="str">
        <f>'Kevin Schnur'!D6</f>
        <v/>
      </c>
      <c r="D96" s="45" t="s">
        <v>55</v>
      </c>
      <c r="E96" s="51" t="str">
        <f>'Kevin Schnur'!F6</f>
        <v/>
      </c>
      <c r="F96" s="45" t="s">
        <v>55</v>
      </c>
      <c r="G96" s="51" t="str">
        <f>'Kevin Schnur'!H6</f>
        <v/>
      </c>
      <c r="H96" s="45" t="s">
        <v>55</v>
      </c>
      <c r="I96" s="51" t="str">
        <f>'Kevin Schnur'!J6</f>
        <v/>
      </c>
      <c r="J96" s="45" t="s">
        <v>55</v>
      </c>
      <c r="K96" s="51" t="str">
        <f>'Kevin Schnur'!L6</f>
        <v/>
      </c>
      <c r="L96" s="45" t="s">
        <v>55</v>
      </c>
      <c r="M96" s="51" t="str">
        <f>'Kevin Schnur'!N6</f>
        <v/>
      </c>
      <c r="N96" s="45" t="s">
        <v>55</v>
      </c>
      <c r="O96" s="51" t="str">
        <f>'Kevin Schnur'!P6</f>
        <v/>
      </c>
      <c r="P96" s="45" t="s">
        <v>55</v>
      </c>
      <c r="Q96" s="51" t="str">
        <f>'Kevin Schnur'!R6</f>
        <v/>
      </c>
      <c r="R96" s="45" t="s">
        <v>55</v>
      </c>
      <c r="S96" s="48"/>
      <c r="T96" s="48"/>
      <c r="U96" s="48"/>
      <c r="V96" s="48"/>
      <c r="W96" s="45">
        <v>95.0</v>
      </c>
      <c r="X96" s="48" t="str">
        <f t="shared" si="1"/>
        <v/>
      </c>
      <c r="Y96" s="45" t="s">
        <v>1791</v>
      </c>
      <c r="Z96" s="48"/>
    </row>
    <row r="97">
      <c r="A97" s="51" t="str">
        <f>'Kevin Schnur'!B7</f>
        <v/>
      </c>
      <c r="B97" s="45" t="s">
        <v>55</v>
      </c>
      <c r="C97" s="51" t="str">
        <f>'Kevin Schnur'!D7</f>
        <v/>
      </c>
      <c r="D97" s="45" t="s">
        <v>55</v>
      </c>
      <c r="E97" s="51" t="str">
        <f>'Kevin Schnur'!F7</f>
        <v/>
      </c>
      <c r="F97" s="45" t="s">
        <v>55</v>
      </c>
      <c r="G97" s="51" t="str">
        <f>'Kevin Schnur'!H7</f>
        <v/>
      </c>
      <c r="H97" s="45" t="s">
        <v>55</v>
      </c>
      <c r="I97" s="51" t="str">
        <f>'Kevin Schnur'!J7</f>
        <v/>
      </c>
      <c r="J97" s="45" t="s">
        <v>55</v>
      </c>
      <c r="K97" s="51" t="str">
        <f>'Kevin Schnur'!L7</f>
        <v/>
      </c>
      <c r="L97" s="45" t="s">
        <v>55</v>
      </c>
      <c r="M97" s="51" t="str">
        <f>'Kevin Schnur'!N7</f>
        <v/>
      </c>
      <c r="N97" s="45" t="s">
        <v>55</v>
      </c>
      <c r="O97" s="51" t="str">
        <f>'Kevin Schnur'!P7</f>
        <v/>
      </c>
      <c r="P97" s="45" t="s">
        <v>55</v>
      </c>
      <c r="Q97" s="51" t="str">
        <f>'Kevin Schnur'!R7</f>
        <v/>
      </c>
      <c r="R97" s="45" t="s">
        <v>55</v>
      </c>
      <c r="S97" s="48"/>
      <c r="T97" s="48"/>
      <c r="U97" s="48"/>
      <c r="V97" s="48"/>
      <c r="W97" s="45">
        <v>96.0</v>
      </c>
      <c r="X97" s="48" t="str">
        <f t="shared" si="1"/>
        <v/>
      </c>
      <c r="Y97" s="45" t="s">
        <v>1791</v>
      </c>
      <c r="Z97" s="48"/>
    </row>
    <row r="98">
      <c r="A98" s="31"/>
      <c r="B98" s="45"/>
      <c r="C98" s="48"/>
      <c r="D98" s="45"/>
      <c r="E98" s="48"/>
      <c r="F98" s="45"/>
      <c r="G98" s="48"/>
      <c r="H98" s="45"/>
      <c r="I98" s="48"/>
      <c r="J98" s="45"/>
      <c r="K98" s="48"/>
      <c r="L98" s="45"/>
      <c r="M98" s="48"/>
      <c r="N98" s="45"/>
      <c r="O98" s="48"/>
      <c r="P98" s="45"/>
      <c r="Q98" s="48"/>
      <c r="R98" s="45"/>
      <c r="S98" s="48"/>
      <c r="T98" s="48"/>
      <c r="U98" s="48"/>
      <c r="V98" s="48"/>
      <c r="W98" s="45">
        <v>1.0</v>
      </c>
      <c r="X98" s="48" t="str">
        <f t="shared" ref="X98:X193" si="2">C2</f>
        <v>Carlos Santana</v>
      </c>
      <c r="Y98" s="45" t="s">
        <v>1791</v>
      </c>
      <c r="Z98" s="48"/>
    </row>
    <row r="99">
      <c r="A99" s="31"/>
      <c r="B99" s="45"/>
      <c r="C99" s="48"/>
      <c r="D99" s="45"/>
      <c r="E99" s="48"/>
      <c r="F99" s="45"/>
      <c r="G99" s="48"/>
      <c r="H99" s="45"/>
      <c r="I99" s="48"/>
      <c r="J99" s="45"/>
      <c r="K99" s="48"/>
      <c r="L99" s="45"/>
      <c r="M99" s="48"/>
      <c r="N99" s="45"/>
      <c r="O99" s="48"/>
      <c r="P99" s="45"/>
      <c r="Q99" s="48"/>
      <c r="R99" s="45"/>
      <c r="S99" s="48"/>
      <c r="T99" s="48"/>
      <c r="U99" s="48"/>
      <c r="V99" s="48"/>
      <c r="W99" s="45">
        <v>2.0</v>
      </c>
      <c r="X99" s="48" t="str">
        <f t="shared" si="2"/>
        <v>Josh Fuentes</v>
      </c>
      <c r="Y99" s="45" t="s">
        <v>1791</v>
      </c>
      <c r="Z99" s="48"/>
    </row>
    <row r="100">
      <c r="A100" s="31"/>
      <c r="B100" s="45"/>
      <c r="C100" s="48"/>
      <c r="D100" s="45"/>
      <c r="E100" s="48"/>
      <c r="F100" s="45"/>
      <c r="G100" s="48"/>
      <c r="H100" s="45"/>
      <c r="I100" s="48"/>
      <c r="J100" s="45"/>
      <c r="K100" s="48"/>
      <c r="L100" s="45"/>
      <c r="M100" s="48"/>
      <c r="N100" s="45"/>
      <c r="O100" s="48"/>
      <c r="P100" s="45"/>
      <c r="Q100" s="48"/>
      <c r="R100" s="45"/>
      <c r="S100" s="48"/>
      <c r="T100" s="48"/>
      <c r="U100" s="48"/>
      <c r="V100" s="48"/>
      <c r="W100" s="45">
        <v>3.0</v>
      </c>
      <c r="X100" s="48" t="str">
        <f t="shared" si="2"/>
        <v>Pavin Smith</v>
      </c>
      <c r="Y100" s="45" t="s">
        <v>1791</v>
      </c>
      <c r="Z100" s="48"/>
    </row>
    <row r="101">
      <c r="A101" s="31"/>
      <c r="B101" s="45"/>
      <c r="C101" s="48"/>
      <c r="D101" s="45"/>
      <c r="E101" s="48"/>
      <c r="F101" s="45"/>
      <c r="G101" s="48"/>
      <c r="H101" s="45"/>
      <c r="I101" s="48"/>
      <c r="J101" s="45"/>
      <c r="K101" s="48"/>
      <c r="L101" s="45"/>
      <c r="M101" s="48"/>
      <c r="N101" s="45"/>
      <c r="O101" s="48"/>
      <c r="P101" s="45"/>
      <c r="Q101" s="48"/>
      <c r="R101" s="45"/>
      <c r="S101" s="48"/>
      <c r="T101" s="48"/>
      <c r="U101" s="48"/>
      <c r="V101" s="48"/>
      <c r="W101" s="45">
        <v>4.0</v>
      </c>
      <c r="X101" s="48" t="str">
        <f t="shared" si="2"/>
        <v>Mitch Garver</v>
      </c>
      <c r="Y101" s="45" t="s">
        <v>1791</v>
      </c>
      <c r="Z101" s="48"/>
    </row>
    <row r="102">
      <c r="A102" s="31"/>
      <c r="B102" s="45"/>
      <c r="C102" s="48"/>
      <c r="D102" s="45"/>
      <c r="E102" s="48"/>
      <c r="F102" s="45"/>
      <c r="G102" s="48"/>
      <c r="H102" s="45"/>
      <c r="I102" s="48"/>
      <c r="J102" s="45"/>
      <c r="K102" s="48"/>
      <c r="L102" s="45"/>
      <c r="M102" s="48"/>
      <c r="N102" s="45"/>
      <c r="O102" s="48"/>
      <c r="P102" s="45"/>
      <c r="Q102" s="48"/>
      <c r="R102" s="45"/>
      <c r="S102" s="48"/>
      <c r="T102" s="48"/>
      <c r="U102" s="48"/>
      <c r="V102" s="48"/>
      <c r="W102" s="45">
        <v>5.0</v>
      </c>
      <c r="X102" s="48" t="str">
        <f t="shared" si="2"/>
        <v/>
      </c>
      <c r="Y102" s="45" t="s">
        <v>1791</v>
      </c>
      <c r="Z102" s="48"/>
    </row>
    <row r="103">
      <c r="A103" s="31"/>
      <c r="B103" s="45"/>
      <c r="C103" s="48"/>
      <c r="D103" s="45"/>
      <c r="E103" s="48"/>
      <c r="F103" s="45"/>
      <c r="G103" s="48"/>
      <c r="H103" s="45"/>
      <c r="I103" s="48"/>
      <c r="J103" s="45"/>
      <c r="K103" s="48"/>
      <c r="L103" s="45"/>
      <c r="M103" s="48"/>
      <c r="N103" s="45"/>
      <c r="O103" s="48"/>
      <c r="P103" s="45"/>
      <c r="Q103" s="48"/>
      <c r="R103" s="45"/>
      <c r="S103" s="48"/>
      <c r="T103" s="48"/>
      <c r="U103" s="48"/>
      <c r="V103" s="48"/>
      <c r="W103" s="45">
        <v>6.0</v>
      </c>
      <c r="X103" s="48" t="str">
        <f t="shared" si="2"/>
        <v/>
      </c>
      <c r="Y103" s="45" t="s">
        <v>1791</v>
      </c>
      <c r="Z103" s="48"/>
    </row>
    <row r="104">
      <c r="A104" s="31"/>
      <c r="B104" s="45"/>
      <c r="C104" s="48"/>
      <c r="D104" s="45"/>
      <c r="E104" s="48"/>
      <c r="F104" s="45"/>
      <c r="G104" s="48"/>
      <c r="H104" s="45"/>
      <c r="I104" s="48"/>
      <c r="J104" s="45"/>
      <c r="K104" s="48"/>
      <c r="L104" s="45"/>
      <c r="M104" s="48"/>
      <c r="N104" s="45"/>
      <c r="O104" s="48"/>
      <c r="P104" s="45"/>
      <c r="Q104" s="48"/>
      <c r="R104" s="45"/>
      <c r="S104" s="48"/>
      <c r="T104" s="48"/>
      <c r="U104" s="48"/>
      <c r="V104" s="48"/>
      <c r="W104" s="45">
        <v>7.0</v>
      </c>
      <c r="X104" s="48" t="str">
        <f t="shared" si="2"/>
        <v>Paul Goldschmidt</v>
      </c>
      <c r="Y104" s="45" t="s">
        <v>1791</v>
      </c>
      <c r="Z104" s="48"/>
    </row>
    <row r="105">
      <c r="A105" s="31"/>
      <c r="B105" s="45"/>
      <c r="C105" s="48"/>
      <c r="D105" s="45"/>
      <c r="E105" s="48"/>
      <c r="F105" s="45"/>
      <c r="G105" s="48"/>
      <c r="H105" s="45"/>
      <c r="I105" s="48"/>
      <c r="J105" s="45"/>
      <c r="K105" s="48"/>
      <c r="L105" s="45"/>
      <c r="M105" s="48"/>
      <c r="N105" s="45"/>
      <c r="O105" s="48"/>
      <c r="P105" s="45"/>
      <c r="Q105" s="48"/>
      <c r="R105" s="45"/>
      <c r="S105" s="48"/>
      <c r="T105" s="48"/>
      <c r="U105" s="48"/>
      <c r="V105" s="48"/>
      <c r="W105" s="45">
        <v>8.0</v>
      </c>
      <c r="X105" s="48" t="str">
        <f t="shared" si="2"/>
        <v>Eric Hosmer</v>
      </c>
      <c r="Y105" s="45" t="s">
        <v>1791</v>
      </c>
      <c r="Z105" s="48"/>
    </row>
    <row r="106">
      <c r="A106" s="31"/>
      <c r="B106" s="45"/>
      <c r="C106" s="48"/>
      <c r="D106" s="45"/>
      <c r="E106" s="48"/>
      <c r="F106" s="45"/>
      <c r="G106" s="48"/>
      <c r="H106" s="45"/>
      <c r="I106" s="48"/>
      <c r="J106" s="45"/>
      <c r="K106" s="48"/>
      <c r="L106" s="45"/>
      <c r="M106" s="48"/>
      <c r="N106" s="45"/>
      <c r="O106" s="48"/>
      <c r="P106" s="45"/>
      <c r="Q106" s="48"/>
      <c r="R106" s="45"/>
      <c r="S106" s="48"/>
      <c r="T106" s="48"/>
      <c r="U106" s="48"/>
      <c r="V106" s="48"/>
      <c r="W106" s="45">
        <v>9.0</v>
      </c>
      <c r="X106" s="48" t="str">
        <f t="shared" si="2"/>
        <v/>
      </c>
      <c r="Y106" s="45" t="s">
        <v>1791</v>
      </c>
      <c r="Z106" s="48"/>
    </row>
    <row r="107">
      <c r="A107" s="31"/>
      <c r="B107" s="45"/>
      <c r="C107" s="48"/>
      <c r="D107" s="45"/>
      <c r="E107" s="48"/>
      <c r="F107" s="45"/>
      <c r="G107" s="48"/>
      <c r="H107" s="45"/>
      <c r="I107" s="48"/>
      <c r="J107" s="45"/>
      <c r="K107" s="48"/>
      <c r="L107" s="45"/>
      <c r="M107" s="48"/>
      <c r="N107" s="45"/>
      <c r="O107" s="48"/>
      <c r="P107" s="45"/>
      <c r="Q107" s="48"/>
      <c r="R107" s="45"/>
      <c r="S107" s="48"/>
      <c r="T107" s="48"/>
      <c r="U107" s="48"/>
      <c r="V107" s="48"/>
      <c r="W107" s="45">
        <v>10.0</v>
      </c>
      <c r="X107" s="48" t="str">
        <f t="shared" si="2"/>
        <v/>
      </c>
      <c r="Y107" s="45" t="s">
        <v>1791</v>
      </c>
      <c r="Z107" s="48"/>
    </row>
    <row r="108">
      <c r="A108" s="31"/>
      <c r="B108" s="45"/>
      <c r="C108" s="48"/>
      <c r="D108" s="45"/>
      <c r="E108" s="48"/>
      <c r="F108" s="45"/>
      <c r="G108" s="48"/>
      <c r="H108" s="45"/>
      <c r="I108" s="48"/>
      <c r="J108" s="45"/>
      <c r="K108" s="48"/>
      <c r="L108" s="45"/>
      <c r="M108" s="48"/>
      <c r="N108" s="45"/>
      <c r="O108" s="48"/>
      <c r="P108" s="45"/>
      <c r="Q108" s="48"/>
      <c r="R108" s="45"/>
      <c r="S108" s="48"/>
      <c r="T108" s="48"/>
      <c r="U108" s="48"/>
      <c r="V108" s="48"/>
      <c r="W108" s="45">
        <v>11.0</v>
      </c>
      <c r="X108" s="48" t="str">
        <f t="shared" si="2"/>
        <v/>
      </c>
      <c r="Y108" s="45" t="s">
        <v>1791</v>
      </c>
      <c r="Z108" s="48"/>
    </row>
    <row r="109">
      <c r="A109" s="31"/>
      <c r="B109" s="45"/>
      <c r="C109" s="48"/>
      <c r="D109" s="45"/>
      <c r="E109" s="48"/>
      <c r="F109" s="45"/>
      <c r="G109" s="48"/>
      <c r="H109" s="45"/>
      <c r="I109" s="48"/>
      <c r="J109" s="45"/>
      <c r="K109" s="48"/>
      <c r="L109" s="45"/>
      <c r="M109" s="48"/>
      <c r="N109" s="45"/>
      <c r="O109" s="48"/>
      <c r="P109" s="45"/>
      <c r="Q109" s="48"/>
      <c r="R109" s="45"/>
      <c r="S109" s="48"/>
      <c r="T109" s="48"/>
      <c r="U109" s="48"/>
      <c r="V109" s="48"/>
      <c r="W109" s="45">
        <v>12.0</v>
      </c>
      <c r="X109" s="48" t="str">
        <f t="shared" si="2"/>
        <v/>
      </c>
      <c r="Y109" s="45" t="s">
        <v>1791</v>
      </c>
      <c r="Z109" s="48"/>
    </row>
    <row r="110">
      <c r="A110" s="31"/>
      <c r="B110" s="45"/>
      <c r="C110" s="48"/>
      <c r="D110" s="45"/>
      <c r="E110" s="48"/>
      <c r="F110" s="45"/>
      <c r="G110" s="48"/>
      <c r="H110" s="45"/>
      <c r="I110" s="48"/>
      <c r="J110" s="45"/>
      <c r="K110" s="48"/>
      <c r="L110" s="45"/>
      <c r="M110" s="48"/>
      <c r="N110" s="45"/>
      <c r="O110" s="48"/>
      <c r="P110" s="45"/>
      <c r="Q110" s="48"/>
      <c r="R110" s="45"/>
      <c r="S110" s="48"/>
      <c r="T110" s="48"/>
      <c r="U110" s="48"/>
      <c r="V110" s="48"/>
      <c r="W110" s="45">
        <v>13.0</v>
      </c>
      <c r="X110" s="48" t="str">
        <f t="shared" si="2"/>
        <v>Pete Alonso</v>
      </c>
      <c r="Y110" s="45" t="s">
        <v>1791</v>
      </c>
      <c r="Z110" s="48"/>
    </row>
    <row r="111">
      <c r="A111" s="31"/>
      <c r="B111" s="45"/>
      <c r="C111" s="48"/>
      <c r="D111" s="45"/>
      <c r="E111" s="48"/>
      <c r="F111" s="45"/>
      <c r="G111" s="48"/>
      <c r="H111" s="45"/>
      <c r="I111" s="48"/>
      <c r="J111" s="45"/>
      <c r="K111" s="48"/>
      <c r="L111" s="45"/>
      <c r="M111" s="48"/>
      <c r="N111" s="45"/>
      <c r="O111" s="48"/>
      <c r="P111" s="45"/>
      <c r="Q111" s="48"/>
      <c r="R111" s="45"/>
      <c r="S111" s="48"/>
      <c r="T111" s="48"/>
      <c r="U111" s="48"/>
      <c r="V111" s="48"/>
      <c r="W111" s="45">
        <v>14.0</v>
      </c>
      <c r="X111" s="48" t="str">
        <f t="shared" si="2"/>
        <v>Colin Moran</v>
      </c>
      <c r="Y111" s="45" t="s">
        <v>1791</v>
      </c>
      <c r="Z111" s="48"/>
    </row>
    <row r="112">
      <c r="A112" s="31"/>
      <c r="B112" s="45"/>
      <c r="C112" s="48"/>
      <c r="D112" s="45"/>
      <c r="E112" s="48"/>
      <c r="F112" s="45"/>
      <c r="G112" s="48"/>
      <c r="H112" s="45"/>
      <c r="I112" s="48"/>
      <c r="J112" s="45"/>
      <c r="K112" s="48"/>
      <c r="L112" s="45"/>
      <c r="M112" s="48"/>
      <c r="N112" s="45"/>
      <c r="O112" s="48"/>
      <c r="P112" s="45"/>
      <c r="Q112" s="48"/>
      <c r="R112" s="45"/>
      <c r="S112" s="31"/>
      <c r="T112" s="31"/>
      <c r="U112" s="31"/>
      <c r="V112" s="31"/>
      <c r="W112" s="45">
        <v>15.0</v>
      </c>
      <c r="X112" s="48" t="str">
        <f t="shared" si="2"/>
        <v/>
      </c>
      <c r="Y112" s="45" t="s">
        <v>1791</v>
      </c>
      <c r="Z112" s="48"/>
    </row>
    <row r="113">
      <c r="A113" s="31"/>
      <c r="B113" s="45"/>
      <c r="C113" s="48"/>
      <c r="D113" s="45"/>
      <c r="E113" s="48"/>
      <c r="F113" s="45"/>
      <c r="G113" s="48"/>
      <c r="H113" s="45"/>
      <c r="I113" s="48"/>
      <c r="J113" s="45"/>
      <c r="K113" s="48"/>
      <c r="L113" s="45"/>
      <c r="M113" s="48"/>
      <c r="N113" s="45"/>
      <c r="O113" s="48"/>
      <c r="P113" s="45"/>
      <c r="Q113" s="48"/>
      <c r="R113" s="45"/>
      <c r="S113" s="48"/>
      <c r="T113" s="48"/>
      <c r="U113" s="48"/>
      <c r="V113" s="48"/>
      <c r="W113" s="45">
        <v>16.0</v>
      </c>
      <c r="X113" s="48" t="str">
        <f t="shared" si="2"/>
        <v/>
      </c>
      <c r="Y113" s="45" t="s">
        <v>1791</v>
      </c>
      <c r="Z113" s="48"/>
    </row>
    <row r="114">
      <c r="A114" s="31"/>
      <c r="B114" s="45"/>
      <c r="C114" s="48"/>
      <c r="D114" s="45"/>
      <c r="E114" s="48"/>
      <c r="F114" s="45"/>
      <c r="G114" s="48"/>
      <c r="H114" s="45"/>
      <c r="I114" s="48"/>
      <c r="J114" s="45"/>
      <c r="K114" s="48"/>
      <c r="L114" s="45"/>
      <c r="M114" s="48"/>
      <c r="N114" s="45"/>
      <c r="O114" s="48"/>
      <c r="P114" s="45"/>
      <c r="Q114" s="48"/>
      <c r="R114" s="45"/>
      <c r="S114" s="48"/>
      <c r="T114" s="48"/>
      <c r="U114" s="48"/>
      <c r="V114" s="48"/>
      <c r="W114" s="45">
        <v>17.0</v>
      </c>
      <c r="X114" s="48" t="str">
        <f t="shared" si="2"/>
        <v/>
      </c>
      <c r="Y114" s="45" t="s">
        <v>1791</v>
      </c>
      <c r="Z114" s="48"/>
    </row>
    <row r="115">
      <c r="A115" s="31"/>
      <c r="B115" s="45"/>
      <c r="C115" s="48"/>
      <c r="D115" s="45"/>
      <c r="E115" s="48"/>
      <c r="F115" s="45"/>
      <c r="G115" s="48"/>
      <c r="H115" s="45"/>
      <c r="I115" s="48"/>
      <c r="J115" s="45"/>
      <c r="K115" s="48"/>
      <c r="L115" s="45"/>
      <c r="M115" s="48"/>
      <c r="N115" s="45"/>
      <c r="O115" s="48"/>
      <c r="P115" s="45"/>
      <c r="Q115" s="48"/>
      <c r="R115" s="45"/>
      <c r="S115" s="48"/>
      <c r="T115" s="48"/>
      <c r="U115" s="48"/>
      <c r="V115" s="48"/>
      <c r="W115" s="45">
        <v>18.0</v>
      </c>
      <c r="X115" s="48" t="str">
        <f t="shared" si="2"/>
        <v/>
      </c>
      <c r="Y115" s="45" t="s">
        <v>1791</v>
      </c>
      <c r="Z115" s="48"/>
    </row>
    <row r="116">
      <c r="A116" s="31"/>
      <c r="B116" s="45"/>
      <c r="C116" s="48"/>
      <c r="D116" s="45"/>
      <c r="E116" s="48"/>
      <c r="F116" s="45"/>
      <c r="G116" s="48"/>
      <c r="H116" s="45"/>
      <c r="I116" s="48"/>
      <c r="J116" s="45"/>
      <c r="K116" s="48"/>
      <c r="L116" s="45"/>
      <c r="M116" s="48"/>
      <c r="N116" s="45"/>
      <c r="O116" s="48"/>
      <c r="P116" s="45"/>
      <c r="Q116" s="48"/>
      <c r="R116" s="45"/>
      <c r="S116" s="48"/>
      <c r="T116" s="48"/>
      <c r="U116" s="48"/>
      <c r="V116" s="48"/>
      <c r="W116" s="45">
        <v>19.0</v>
      </c>
      <c r="X116" s="48" t="str">
        <f t="shared" si="2"/>
        <v>Jesus Aguilar</v>
      </c>
      <c r="Y116" s="45" t="s">
        <v>1791</v>
      </c>
      <c r="Z116" s="48"/>
    </row>
    <row r="117">
      <c r="A117" s="31"/>
      <c r="B117" s="45"/>
      <c r="C117" s="48"/>
      <c r="D117" s="45"/>
      <c r="E117" s="48"/>
      <c r="F117" s="45"/>
      <c r="G117" s="48"/>
      <c r="H117" s="45"/>
      <c r="I117" s="48"/>
      <c r="J117" s="45"/>
      <c r="K117" s="48"/>
      <c r="L117" s="45"/>
      <c r="M117" s="48"/>
      <c r="N117" s="45"/>
      <c r="O117" s="48"/>
      <c r="P117" s="45"/>
      <c r="Q117" s="48"/>
      <c r="R117" s="45"/>
      <c r="S117" s="48"/>
      <c r="T117" s="48"/>
      <c r="U117" s="48"/>
      <c r="V117" s="48"/>
      <c r="W117" s="45">
        <v>20.0</v>
      </c>
      <c r="X117" s="48" t="str">
        <f t="shared" si="2"/>
        <v>Dominic Smith</v>
      </c>
      <c r="Y117" s="45" t="s">
        <v>1791</v>
      </c>
      <c r="Z117" s="48"/>
    </row>
    <row r="118">
      <c r="A118" s="31"/>
      <c r="B118" s="45"/>
      <c r="C118" s="48"/>
      <c r="D118" s="45"/>
      <c r="E118" s="48"/>
      <c r="F118" s="45"/>
      <c r="G118" s="48"/>
      <c r="H118" s="45"/>
      <c r="I118" s="48"/>
      <c r="J118" s="45"/>
      <c r="K118" s="48"/>
      <c r="L118" s="45"/>
      <c r="M118" s="48"/>
      <c r="N118" s="45"/>
      <c r="O118" s="48"/>
      <c r="P118" s="45"/>
      <c r="Q118" s="48"/>
      <c r="R118" s="45"/>
      <c r="S118" s="48"/>
      <c r="T118" s="48"/>
      <c r="U118" s="48"/>
      <c r="V118" s="48"/>
      <c r="W118" s="45">
        <v>21.0</v>
      </c>
      <c r="X118" s="48" t="str">
        <f t="shared" si="2"/>
        <v/>
      </c>
      <c r="Y118" s="45" t="s">
        <v>1791</v>
      </c>
      <c r="Z118" s="48"/>
    </row>
    <row r="119">
      <c r="A119" s="31"/>
      <c r="B119" s="45"/>
      <c r="C119" s="48"/>
      <c r="D119" s="45"/>
      <c r="E119" s="48"/>
      <c r="F119" s="45"/>
      <c r="G119" s="48"/>
      <c r="H119" s="45"/>
      <c r="I119" s="48"/>
      <c r="J119" s="45"/>
      <c r="K119" s="48"/>
      <c r="L119" s="45"/>
      <c r="M119" s="48"/>
      <c r="N119" s="45"/>
      <c r="O119" s="48"/>
      <c r="P119" s="45"/>
      <c r="Q119" s="48"/>
      <c r="R119" s="45"/>
      <c r="S119" s="31"/>
      <c r="T119" s="31"/>
      <c r="U119" s="31"/>
      <c r="V119" s="31"/>
      <c r="W119" s="45">
        <v>22.0</v>
      </c>
      <c r="X119" s="48" t="str">
        <f t="shared" si="2"/>
        <v/>
      </c>
      <c r="Y119" s="45" t="s">
        <v>1791</v>
      </c>
      <c r="Z119" s="48"/>
    </row>
    <row r="120">
      <c r="A120" s="31"/>
      <c r="B120" s="45"/>
      <c r="C120" s="48"/>
      <c r="D120" s="45"/>
      <c r="E120" s="48"/>
      <c r="F120" s="45"/>
      <c r="G120" s="48"/>
      <c r="H120" s="45"/>
      <c r="I120" s="48"/>
      <c r="J120" s="45"/>
      <c r="K120" s="48"/>
      <c r="L120" s="45"/>
      <c r="M120" s="48"/>
      <c r="N120" s="45"/>
      <c r="O120" s="48"/>
      <c r="P120" s="45"/>
      <c r="Q120" s="48"/>
      <c r="R120" s="45"/>
      <c r="S120" s="48"/>
      <c r="T120" s="48"/>
      <c r="U120" s="48"/>
      <c r="V120" s="48"/>
      <c r="W120" s="45">
        <v>23.0</v>
      </c>
      <c r="X120" s="48" t="str">
        <f t="shared" si="2"/>
        <v/>
      </c>
      <c r="Y120" s="45" t="s">
        <v>1791</v>
      </c>
      <c r="Z120" s="48"/>
    </row>
    <row r="121">
      <c r="A121" s="31"/>
      <c r="B121" s="45"/>
      <c r="C121" s="48"/>
      <c r="D121" s="45"/>
      <c r="E121" s="48"/>
      <c r="F121" s="45"/>
      <c r="G121" s="48"/>
      <c r="H121" s="45"/>
      <c r="I121" s="48"/>
      <c r="J121" s="45"/>
      <c r="K121" s="48"/>
      <c r="L121" s="45"/>
      <c r="M121" s="48"/>
      <c r="N121" s="45"/>
      <c r="O121" s="48"/>
      <c r="P121" s="45"/>
      <c r="Q121" s="48"/>
      <c r="R121" s="45"/>
      <c r="S121" s="48"/>
      <c r="T121" s="48"/>
      <c r="U121" s="48"/>
      <c r="V121" s="48"/>
      <c r="W121" s="45">
        <v>24.0</v>
      </c>
      <c r="X121" s="48" t="str">
        <f t="shared" si="2"/>
        <v/>
      </c>
      <c r="Y121" s="45" t="s">
        <v>1791</v>
      </c>
      <c r="Z121" s="48"/>
    </row>
    <row r="122">
      <c r="A122" s="31"/>
      <c r="B122" s="45"/>
      <c r="C122" s="48"/>
      <c r="D122" s="45"/>
      <c r="E122" s="48"/>
      <c r="F122" s="45"/>
      <c r="G122" s="48"/>
      <c r="H122" s="45"/>
      <c r="I122" s="48"/>
      <c r="J122" s="45"/>
      <c r="K122" s="48"/>
      <c r="L122" s="45"/>
      <c r="M122" s="48"/>
      <c r="N122" s="45"/>
      <c r="O122" s="48"/>
      <c r="P122" s="45"/>
      <c r="Q122" s="48"/>
      <c r="R122" s="45"/>
      <c r="S122" s="48"/>
      <c r="T122" s="48"/>
      <c r="U122" s="48"/>
      <c r="V122" s="48"/>
      <c r="W122" s="45">
        <v>25.0</v>
      </c>
      <c r="X122" s="48" t="str">
        <f t="shared" si="2"/>
        <v>Freddie Freeman</v>
      </c>
      <c r="Y122" s="45" t="s">
        <v>1791</v>
      </c>
      <c r="Z122" s="48"/>
    </row>
    <row r="123">
      <c r="A123" s="31"/>
      <c r="B123" s="45"/>
      <c r="C123" s="48"/>
      <c r="D123" s="45"/>
      <c r="E123" s="48"/>
      <c r="F123" s="45"/>
      <c r="G123" s="48"/>
      <c r="H123" s="45"/>
      <c r="I123" s="48"/>
      <c r="J123" s="45"/>
      <c r="K123" s="48"/>
      <c r="L123" s="45"/>
      <c r="M123" s="48"/>
      <c r="N123" s="45"/>
      <c r="O123" s="48"/>
      <c r="P123" s="45"/>
      <c r="Q123" s="48"/>
      <c r="R123" s="45"/>
      <c r="S123" s="48"/>
      <c r="T123" s="48"/>
      <c r="U123" s="48"/>
      <c r="V123" s="48"/>
      <c r="W123" s="45">
        <v>26.0</v>
      </c>
      <c r="X123" s="48" t="str">
        <f t="shared" si="2"/>
        <v/>
      </c>
      <c r="Y123" s="45" t="s">
        <v>1791</v>
      </c>
      <c r="Z123" s="48"/>
    </row>
    <row r="124">
      <c r="A124" s="31"/>
      <c r="B124" s="45"/>
      <c r="C124" s="48"/>
      <c r="D124" s="45"/>
      <c r="E124" s="48"/>
      <c r="F124" s="45"/>
      <c r="G124" s="48"/>
      <c r="H124" s="45"/>
      <c r="I124" s="48"/>
      <c r="J124" s="45"/>
      <c r="K124" s="48"/>
      <c r="L124" s="45"/>
      <c r="M124" s="48"/>
      <c r="N124" s="45"/>
      <c r="O124" s="48"/>
      <c r="P124" s="45"/>
      <c r="Q124" s="48"/>
      <c r="R124" s="45"/>
      <c r="S124" s="48"/>
      <c r="T124" s="48"/>
      <c r="U124" s="48"/>
      <c r="V124" s="48"/>
      <c r="W124" s="45">
        <v>27.0</v>
      </c>
      <c r="X124" s="48" t="str">
        <f t="shared" si="2"/>
        <v/>
      </c>
      <c r="Y124" s="45" t="s">
        <v>1791</v>
      </c>
      <c r="Z124" s="48"/>
    </row>
    <row r="125">
      <c r="A125" s="31"/>
      <c r="B125" s="45"/>
      <c r="C125" s="48"/>
      <c r="D125" s="45"/>
      <c r="E125" s="48"/>
      <c r="F125" s="45"/>
      <c r="G125" s="48"/>
      <c r="H125" s="45"/>
      <c r="I125" s="48"/>
      <c r="J125" s="45"/>
      <c r="K125" s="48"/>
      <c r="L125" s="45"/>
      <c r="M125" s="48"/>
      <c r="N125" s="45"/>
      <c r="O125" s="48"/>
      <c r="P125" s="45"/>
      <c r="Q125" s="48"/>
      <c r="R125" s="45"/>
      <c r="S125" s="48"/>
      <c r="T125" s="48"/>
      <c r="U125" s="48"/>
      <c r="V125" s="48"/>
      <c r="W125" s="45">
        <v>28.0</v>
      </c>
      <c r="X125" s="48" t="str">
        <f t="shared" si="2"/>
        <v/>
      </c>
      <c r="Y125" s="45" t="s">
        <v>1791</v>
      </c>
      <c r="Z125" s="48"/>
    </row>
    <row r="126">
      <c r="A126" s="31"/>
      <c r="B126" s="45"/>
      <c r="C126" s="48"/>
      <c r="D126" s="45"/>
      <c r="E126" s="48"/>
      <c r="F126" s="45"/>
      <c r="G126" s="48"/>
      <c r="H126" s="45"/>
      <c r="I126" s="48"/>
      <c r="J126" s="45"/>
      <c r="K126" s="48"/>
      <c r="L126" s="45"/>
      <c r="M126" s="48"/>
      <c r="N126" s="45"/>
      <c r="O126" s="48"/>
      <c r="P126" s="45"/>
      <c r="Q126" s="48"/>
      <c r="R126" s="45"/>
      <c r="S126" s="48"/>
      <c r="T126" s="48"/>
      <c r="U126" s="48"/>
      <c r="V126" s="48"/>
      <c r="W126" s="45">
        <v>29.0</v>
      </c>
      <c r="X126" s="48" t="str">
        <f t="shared" si="2"/>
        <v/>
      </c>
      <c r="Y126" s="45" t="s">
        <v>1791</v>
      </c>
      <c r="Z126" s="48"/>
    </row>
    <row r="127">
      <c r="A127" s="31"/>
      <c r="B127" s="45"/>
      <c r="C127" s="48"/>
      <c r="D127" s="45"/>
      <c r="E127" s="48"/>
      <c r="F127" s="45"/>
      <c r="G127" s="48"/>
      <c r="H127" s="45"/>
      <c r="I127" s="48"/>
      <c r="J127" s="45"/>
      <c r="K127" s="48"/>
      <c r="L127" s="45"/>
      <c r="M127" s="48"/>
      <c r="N127" s="45"/>
      <c r="O127" s="48"/>
      <c r="P127" s="45"/>
      <c r="Q127" s="48"/>
      <c r="R127" s="45"/>
      <c r="S127" s="48"/>
      <c r="T127" s="48"/>
      <c r="U127" s="48"/>
      <c r="V127" s="48"/>
      <c r="W127" s="45">
        <v>30.0</v>
      </c>
      <c r="X127" s="48" t="str">
        <f t="shared" si="2"/>
        <v/>
      </c>
      <c r="Y127" s="45" t="s">
        <v>1791</v>
      </c>
      <c r="Z127" s="48"/>
    </row>
    <row r="128">
      <c r="A128" s="31"/>
      <c r="B128" s="45"/>
      <c r="C128" s="48"/>
      <c r="D128" s="45"/>
      <c r="E128" s="48"/>
      <c r="F128" s="45"/>
      <c r="G128" s="48"/>
      <c r="H128" s="45"/>
      <c r="I128" s="48"/>
      <c r="J128" s="45"/>
      <c r="K128" s="48"/>
      <c r="L128" s="45"/>
      <c r="M128" s="48"/>
      <c r="N128" s="45"/>
      <c r="O128" s="48"/>
      <c r="P128" s="45"/>
      <c r="Q128" s="48"/>
      <c r="R128" s="45"/>
      <c r="S128" s="48"/>
      <c r="T128" s="48"/>
      <c r="U128" s="48"/>
      <c r="V128" s="48"/>
      <c r="W128" s="45">
        <v>31.0</v>
      </c>
      <c r="X128" s="48" t="str">
        <f t="shared" si="2"/>
        <v>Anthony Rizzo</v>
      </c>
      <c r="Y128" s="45" t="s">
        <v>1791</v>
      </c>
      <c r="Z128" s="48"/>
    </row>
    <row r="129">
      <c r="A129" s="31"/>
      <c r="B129" s="45"/>
      <c r="C129" s="48"/>
      <c r="D129" s="45"/>
      <c r="E129" s="48"/>
      <c r="F129" s="45"/>
      <c r="G129" s="48"/>
      <c r="H129" s="45"/>
      <c r="I129" s="48"/>
      <c r="J129" s="45"/>
      <c r="K129" s="48"/>
      <c r="L129" s="45"/>
      <c r="M129" s="48"/>
      <c r="N129" s="45"/>
      <c r="O129" s="48"/>
      <c r="P129" s="45"/>
      <c r="Q129" s="48"/>
      <c r="R129" s="45"/>
      <c r="S129" s="48"/>
      <c r="T129" s="48"/>
      <c r="U129" s="48"/>
      <c r="V129" s="48"/>
      <c r="W129" s="45">
        <v>32.0</v>
      </c>
      <c r="X129" s="48" t="str">
        <f t="shared" si="2"/>
        <v>Willians Astudillo</v>
      </c>
      <c r="Y129" s="45" t="s">
        <v>1791</v>
      </c>
      <c r="Z129" s="48"/>
    </row>
    <row r="130">
      <c r="A130" s="31"/>
      <c r="B130" s="45"/>
      <c r="C130" s="48"/>
      <c r="D130" s="45"/>
      <c r="E130" s="48"/>
      <c r="F130" s="45"/>
      <c r="G130" s="48"/>
      <c r="H130" s="45"/>
      <c r="I130" s="48"/>
      <c r="J130" s="45"/>
      <c r="K130" s="48"/>
      <c r="L130" s="45"/>
      <c r="M130" s="48"/>
      <c r="N130" s="45"/>
      <c r="O130" s="48"/>
      <c r="P130" s="45"/>
      <c r="Q130" s="48"/>
      <c r="R130" s="45"/>
      <c r="S130" s="48"/>
      <c r="T130" s="48"/>
      <c r="U130" s="48"/>
      <c r="V130" s="48"/>
      <c r="W130" s="45">
        <v>33.0</v>
      </c>
      <c r="X130" s="48" t="str">
        <f t="shared" si="2"/>
        <v>Rowdy Tellez</v>
      </c>
      <c r="Y130" s="45" t="s">
        <v>1791</v>
      </c>
      <c r="Z130" s="48"/>
    </row>
    <row r="131">
      <c r="A131" s="31"/>
      <c r="B131" s="45"/>
      <c r="C131" s="48"/>
      <c r="D131" s="45"/>
      <c r="E131" s="48"/>
      <c r="F131" s="45"/>
      <c r="G131" s="48"/>
      <c r="H131" s="45"/>
      <c r="I131" s="48"/>
      <c r="J131" s="45"/>
      <c r="K131" s="48"/>
      <c r="L131" s="45"/>
      <c r="M131" s="48"/>
      <c r="N131" s="45"/>
      <c r="O131" s="48"/>
      <c r="P131" s="45"/>
      <c r="Q131" s="48"/>
      <c r="R131" s="45"/>
      <c r="S131" s="48"/>
      <c r="T131" s="48"/>
      <c r="U131" s="48"/>
      <c r="V131" s="48"/>
      <c r="W131" s="45">
        <v>34.0</v>
      </c>
      <c r="X131" s="48" t="str">
        <f t="shared" si="2"/>
        <v>Garrett Cooper</v>
      </c>
      <c r="Y131" s="45" t="s">
        <v>1791</v>
      </c>
      <c r="Z131" s="48"/>
    </row>
    <row r="132">
      <c r="A132" s="31"/>
      <c r="B132" s="45"/>
      <c r="C132" s="48"/>
      <c r="D132" s="45"/>
      <c r="E132" s="48"/>
      <c r="F132" s="45"/>
      <c r="G132" s="48"/>
      <c r="H132" s="45"/>
      <c r="I132" s="48"/>
      <c r="J132" s="45"/>
      <c r="K132" s="48"/>
      <c r="L132" s="45"/>
      <c r="M132" s="48"/>
      <c r="N132" s="45"/>
      <c r="O132" s="48"/>
      <c r="P132" s="45"/>
      <c r="Q132" s="48"/>
      <c r="R132" s="45"/>
      <c r="S132" s="31"/>
      <c r="T132" s="31"/>
      <c r="U132" s="31"/>
      <c r="V132" s="31"/>
      <c r="W132" s="45">
        <v>35.0</v>
      </c>
      <c r="X132" s="48" t="str">
        <f t="shared" si="2"/>
        <v/>
      </c>
      <c r="Y132" s="45" t="s">
        <v>1791</v>
      </c>
      <c r="Z132" s="48"/>
    </row>
    <row r="133">
      <c r="A133" s="31"/>
      <c r="B133" s="45"/>
      <c r="C133" s="48"/>
      <c r="D133" s="45"/>
      <c r="E133" s="48"/>
      <c r="F133" s="45"/>
      <c r="G133" s="48"/>
      <c r="H133" s="45"/>
      <c r="I133" s="48"/>
      <c r="J133" s="45"/>
      <c r="K133" s="48"/>
      <c r="L133" s="45"/>
      <c r="M133" s="48"/>
      <c r="N133" s="45"/>
      <c r="O133" s="48"/>
      <c r="P133" s="45"/>
      <c r="Q133" s="48"/>
      <c r="R133" s="45"/>
      <c r="S133" s="48"/>
      <c r="T133" s="48"/>
      <c r="U133" s="48"/>
      <c r="V133" s="48"/>
      <c r="W133" s="45">
        <v>36.0</v>
      </c>
      <c r="X133" s="48" t="str">
        <f t="shared" si="2"/>
        <v/>
      </c>
      <c r="Y133" s="45" t="s">
        <v>1791</v>
      </c>
      <c r="Z133" s="48"/>
    </row>
    <row r="134">
      <c r="A134" s="31"/>
      <c r="B134" s="45"/>
      <c r="C134" s="48"/>
      <c r="D134" s="45"/>
      <c r="E134" s="48"/>
      <c r="F134" s="45"/>
      <c r="G134" s="48"/>
      <c r="H134" s="45"/>
      <c r="I134" s="48"/>
      <c r="J134" s="45"/>
      <c r="K134" s="48"/>
      <c r="L134" s="45"/>
      <c r="M134" s="48"/>
      <c r="N134" s="45"/>
      <c r="O134" s="48"/>
      <c r="P134" s="45"/>
      <c r="Q134" s="48"/>
      <c r="R134" s="45"/>
      <c r="S134" s="48"/>
      <c r="T134" s="48"/>
      <c r="U134" s="48"/>
      <c r="V134" s="48"/>
      <c r="W134" s="45">
        <v>37.0</v>
      </c>
      <c r="X134" s="48" t="str">
        <f t="shared" si="2"/>
        <v>Christian Walker</v>
      </c>
      <c r="Y134" s="45" t="s">
        <v>1791</v>
      </c>
      <c r="Z134" s="48"/>
    </row>
    <row r="135">
      <c r="A135" s="31"/>
      <c r="B135" s="45"/>
      <c r="C135" s="48"/>
      <c r="D135" s="45"/>
      <c r="E135" s="48"/>
      <c r="F135" s="45"/>
      <c r="G135" s="48"/>
      <c r="H135" s="45"/>
      <c r="I135" s="48"/>
      <c r="J135" s="45"/>
      <c r="K135" s="48"/>
      <c r="L135" s="45"/>
      <c r="M135" s="48"/>
      <c r="N135" s="45"/>
      <c r="O135" s="48"/>
      <c r="P135" s="45"/>
      <c r="Q135" s="48"/>
      <c r="R135" s="45"/>
      <c r="S135" s="48"/>
      <c r="T135" s="48"/>
      <c r="U135" s="48"/>
      <c r="V135" s="48"/>
      <c r="W135" s="45">
        <v>38.0</v>
      </c>
      <c r="X135" s="48" t="str">
        <f t="shared" si="2"/>
        <v>Ji-Man Choi</v>
      </c>
      <c r="Y135" s="45" t="s">
        <v>1791</v>
      </c>
      <c r="Z135" s="48"/>
    </row>
    <row r="136">
      <c r="A136" s="31"/>
      <c r="B136" s="45"/>
      <c r="C136" s="48"/>
      <c r="D136" s="45"/>
      <c r="E136" s="48"/>
      <c r="F136" s="45"/>
      <c r="G136" s="48"/>
      <c r="H136" s="45"/>
      <c r="I136" s="48"/>
      <c r="J136" s="45"/>
      <c r="K136" s="48"/>
      <c r="L136" s="45"/>
      <c r="M136" s="48"/>
      <c r="N136" s="45"/>
      <c r="O136" s="48"/>
      <c r="P136" s="45"/>
      <c r="Q136" s="48"/>
      <c r="R136" s="45"/>
      <c r="S136" s="48"/>
      <c r="T136" s="48"/>
      <c r="U136" s="48"/>
      <c r="V136" s="48"/>
      <c r="W136" s="45">
        <v>39.0</v>
      </c>
      <c r="X136" s="48" t="str">
        <f t="shared" si="2"/>
        <v>Albert Pujols</v>
      </c>
      <c r="Y136" s="45" t="s">
        <v>1791</v>
      </c>
      <c r="Z136" s="48"/>
    </row>
    <row r="137">
      <c r="A137" s="31"/>
      <c r="B137" s="45"/>
      <c r="C137" s="48"/>
      <c r="D137" s="45"/>
      <c r="E137" s="48"/>
      <c r="F137" s="45"/>
      <c r="G137" s="48"/>
      <c r="H137" s="45"/>
      <c r="I137" s="48"/>
      <c r="J137" s="45"/>
      <c r="K137" s="48"/>
      <c r="L137" s="45"/>
      <c r="M137" s="48"/>
      <c r="N137" s="45"/>
      <c r="O137" s="48"/>
      <c r="P137" s="45"/>
      <c r="Q137" s="48"/>
      <c r="R137" s="45"/>
      <c r="S137" s="48"/>
      <c r="T137" s="48"/>
      <c r="U137" s="48"/>
      <c r="V137" s="48"/>
      <c r="W137" s="45">
        <v>40.0</v>
      </c>
      <c r="X137" s="48" t="str">
        <f t="shared" si="2"/>
        <v>Wilmer Flores</v>
      </c>
      <c r="Y137" s="45" t="s">
        <v>1791</v>
      </c>
      <c r="Z137" s="48"/>
    </row>
    <row r="138">
      <c r="A138" s="31"/>
      <c r="B138" s="45"/>
      <c r="C138" s="48"/>
      <c r="D138" s="45"/>
      <c r="E138" s="48"/>
      <c r="F138" s="45"/>
      <c r="G138" s="48"/>
      <c r="H138" s="45"/>
      <c r="I138" s="48"/>
      <c r="J138" s="45"/>
      <c r="K138" s="48"/>
      <c r="L138" s="45"/>
      <c r="M138" s="48"/>
      <c r="N138" s="45"/>
      <c r="O138" s="48"/>
      <c r="P138" s="45"/>
      <c r="Q138" s="48"/>
      <c r="R138" s="45"/>
      <c r="S138" s="31"/>
      <c r="T138" s="31"/>
      <c r="U138" s="31"/>
      <c r="V138" s="31"/>
      <c r="W138" s="45">
        <v>41.0</v>
      </c>
      <c r="X138" s="48" t="str">
        <f t="shared" si="2"/>
        <v/>
      </c>
      <c r="Y138" s="45" t="s">
        <v>1791</v>
      </c>
      <c r="Z138" s="48"/>
    </row>
    <row r="139">
      <c r="A139" s="31"/>
      <c r="B139" s="45"/>
      <c r="C139" s="48"/>
      <c r="D139" s="45"/>
      <c r="E139" s="48"/>
      <c r="F139" s="45"/>
      <c r="G139" s="48"/>
      <c r="H139" s="45"/>
      <c r="I139" s="48"/>
      <c r="J139" s="45"/>
      <c r="K139" s="48"/>
      <c r="L139" s="45"/>
      <c r="M139" s="48"/>
      <c r="N139" s="45"/>
      <c r="O139" s="48"/>
      <c r="P139" s="45"/>
      <c r="Q139" s="48"/>
      <c r="R139" s="45"/>
      <c r="S139" s="48"/>
      <c r="T139" s="48"/>
      <c r="U139" s="48"/>
      <c r="V139" s="48"/>
      <c r="W139" s="45">
        <v>42.0</v>
      </c>
      <c r="X139" s="48" t="str">
        <f t="shared" si="2"/>
        <v/>
      </c>
      <c r="Y139" s="45" t="s">
        <v>1791</v>
      </c>
      <c r="Z139" s="48"/>
    </row>
    <row r="140">
      <c r="A140" s="31"/>
      <c r="B140" s="45"/>
      <c r="C140" s="48"/>
      <c r="D140" s="45"/>
      <c r="E140" s="48"/>
      <c r="F140" s="45"/>
      <c r="G140" s="48"/>
      <c r="H140" s="45"/>
      <c r="I140" s="48"/>
      <c r="J140" s="45"/>
      <c r="K140" s="48"/>
      <c r="L140" s="45"/>
      <c r="M140" s="48"/>
      <c r="N140" s="45"/>
      <c r="O140" s="48"/>
      <c r="P140" s="45"/>
      <c r="Q140" s="48"/>
      <c r="R140" s="45"/>
      <c r="S140" s="48"/>
      <c r="T140" s="48"/>
      <c r="U140" s="48"/>
      <c r="V140" s="48"/>
      <c r="W140" s="45">
        <v>43.0</v>
      </c>
      <c r="X140" s="48" t="str">
        <f t="shared" si="2"/>
        <v>Max Muncy</v>
      </c>
      <c r="Y140" s="45" t="s">
        <v>1791</v>
      </c>
      <c r="Z140" s="48"/>
    </row>
    <row r="141">
      <c r="A141" s="31"/>
      <c r="B141" s="45"/>
      <c r="C141" s="48"/>
      <c r="D141" s="45"/>
      <c r="E141" s="48"/>
      <c r="F141" s="45"/>
      <c r="G141" s="48"/>
      <c r="H141" s="45"/>
      <c r="I141" s="48"/>
      <c r="J141" s="45"/>
      <c r="K141" s="48"/>
      <c r="L141" s="45"/>
      <c r="M141" s="48"/>
      <c r="N141" s="45"/>
      <c r="O141" s="48"/>
      <c r="P141" s="45"/>
      <c r="Q141" s="48"/>
      <c r="R141" s="45"/>
      <c r="S141" s="48"/>
      <c r="T141" s="48"/>
      <c r="U141" s="48"/>
      <c r="V141" s="48"/>
      <c r="W141" s="45">
        <v>44.0</v>
      </c>
      <c r="X141" s="48" t="str">
        <f t="shared" si="2"/>
        <v>C.J. Cron</v>
      </c>
      <c r="Y141" s="45" t="s">
        <v>1791</v>
      </c>
      <c r="Z141" s="48"/>
    </row>
    <row r="142">
      <c r="A142" s="31"/>
      <c r="B142" s="45"/>
      <c r="C142" s="48"/>
      <c r="D142" s="45"/>
      <c r="E142" s="48"/>
      <c r="F142" s="45"/>
      <c r="G142" s="48"/>
      <c r="H142" s="45"/>
      <c r="I142" s="48"/>
      <c r="J142" s="45"/>
      <c r="K142" s="48"/>
      <c r="L142" s="45"/>
      <c r="M142" s="48"/>
      <c r="N142" s="45"/>
      <c r="O142" s="48"/>
      <c r="P142" s="45"/>
      <c r="Q142" s="48"/>
      <c r="R142" s="45"/>
      <c r="S142" s="48"/>
      <c r="T142" s="48"/>
      <c r="U142" s="48"/>
      <c r="V142" s="48"/>
      <c r="W142" s="45">
        <v>45.0</v>
      </c>
      <c r="X142" s="48" t="str">
        <f t="shared" si="2"/>
        <v/>
      </c>
      <c r="Y142" s="45" t="s">
        <v>1791</v>
      </c>
      <c r="Z142" s="48"/>
    </row>
    <row r="143">
      <c r="A143" s="31"/>
      <c r="B143" s="45"/>
      <c r="C143" s="48"/>
      <c r="D143" s="45"/>
      <c r="E143" s="48"/>
      <c r="F143" s="45"/>
      <c r="G143" s="48"/>
      <c r="H143" s="45"/>
      <c r="I143" s="48"/>
      <c r="J143" s="45"/>
      <c r="K143" s="48"/>
      <c r="L143" s="45"/>
      <c r="M143" s="48"/>
      <c r="N143" s="45"/>
      <c r="O143" s="48"/>
      <c r="P143" s="45"/>
      <c r="Q143" s="48"/>
      <c r="R143" s="45"/>
      <c r="S143" s="31"/>
      <c r="T143" s="31"/>
      <c r="U143" s="31"/>
      <c r="V143" s="31"/>
      <c r="W143" s="45">
        <v>46.0</v>
      </c>
      <c r="X143" s="48" t="str">
        <f t="shared" si="2"/>
        <v/>
      </c>
      <c r="Y143" s="45" t="s">
        <v>1791</v>
      </c>
      <c r="Z143" s="48"/>
    </row>
    <row r="144">
      <c r="A144" s="31"/>
      <c r="B144" s="45"/>
      <c r="C144" s="48"/>
      <c r="D144" s="45"/>
      <c r="E144" s="48"/>
      <c r="F144" s="45"/>
      <c r="G144" s="48"/>
      <c r="H144" s="45"/>
      <c r="I144" s="48"/>
      <c r="J144" s="45"/>
      <c r="K144" s="48"/>
      <c r="L144" s="45"/>
      <c r="M144" s="48"/>
      <c r="N144" s="45"/>
      <c r="O144" s="48"/>
      <c r="P144" s="45"/>
      <c r="Q144" s="48"/>
      <c r="R144" s="45"/>
      <c r="S144" s="48"/>
      <c r="T144" s="48"/>
      <c r="U144" s="48"/>
      <c r="V144" s="48"/>
      <c r="W144" s="45">
        <v>47.0</v>
      </c>
      <c r="X144" s="48" t="str">
        <f t="shared" si="2"/>
        <v/>
      </c>
      <c r="Y144" s="45" t="s">
        <v>1791</v>
      </c>
      <c r="Z144" s="48"/>
    </row>
    <row r="145">
      <c r="A145" s="31"/>
      <c r="B145" s="45"/>
      <c r="C145" s="48"/>
      <c r="D145" s="45"/>
      <c r="E145" s="48"/>
      <c r="F145" s="45"/>
      <c r="G145" s="48"/>
      <c r="H145" s="45"/>
      <c r="I145" s="48"/>
      <c r="J145" s="45"/>
      <c r="K145" s="48"/>
      <c r="L145" s="45"/>
      <c r="M145" s="48"/>
      <c r="N145" s="45"/>
      <c r="O145" s="48"/>
      <c r="P145" s="45"/>
      <c r="Q145" s="48"/>
      <c r="R145" s="45"/>
      <c r="S145" s="48"/>
      <c r="T145" s="48"/>
      <c r="U145" s="48"/>
      <c r="V145" s="48"/>
      <c r="W145" s="45">
        <v>48.0</v>
      </c>
      <c r="X145" s="48" t="str">
        <f t="shared" si="2"/>
        <v/>
      </c>
      <c r="Y145" s="45" t="s">
        <v>1791</v>
      </c>
      <c r="Z145" s="48"/>
    </row>
    <row r="146">
      <c r="A146" s="31"/>
      <c r="B146" s="45"/>
      <c r="C146" s="48"/>
      <c r="D146" s="45"/>
      <c r="E146" s="48"/>
      <c r="F146" s="45"/>
      <c r="G146" s="48"/>
      <c r="H146" s="45"/>
      <c r="I146" s="48"/>
      <c r="J146" s="45"/>
      <c r="K146" s="48"/>
      <c r="L146" s="45"/>
      <c r="M146" s="48"/>
      <c r="N146" s="45"/>
      <c r="O146" s="48"/>
      <c r="P146" s="45"/>
      <c r="Q146" s="48"/>
      <c r="R146" s="45"/>
      <c r="S146" s="48"/>
      <c r="T146" s="48"/>
      <c r="U146" s="48"/>
      <c r="V146" s="48"/>
      <c r="W146" s="45">
        <v>49.0</v>
      </c>
      <c r="X146" s="48" t="str">
        <f t="shared" si="2"/>
        <v>Bobby Dalbec</v>
      </c>
      <c r="Y146" s="45" t="s">
        <v>1791</v>
      </c>
      <c r="Z146" s="48"/>
    </row>
    <row r="147">
      <c r="A147" s="31"/>
      <c r="B147" s="45"/>
      <c r="C147" s="48"/>
      <c r="D147" s="45"/>
      <c r="E147" s="48"/>
      <c r="F147" s="45"/>
      <c r="G147" s="48"/>
      <c r="H147" s="45"/>
      <c r="I147" s="48"/>
      <c r="J147" s="45"/>
      <c r="K147" s="48"/>
      <c r="L147" s="45"/>
      <c r="M147" s="48"/>
      <c r="N147" s="45"/>
      <c r="O147" s="48"/>
      <c r="P147" s="45"/>
      <c r="Q147" s="48"/>
      <c r="R147" s="45"/>
      <c r="S147" s="48"/>
      <c r="T147" s="48"/>
      <c r="U147" s="48"/>
      <c r="V147" s="48"/>
      <c r="W147" s="45">
        <v>50.0</v>
      </c>
      <c r="X147" s="48" t="str">
        <f t="shared" si="2"/>
        <v>Trey Mancini</v>
      </c>
      <c r="Y147" s="45" t="s">
        <v>1791</v>
      </c>
      <c r="Z147" s="48"/>
    </row>
    <row r="148">
      <c r="A148" s="31"/>
      <c r="B148" s="45"/>
      <c r="C148" s="48"/>
      <c r="D148" s="45"/>
      <c r="E148" s="48"/>
      <c r="F148" s="45"/>
      <c r="G148" s="48"/>
      <c r="H148" s="45"/>
      <c r="I148" s="48"/>
      <c r="J148" s="45"/>
      <c r="K148" s="48"/>
      <c r="L148" s="45"/>
      <c r="M148" s="48"/>
      <c r="N148" s="45"/>
      <c r="O148" s="48"/>
      <c r="P148" s="45"/>
      <c r="Q148" s="48"/>
      <c r="R148" s="45"/>
      <c r="S148" s="48"/>
      <c r="T148" s="48"/>
      <c r="U148" s="48"/>
      <c r="V148" s="48"/>
      <c r="W148" s="45">
        <v>51.0</v>
      </c>
      <c r="X148" s="48" t="str">
        <f t="shared" si="2"/>
        <v>Aledmys Diaz</v>
      </c>
      <c r="Y148" s="45" t="s">
        <v>1791</v>
      </c>
      <c r="Z148" s="48"/>
    </row>
    <row r="149">
      <c r="A149" s="31"/>
      <c r="B149" s="45"/>
      <c r="C149" s="48"/>
      <c r="D149" s="45"/>
      <c r="E149" s="48"/>
      <c r="F149" s="45"/>
      <c r="G149" s="48"/>
      <c r="H149" s="45"/>
      <c r="I149" s="48"/>
      <c r="J149" s="45"/>
      <c r="K149" s="48"/>
      <c r="L149" s="45"/>
      <c r="M149" s="48"/>
      <c r="N149" s="45"/>
      <c r="O149" s="48"/>
      <c r="P149" s="45"/>
      <c r="Q149" s="48"/>
      <c r="R149" s="45"/>
      <c r="S149" s="48"/>
      <c r="T149" s="48"/>
      <c r="U149" s="48"/>
      <c r="V149" s="48"/>
      <c r="W149" s="45">
        <v>52.0</v>
      </c>
      <c r="X149" s="48" t="str">
        <f t="shared" si="2"/>
        <v/>
      </c>
      <c r="Y149" s="45" t="s">
        <v>1791</v>
      </c>
      <c r="Z149" s="48"/>
    </row>
    <row r="150">
      <c r="A150" s="31"/>
      <c r="B150" s="45"/>
      <c r="C150" s="48"/>
      <c r="D150" s="45"/>
      <c r="E150" s="48"/>
      <c r="F150" s="45"/>
      <c r="G150" s="48"/>
      <c r="H150" s="45"/>
      <c r="I150" s="48"/>
      <c r="J150" s="45"/>
      <c r="K150" s="48"/>
      <c r="L150" s="45"/>
      <c r="M150" s="48"/>
      <c r="N150" s="45"/>
      <c r="O150" s="48"/>
      <c r="P150" s="45"/>
      <c r="Q150" s="48"/>
      <c r="R150" s="45"/>
      <c r="S150" s="48"/>
      <c r="T150" s="48"/>
      <c r="U150" s="48"/>
      <c r="V150" s="48"/>
      <c r="W150" s="45">
        <v>53.0</v>
      </c>
      <c r="X150" s="48" t="str">
        <f t="shared" si="2"/>
        <v/>
      </c>
      <c r="Y150" s="45" t="s">
        <v>1791</v>
      </c>
      <c r="Z150" s="48"/>
    </row>
    <row r="151">
      <c r="A151" s="31"/>
      <c r="B151" s="45"/>
      <c r="C151" s="48"/>
      <c r="D151" s="45"/>
      <c r="E151" s="48"/>
      <c r="F151" s="45"/>
      <c r="G151" s="48"/>
      <c r="H151" s="45"/>
      <c r="I151" s="48"/>
      <c r="J151" s="45"/>
      <c r="K151" s="48"/>
      <c r="L151" s="45"/>
      <c r="M151" s="48"/>
      <c r="N151" s="45"/>
      <c r="O151" s="48"/>
      <c r="P151" s="45"/>
      <c r="Q151" s="48"/>
      <c r="R151" s="45"/>
      <c r="S151" s="48"/>
      <c r="T151" s="48"/>
      <c r="U151" s="48"/>
      <c r="V151" s="48"/>
      <c r="W151" s="45">
        <v>54.0</v>
      </c>
      <c r="X151" s="48" t="str">
        <f t="shared" si="2"/>
        <v/>
      </c>
      <c r="Y151" s="45" t="s">
        <v>1791</v>
      </c>
      <c r="Z151" s="48"/>
    </row>
    <row r="152">
      <c r="A152" s="31"/>
      <c r="B152" s="45"/>
      <c r="C152" s="48"/>
      <c r="D152" s="45"/>
      <c r="E152" s="48"/>
      <c r="F152" s="45"/>
      <c r="G152" s="48"/>
      <c r="H152" s="45"/>
      <c r="I152" s="48"/>
      <c r="J152" s="45"/>
      <c r="K152" s="48"/>
      <c r="L152" s="45"/>
      <c r="M152" s="48"/>
      <c r="N152" s="45"/>
      <c r="O152" s="48"/>
      <c r="P152" s="45"/>
      <c r="Q152" s="48"/>
      <c r="R152" s="45"/>
      <c r="S152" s="48"/>
      <c r="T152" s="48"/>
      <c r="U152" s="48"/>
      <c r="V152" s="48"/>
      <c r="W152" s="45">
        <v>55.0</v>
      </c>
      <c r="X152" s="48" t="str">
        <f t="shared" si="2"/>
        <v>Vladimir Guerrero Jr.</v>
      </c>
      <c r="Y152" s="45" t="s">
        <v>1791</v>
      </c>
      <c r="Z152" s="48"/>
    </row>
    <row r="153">
      <c r="A153" s="31"/>
      <c r="B153" s="45"/>
      <c r="C153" s="48"/>
      <c r="D153" s="45"/>
      <c r="E153" s="48"/>
      <c r="F153" s="45"/>
      <c r="G153" s="48"/>
      <c r="H153" s="45"/>
      <c r="I153" s="48"/>
      <c r="J153" s="45"/>
      <c r="K153" s="48"/>
      <c r="L153" s="45"/>
      <c r="M153" s="48"/>
      <c r="N153" s="45"/>
      <c r="O153" s="48"/>
      <c r="P153" s="45"/>
      <c r="Q153" s="48"/>
      <c r="R153" s="45"/>
      <c r="S153" s="48"/>
      <c r="T153" s="48"/>
      <c r="U153" s="48"/>
      <c r="V153" s="48"/>
      <c r="W153" s="45">
        <v>56.0</v>
      </c>
      <c r="X153" s="48" t="str">
        <f t="shared" si="2"/>
        <v>Andrew Vaughn</v>
      </c>
      <c r="Y153" s="45" t="s">
        <v>1791</v>
      </c>
      <c r="Z153" s="48"/>
    </row>
    <row r="154">
      <c r="A154" s="31"/>
      <c r="B154" s="45"/>
      <c r="C154" s="48"/>
      <c r="D154" s="45"/>
      <c r="E154" s="48"/>
      <c r="F154" s="45"/>
      <c r="G154" s="48"/>
      <c r="H154" s="45"/>
      <c r="I154" s="48"/>
      <c r="J154" s="45"/>
      <c r="K154" s="48"/>
      <c r="L154" s="45"/>
      <c r="M154" s="48"/>
      <c r="N154" s="45"/>
      <c r="O154" s="48"/>
      <c r="P154" s="45"/>
      <c r="Q154" s="48"/>
      <c r="R154" s="45"/>
      <c r="S154" s="48"/>
      <c r="T154" s="48"/>
      <c r="U154" s="48"/>
      <c r="V154" s="48"/>
      <c r="W154" s="45">
        <v>57.0</v>
      </c>
      <c r="X154" s="48" t="str">
        <f t="shared" si="2"/>
        <v>Scott Kingery</v>
      </c>
      <c r="Y154" s="45" t="s">
        <v>1791</v>
      </c>
      <c r="Z154" s="48"/>
    </row>
    <row r="155">
      <c r="A155" s="31"/>
      <c r="B155" s="45"/>
      <c r="C155" s="48"/>
      <c r="D155" s="45"/>
      <c r="E155" s="48"/>
      <c r="F155" s="45"/>
      <c r="G155" s="48"/>
      <c r="H155" s="45"/>
      <c r="I155" s="48"/>
      <c r="J155" s="45"/>
      <c r="K155" s="48"/>
      <c r="L155" s="45"/>
      <c r="M155" s="48"/>
      <c r="N155" s="45"/>
      <c r="O155" s="48"/>
      <c r="P155" s="45"/>
      <c r="Q155" s="48"/>
      <c r="R155" s="45"/>
      <c r="S155" s="48"/>
      <c r="T155" s="48"/>
      <c r="U155" s="48"/>
      <c r="V155" s="48"/>
      <c r="W155" s="45">
        <v>58.0</v>
      </c>
      <c r="X155" s="48" t="str">
        <f t="shared" si="2"/>
        <v/>
      </c>
      <c r="Y155" s="45" t="s">
        <v>1791</v>
      </c>
      <c r="Z155" s="48"/>
    </row>
    <row r="156">
      <c r="A156" s="31"/>
      <c r="B156" s="45"/>
      <c r="C156" s="48"/>
      <c r="D156" s="45"/>
      <c r="E156" s="48"/>
      <c r="F156" s="45"/>
      <c r="G156" s="48"/>
      <c r="H156" s="45"/>
      <c r="I156" s="48"/>
      <c r="J156" s="45"/>
      <c r="K156" s="48"/>
      <c r="L156" s="45"/>
      <c r="M156" s="48"/>
      <c r="N156" s="45"/>
      <c r="O156" s="48"/>
      <c r="P156" s="45"/>
      <c r="Q156" s="48"/>
      <c r="R156" s="45"/>
      <c r="S156" s="48"/>
      <c r="T156" s="48"/>
      <c r="U156" s="48"/>
      <c r="V156" s="48"/>
      <c r="W156" s="45">
        <v>59.0</v>
      </c>
      <c r="X156" s="48" t="str">
        <f t="shared" si="2"/>
        <v/>
      </c>
      <c r="Y156" s="45" t="s">
        <v>1791</v>
      </c>
      <c r="Z156" s="48"/>
    </row>
    <row r="157">
      <c r="A157" s="31"/>
      <c r="B157" s="45"/>
      <c r="C157" s="48"/>
      <c r="D157" s="45"/>
      <c r="E157" s="48"/>
      <c r="F157" s="45"/>
      <c r="G157" s="48"/>
      <c r="H157" s="45"/>
      <c r="I157" s="48"/>
      <c r="J157" s="45"/>
      <c r="K157" s="48"/>
      <c r="L157" s="45"/>
      <c r="M157" s="48"/>
      <c r="N157" s="45"/>
      <c r="O157" s="48"/>
      <c r="P157" s="45"/>
      <c r="Q157" s="48"/>
      <c r="R157" s="45"/>
      <c r="S157" s="48"/>
      <c r="T157" s="48"/>
      <c r="U157" s="48"/>
      <c r="V157" s="48"/>
      <c r="W157" s="45">
        <v>60.0</v>
      </c>
      <c r="X157" s="48" t="str">
        <f t="shared" si="2"/>
        <v/>
      </c>
      <c r="Y157" s="45" t="s">
        <v>1791</v>
      </c>
      <c r="Z157" s="48"/>
    </row>
    <row r="158">
      <c r="A158" s="31"/>
      <c r="B158" s="45"/>
      <c r="C158" s="48"/>
      <c r="D158" s="45"/>
      <c r="E158" s="48"/>
      <c r="F158" s="45"/>
      <c r="G158" s="48"/>
      <c r="H158" s="45"/>
      <c r="I158" s="48"/>
      <c r="J158" s="45"/>
      <c r="K158" s="48"/>
      <c r="L158" s="45"/>
      <c r="M158" s="48"/>
      <c r="N158" s="45"/>
      <c r="O158" s="48"/>
      <c r="P158" s="45"/>
      <c r="Q158" s="48"/>
      <c r="R158" s="45"/>
      <c r="S158" s="48"/>
      <c r="T158" s="48"/>
      <c r="U158" s="48"/>
      <c r="V158" s="48"/>
      <c r="W158" s="45">
        <v>61.0</v>
      </c>
      <c r="X158" s="48" t="str">
        <f t="shared" si="2"/>
        <v>Joey Votto</v>
      </c>
      <c r="Y158" s="45" t="s">
        <v>1791</v>
      </c>
      <c r="Z158" s="48"/>
    </row>
    <row r="159">
      <c r="A159" s="31"/>
      <c r="B159" s="45"/>
      <c r="C159" s="48"/>
      <c r="D159" s="45"/>
      <c r="E159" s="48"/>
      <c r="F159" s="45"/>
      <c r="G159" s="48"/>
      <c r="H159" s="45"/>
      <c r="I159" s="48"/>
      <c r="J159" s="45"/>
      <c r="K159" s="48"/>
      <c r="L159" s="45"/>
      <c r="M159" s="48"/>
      <c r="N159" s="45"/>
      <c r="O159" s="48"/>
      <c r="P159" s="45"/>
      <c r="Q159" s="48"/>
      <c r="R159" s="45"/>
      <c r="S159" s="48"/>
      <c r="T159" s="48"/>
      <c r="U159" s="48"/>
      <c r="V159" s="48"/>
      <c r="W159" s="45">
        <v>62.0</v>
      </c>
      <c r="X159" s="48" t="str">
        <f t="shared" si="2"/>
        <v>Brandon Belt</v>
      </c>
      <c r="Y159" s="45" t="s">
        <v>1791</v>
      </c>
      <c r="Z159" s="48"/>
    </row>
    <row r="160">
      <c r="A160" s="31"/>
      <c r="B160" s="45"/>
      <c r="C160" s="48"/>
      <c r="D160" s="45"/>
      <c r="E160" s="48"/>
      <c r="F160" s="45"/>
      <c r="G160" s="48"/>
      <c r="H160" s="45"/>
      <c r="I160" s="48"/>
      <c r="J160" s="45"/>
      <c r="K160" s="48"/>
      <c r="L160" s="45"/>
      <c r="M160" s="48"/>
      <c r="N160" s="45"/>
      <c r="O160" s="48"/>
      <c r="P160" s="45"/>
      <c r="Q160" s="48"/>
      <c r="R160" s="45"/>
      <c r="S160" s="48"/>
      <c r="T160" s="48"/>
      <c r="U160" s="48"/>
      <c r="V160" s="48"/>
      <c r="W160" s="45">
        <v>63.0</v>
      </c>
      <c r="X160" s="48" t="str">
        <f t="shared" si="2"/>
        <v>Mitch Moreland</v>
      </c>
      <c r="Y160" s="45" t="s">
        <v>1791</v>
      </c>
      <c r="Z160" s="48"/>
    </row>
    <row r="161">
      <c r="A161" s="31"/>
      <c r="B161" s="45"/>
      <c r="C161" s="48"/>
      <c r="D161" s="45"/>
      <c r="E161" s="48"/>
      <c r="F161" s="45"/>
      <c r="G161" s="48"/>
      <c r="H161" s="45"/>
      <c r="I161" s="48"/>
      <c r="J161" s="45"/>
      <c r="K161" s="48"/>
      <c r="L161" s="45"/>
      <c r="M161" s="48"/>
      <c r="N161" s="45"/>
      <c r="O161" s="48"/>
      <c r="P161" s="45"/>
      <c r="Q161" s="48"/>
      <c r="R161" s="45"/>
      <c r="S161" s="48"/>
      <c r="T161" s="48"/>
      <c r="U161" s="48"/>
      <c r="V161" s="48"/>
      <c r="W161" s="45">
        <v>64.0</v>
      </c>
      <c r="X161" s="48" t="str">
        <f t="shared" si="2"/>
        <v/>
      </c>
      <c r="Y161" s="45" t="s">
        <v>1791</v>
      </c>
      <c r="Z161" s="48"/>
    </row>
    <row r="162">
      <c r="A162" s="31"/>
      <c r="B162" s="45"/>
      <c r="C162" s="48"/>
      <c r="D162" s="45"/>
      <c r="E162" s="48"/>
      <c r="F162" s="45"/>
      <c r="G162" s="48"/>
      <c r="H162" s="45"/>
      <c r="I162" s="48"/>
      <c r="J162" s="45"/>
      <c r="K162" s="48"/>
      <c r="L162" s="45"/>
      <c r="M162" s="48"/>
      <c r="N162" s="45"/>
      <c r="O162" s="48"/>
      <c r="P162" s="45"/>
      <c r="Q162" s="48"/>
      <c r="R162" s="45"/>
      <c r="S162" s="48"/>
      <c r="T162" s="48"/>
      <c r="U162" s="48"/>
      <c r="V162" s="48"/>
      <c r="W162" s="45">
        <v>65.0</v>
      </c>
      <c r="X162" s="48" t="str">
        <f t="shared" si="2"/>
        <v/>
      </c>
      <c r="Y162" s="45" t="s">
        <v>1791</v>
      </c>
      <c r="Z162" s="48"/>
    </row>
    <row r="163">
      <c r="A163" s="31"/>
      <c r="B163" s="45"/>
      <c r="C163" s="48"/>
      <c r="D163" s="45"/>
      <c r="E163" s="48"/>
      <c r="F163" s="45"/>
      <c r="G163" s="48"/>
      <c r="H163" s="45"/>
      <c r="I163" s="48"/>
      <c r="J163" s="45"/>
      <c r="K163" s="48"/>
      <c r="L163" s="45"/>
      <c r="M163" s="48"/>
      <c r="N163" s="45"/>
      <c r="O163" s="48"/>
      <c r="P163" s="45"/>
      <c r="Q163" s="48"/>
      <c r="R163" s="45"/>
      <c r="S163" s="48"/>
      <c r="T163" s="48"/>
      <c r="U163" s="48"/>
      <c r="V163" s="48"/>
      <c r="W163" s="45">
        <v>66.0</v>
      </c>
      <c r="X163" s="48" t="str">
        <f t="shared" si="2"/>
        <v/>
      </c>
      <c r="Y163" s="45" t="s">
        <v>1791</v>
      </c>
      <c r="Z163" s="48"/>
    </row>
    <row r="164">
      <c r="A164" s="31"/>
      <c r="B164" s="45"/>
      <c r="C164" s="48"/>
      <c r="D164" s="45"/>
      <c r="E164" s="48"/>
      <c r="F164" s="45"/>
      <c r="G164" s="48"/>
      <c r="H164" s="45"/>
      <c r="I164" s="48"/>
      <c r="J164" s="45"/>
      <c r="K164" s="48"/>
      <c r="L164" s="45"/>
      <c r="M164" s="48"/>
      <c r="N164" s="45"/>
      <c r="O164" s="48"/>
      <c r="P164" s="45"/>
      <c r="Q164" s="48"/>
      <c r="R164" s="45"/>
      <c r="S164" s="48"/>
      <c r="T164" s="48"/>
      <c r="U164" s="48"/>
      <c r="V164" s="48"/>
      <c r="W164" s="45">
        <v>67.0</v>
      </c>
      <c r="X164" s="48" t="str">
        <f t="shared" si="2"/>
        <v>Jos� Abreu</v>
      </c>
      <c r="Y164" s="45" t="s">
        <v>1791</v>
      </c>
      <c r="Z164" s="48"/>
    </row>
    <row r="165">
      <c r="A165" s="31"/>
      <c r="B165" s="45"/>
      <c r="C165" s="48"/>
      <c r="D165" s="45"/>
      <c r="E165" s="48"/>
      <c r="F165" s="45"/>
      <c r="G165" s="48"/>
      <c r="H165" s="45"/>
      <c r="I165" s="48"/>
      <c r="J165" s="45"/>
      <c r="K165" s="48"/>
      <c r="L165" s="45"/>
      <c r="M165" s="48"/>
      <c r="N165" s="45"/>
      <c r="O165" s="48"/>
      <c r="P165" s="45"/>
      <c r="Q165" s="48"/>
      <c r="R165" s="45"/>
      <c r="S165" s="48"/>
      <c r="T165" s="48"/>
      <c r="U165" s="48"/>
      <c r="V165" s="48"/>
      <c r="W165" s="45">
        <v>68.0</v>
      </c>
      <c r="X165" s="48" t="str">
        <f t="shared" si="2"/>
        <v>Evan White</v>
      </c>
      <c r="Y165" s="45" t="s">
        <v>1791</v>
      </c>
      <c r="Z165" s="48"/>
    </row>
    <row r="166">
      <c r="A166" s="31"/>
      <c r="B166" s="45"/>
      <c r="C166" s="48"/>
      <c r="D166" s="45"/>
      <c r="E166" s="48"/>
      <c r="F166" s="45"/>
      <c r="G166" s="48"/>
      <c r="H166" s="45"/>
      <c r="I166" s="48"/>
      <c r="J166" s="45"/>
      <c r="K166" s="48"/>
      <c r="L166" s="45"/>
      <c r="M166" s="48"/>
      <c r="N166" s="45"/>
      <c r="O166" s="48"/>
      <c r="P166" s="45"/>
      <c r="Q166" s="48"/>
      <c r="R166" s="45"/>
      <c r="S166" s="48"/>
      <c r="T166" s="48"/>
      <c r="U166" s="48"/>
      <c r="V166" s="48"/>
      <c r="W166" s="45">
        <v>69.0</v>
      </c>
      <c r="X166" s="48" t="str">
        <f t="shared" si="2"/>
        <v/>
      </c>
      <c r="Y166" s="45" t="s">
        <v>1791</v>
      </c>
      <c r="Z166" s="48"/>
    </row>
    <row r="167">
      <c r="A167" s="31"/>
      <c r="B167" s="45"/>
      <c r="C167" s="48"/>
      <c r="D167" s="45"/>
      <c r="E167" s="48"/>
      <c r="F167" s="45"/>
      <c r="G167" s="48"/>
      <c r="H167" s="45"/>
      <c r="I167" s="48"/>
      <c r="J167" s="45"/>
      <c r="K167" s="48"/>
      <c r="L167" s="45"/>
      <c r="M167" s="48"/>
      <c r="N167" s="45"/>
      <c r="O167" s="48"/>
      <c r="P167" s="45"/>
      <c r="Q167" s="48"/>
      <c r="R167" s="45"/>
      <c r="S167" s="48"/>
      <c r="T167" s="48"/>
      <c r="U167" s="48"/>
      <c r="V167" s="48"/>
      <c r="W167" s="45">
        <v>70.0</v>
      </c>
      <c r="X167" s="48" t="str">
        <f t="shared" si="2"/>
        <v/>
      </c>
      <c r="Y167" s="45" t="s">
        <v>1791</v>
      </c>
      <c r="Z167" s="48"/>
    </row>
    <row r="168">
      <c r="A168" s="31"/>
      <c r="B168" s="45"/>
      <c r="C168" s="48"/>
      <c r="D168" s="45"/>
      <c r="E168" s="48"/>
      <c r="F168" s="45"/>
      <c r="G168" s="48"/>
      <c r="H168" s="45"/>
      <c r="I168" s="48"/>
      <c r="J168" s="45"/>
      <c r="K168" s="48"/>
      <c r="L168" s="45"/>
      <c r="M168" s="48"/>
      <c r="N168" s="45"/>
      <c r="O168" s="48"/>
      <c r="P168" s="45"/>
      <c r="Q168" s="48"/>
      <c r="R168" s="45"/>
      <c r="S168" s="48"/>
      <c r="T168" s="48"/>
      <c r="U168" s="48"/>
      <c r="V168" s="48"/>
      <c r="W168" s="45">
        <v>71.0</v>
      </c>
      <c r="X168" s="48" t="str">
        <f t="shared" si="2"/>
        <v/>
      </c>
      <c r="Y168" s="45" t="s">
        <v>1791</v>
      </c>
      <c r="Z168" s="48"/>
    </row>
    <row r="169">
      <c r="A169" s="31"/>
      <c r="B169" s="45"/>
      <c r="C169" s="48"/>
      <c r="D169" s="45"/>
      <c r="E169" s="48"/>
      <c r="F169" s="45"/>
      <c r="G169" s="48"/>
      <c r="H169" s="45"/>
      <c r="I169" s="48"/>
      <c r="J169" s="45"/>
      <c r="K169" s="48"/>
      <c r="L169" s="45"/>
      <c r="M169" s="48"/>
      <c r="N169" s="45"/>
      <c r="O169" s="48"/>
      <c r="P169" s="45"/>
      <c r="Q169" s="48"/>
      <c r="R169" s="45"/>
      <c r="S169" s="48"/>
      <c r="T169" s="48"/>
      <c r="U169" s="48"/>
      <c r="V169" s="48"/>
      <c r="W169" s="45">
        <v>72.0</v>
      </c>
      <c r="X169" s="48" t="str">
        <f t="shared" si="2"/>
        <v/>
      </c>
      <c r="Y169" s="45" t="s">
        <v>1791</v>
      </c>
      <c r="Z169" s="48"/>
    </row>
    <row r="170">
      <c r="A170" s="31"/>
      <c r="B170" s="45"/>
      <c r="C170" s="48"/>
      <c r="D170" s="45"/>
      <c r="E170" s="48"/>
      <c r="F170" s="45"/>
      <c r="G170" s="48"/>
      <c r="H170" s="45"/>
      <c r="I170" s="48"/>
      <c r="J170" s="45"/>
      <c r="K170" s="48"/>
      <c r="L170" s="45"/>
      <c r="M170" s="48"/>
      <c r="N170" s="45"/>
      <c r="O170" s="48"/>
      <c r="P170" s="45"/>
      <c r="Q170" s="48"/>
      <c r="R170" s="45"/>
      <c r="S170" s="48"/>
      <c r="T170" s="48"/>
      <c r="U170" s="48"/>
      <c r="V170" s="48"/>
      <c r="W170" s="45">
        <v>73.0</v>
      </c>
      <c r="X170" s="48" t="str">
        <f t="shared" si="2"/>
        <v>Chris Taylor</v>
      </c>
      <c r="Y170" s="45" t="s">
        <v>1791</v>
      </c>
      <c r="Z170" s="48"/>
    </row>
    <row r="171">
      <c r="A171" s="31"/>
      <c r="B171" s="45"/>
      <c r="C171" s="48"/>
      <c r="D171" s="45"/>
      <c r="E171" s="48"/>
      <c r="F171" s="45"/>
      <c r="G171" s="48"/>
      <c r="H171" s="45"/>
      <c r="I171" s="48"/>
      <c r="J171" s="45"/>
      <c r="K171" s="48"/>
      <c r="L171" s="45"/>
      <c r="M171" s="48"/>
      <c r="N171" s="45"/>
      <c r="O171" s="48"/>
      <c r="P171" s="45"/>
      <c r="Q171" s="48"/>
      <c r="R171" s="45"/>
      <c r="S171" s="48"/>
      <c r="T171" s="48"/>
      <c r="U171" s="48"/>
      <c r="V171" s="48"/>
      <c r="W171" s="45">
        <v>74.0</v>
      </c>
      <c r="X171" s="48" t="str">
        <f t="shared" si="2"/>
        <v>Tommy Edman</v>
      </c>
      <c r="Y171" s="45" t="s">
        <v>1791</v>
      </c>
      <c r="Z171" s="48"/>
    </row>
    <row r="172">
      <c r="A172" s="31"/>
      <c r="B172" s="45"/>
      <c r="C172" s="48"/>
      <c r="D172" s="45"/>
      <c r="E172" s="48"/>
      <c r="F172" s="45"/>
      <c r="G172" s="48"/>
      <c r="H172" s="45"/>
      <c r="I172" s="48"/>
      <c r="J172" s="45"/>
      <c r="K172" s="48"/>
      <c r="L172" s="45"/>
      <c r="M172" s="48"/>
      <c r="N172" s="45"/>
      <c r="O172" s="48"/>
      <c r="P172" s="45"/>
      <c r="Q172" s="48"/>
      <c r="R172" s="45"/>
      <c r="S172" s="48"/>
      <c r="T172" s="48"/>
      <c r="U172" s="48"/>
      <c r="V172" s="48"/>
      <c r="W172" s="45">
        <v>75.0</v>
      </c>
      <c r="X172" s="48" t="str">
        <f t="shared" si="2"/>
        <v>Luke Voit</v>
      </c>
      <c r="Y172" s="45" t="s">
        <v>1791</v>
      </c>
      <c r="Z172" s="48"/>
    </row>
    <row r="173">
      <c r="A173" s="31"/>
      <c r="B173" s="45"/>
      <c r="C173" s="48"/>
      <c r="D173" s="45"/>
      <c r="E173" s="48"/>
      <c r="F173" s="45"/>
      <c r="G173" s="48"/>
      <c r="H173" s="45"/>
      <c r="I173" s="48"/>
      <c r="J173" s="45"/>
      <c r="K173" s="48"/>
      <c r="L173" s="45"/>
      <c r="M173" s="48"/>
      <c r="N173" s="45"/>
      <c r="O173" s="48"/>
      <c r="P173" s="45"/>
      <c r="Q173" s="48"/>
      <c r="R173" s="45"/>
      <c r="S173" s="48"/>
      <c r="T173" s="48"/>
      <c r="U173" s="48"/>
      <c r="V173" s="48"/>
      <c r="W173" s="45">
        <v>76.0</v>
      </c>
      <c r="X173" s="48" t="str">
        <f t="shared" si="2"/>
        <v/>
      </c>
      <c r="Y173" s="45" t="s">
        <v>1791</v>
      </c>
      <c r="Z173" s="48"/>
    </row>
    <row r="174">
      <c r="A174" s="31"/>
      <c r="B174" s="45"/>
      <c r="C174" s="48"/>
      <c r="D174" s="45"/>
      <c r="E174" s="48"/>
      <c r="F174" s="45"/>
      <c r="G174" s="48"/>
      <c r="H174" s="45"/>
      <c r="I174" s="48"/>
      <c r="J174" s="45"/>
      <c r="K174" s="48"/>
      <c r="L174" s="45"/>
      <c r="M174" s="48"/>
      <c r="N174" s="45"/>
      <c r="O174" s="48"/>
      <c r="P174" s="45"/>
      <c r="Q174" s="48"/>
      <c r="R174" s="45"/>
      <c r="S174" s="48"/>
      <c r="T174" s="48"/>
      <c r="U174" s="48"/>
      <c r="V174" s="48"/>
      <c r="W174" s="45">
        <v>77.0</v>
      </c>
      <c r="X174" s="48" t="str">
        <f t="shared" si="2"/>
        <v/>
      </c>
      <c r="Y174" s="45" t="s">
        <v>1791</v>
      </c>
      <c r="Z174" s="48"/>
    </row>
    <row r="175">
      <c r="A175" s="31"/>
      <c r="B175" s="45"/>
      <c r="C175" s="48"/>
      <c r="D175" s="45"/>
      <c r="E175" s="48"/>
      <c r="F175" s="45"/>
      <c r="G175" s="48"/>
      <c r="H175" s="45"/>
      <c r="I175" s="48"/>
      <c r="J175" s="45"/>
      <c r="K175" s="48"/>
      <c r="L175" s="45"/>
      <c r="M175" s="48"/>
      <c r="N175" s="45"/>
      <c r="O175" s="48"/>
      <c r="P175" s="45"/>
      <c r="Q175" s="48"/>
      <c r="R175" s="45"/>
      <c r="S175" s="48"/>
      <c r="T175" s="48"/>
      <c r="U175" s="48"/>
      <c r="V175" s="48"/>
      <c r="W175" s="45">
        <v>78.0</v>
      </c>
      <c r="X175" s="48" t="str">
        <f t="shared" si="2"/>
        <v/>
      </c>
      <c r="Y175" s="45" t="s">
        <v>1791</v>
      </c>
      <c r="Z175" s="48"/>
    </row>
    <row r="176">
      <c r="A176" s="31"/>
      <c r="B176" s="45"/>
      <c r="C176" s="48"/>
      <c r="D176" s="45"/>
      <c r="E176" s="48"/>
      <c r="F176" s="45"/>
      <c r="G176" s="48"/>
      <c r="H176" s="45"/>
      <c r="I176" s="48"/>
      <c r="J176" s="45"/>
      <c r="K176" s="48"/>
      <c r="L176" s="45"/>
      <c r="M176" s="48"/>
      <c r="N176" s="45"/>
      <c r="O176" s="48"/>
      <c r="P176" s="45"/>
      <c r="Q176" s="48"/>
      <c r="R176" s="45"/>
      <c r="S176" s="48"/>
      <c r="T176" s="48"/>
      <c r="U176" s="48"/>
      <c r="V176" s="48"/>
      <c r="W176" s="45">
        <v>79.0</v>
      </c>
      <c r="X176" s="48" t="str">
        <f t="shared" si="2"/>
        <v>Jared Walsh</v>
      </c>
      <c r="Y176" s="45" t="s">
        <v>1791</v>
      </c>
      <c r="Z176" s="48"/>
    </row>
    <row r="177">
      <c r="A177" s="31"/>
      <c r="B177" s="45"/>
      <c r="C177" s="48"/>
      <c r="D177" s="45"/>
      <c r="E177" s="48"/>
      <c r="F177" s="45"/>
      <c r="G177" s="48"/>
      <c r="H177" s="45"/>
      <c r="I177" s="48"/>
      <c r="J177" s="45"/>
      <c r="K177" s="48"/>
      <c r="L177" s="45"/>
      <c r="M177" s="48"/>
      <c r="N177" s="45"/>
      <c r="O177" s="48"/>
      <c r="P177" s="45"/>
      <c r="Q177" s="48"/>
      <c r="R177" s="45"/>
      <c r="S177" s="31"/>
      <c r="T177" s="31"/>
      <c r="U177" s="31"/>
      <c r="V177" s="31"/>
      <c r="W177" s="45">
        <v>80.0</v>
      </c>
      <c r="X177" s="48" t="str">
        <f t="shared" si="2"/>
        <v>Josh Bell</v>
      </c>
      <c r="Y177" s="45" t="s">
        <v>1791</v>
      </c>
      <c r="Z177" s="48"/>
    </row>
    <row r="178">
      <c r="A178" s="31"/>
      <c r="B178" s="45"/>
      <c r="C178" s="48"/>
      <c r="D178" s="45"/>
      <c r="E178" s="48"/>
      <c r="F178" s="45"/>
      <c r="G178" s="48"/>
      <c r="H178" s="45"/>
      <c r="I178" s="48"/>
      <c r="J178" s="45"/>
      <c r="K178" s="48"/>
      <c r="L178" s="45"/>
      <c r="M178" s="48"/>
      <c r="N178" s="45"/>
      <c r="O178" s="48"/>
      <c r="P178" s="45"/>
      <c r="Q178" s="48"/>
      <c r="R178" s="45"/>
      <c r="S178" s="48"/>
      <c r="T178" s="48"/>
      <c r="U178" s="48"/>
      <c r="V178" s="48"/>
      <c r="W178" s="45">
        <v>81.0</v>
      </c>
      <c r="X178" s="48" t="str">
        <f t="shared" si="2"/>
        <v>Travis Shaw</v>
      </c>
      <c r="Y178" s="45" t="s">
        <v>1791</v>
      </c>
      <c r="Z178" s="48"/>
    </row>
    <row r="179">
      <c r="A179" s="31"/>
      <c r="B179" s="45"/>
      <c r="C179" s="48"/>
      <c r="D179" s="45"/>
      <c r="E179" s="48"/>
      <c r="F179" s="45"/>
      <c r="G179" s="48"/>
      <c r="H179" s="45"/>
      <c r="I179" s="48"/>
      <c r="J179" s="45"/>
      <c r="K179" s="48"/>
      <c r="L179" s="45"/>
      <c r="M179" s="48"/>
      <c r="N179" s="45"/>
      <c r="O179" s="48"/>
      <c r="P179" s="45"/>
      <c r="Q179" s="48"/>
      <c r="R179" s="45"/>
      <c r="S179" s="48"/>
      <c r="T179" s="48"/>
      <c r="U179" s="48"/>
      <c r="V179" s="48"/>
      <c r="W179" s="45">
        <v>82.0</v>
      </c>
      <c r="X179" s="48" t="str">
        <f t="shared" si="2"/>
        <v>Jurickson Profar</v>
      </c>
      <c r="Y179" s="45" t="s">
        <v>1791</v>
      </c>
      <c r="Z179" s="48"/>
    </row>
    <row r="180">
      <c r="A180" s="31"/>
      <c r="B180" s="45"/>
      <c r="C180" s="48"/>
      <c r="D180" s="45"/>
      <c r="E180" s="48"/>
      <c r="F180" s="45"/>
      <c r="G180" s="48"/>
      <c r="H180" s="45"/>
      <c r="I180" s="48"/>
      <c r="J180" s="45"/>
      <c r="K180" s="48"/>
      <c r="L180" s="45"/>
      <c r="M180" s="48"/>
      <c r="N180" s="45"/>
      <c r="O180" s="48"/>
      <c r="P180" s="45"/>
      <c r="Q180" s="48"/>
      <c r="R180" s="45"/>
      <c r="S180" s="48"/>
      <c r="T180" s="48"/>
      <c r="U180" s="48"/>
      <c r="V180" s="48"/>
      <c r="W180" s="45">
        <v>83.0</v>
      </c>
      <c r="X180" s="48" t="str">
        <f t="shared" si="2"/>
        <v>Austin Nola</v>
      </c>
      <c r="Y180" s="45" t="s">
        <v>1791</v>
      </c>
      <c r="Z180" s="48"/>
    </row>
    <row r="181">
      <c r="A181" s="31"/>
      <c r="B181" s="45"/>
      <c r="C181" s="48"/>
      <c r="D181" s="45"/>
      <c r="E181" s="48"/>
      <c r="F181" s="45"/>
      <c r="G181" s="48"/>
      <c r="H181" s="45"/>
      <c r="I181" s="48"/>
      <c r="J181" s="45"/>
      <c r="K181" s="48"/>
      <c r="L181" s="45"/>
      <c r="M181" s="48"/>
      <c r="N181" s="45"/>
      <c r="O181" s="48"/>
      <c r="P181" s="45"/>
      <c r="Q181" s="48"/>
      <c r="R181" s="45"/>
      <c r="S181" s="48"/>
      <c r="T181" s="48"/>
      <c r="U181" s="48"/>
      <c r="V181" s="48"/>
      <c r="W181" s="45">
        <v>84.0</v>
      </c>
      <c r="X181" s="48" t="str">
        <f t="shared" si="2"/>
        <v/>
      </c>
      <c r="Y181" s="45" t="s">
        <v>1791</v>
      </c>
      <c r="Z181" s="48"/>
    </row>
    <row r="182">
      <c r="A182" s="31"/>
      <c r="B182" s="45"/>
      <c r="C182" s="48"/>
      <c r="D182" s="45"/>
      <c r="E182" s="48"/>
      <c r="F182" s="45"/>
      <c r="G182" s="48"/>
      <c r="H182" s="45"/>
      <c r="I182" s="48"/>
      <c r="J182" s="45"/>
      <c r="K182" s="48"/>
      <c r="L182" s="45"/>
      <c r="M182" s="48"/>
      <c r="N182" s="45"/>
      <c r="O182" s="48"/>
      <c r="P182" s="45"/>
      <c r="Q182" s="48"/>
      <c r="R182" s="45"/>
      <c r="S182" s="48"/>
      <c r="T182" s="48"/>
      <c r="U182" s="48"/>
      <c r="V182" s="48"/>
      <c r="W182" s="45">
        <v>85.0</v>
      </c>
      <c r="X182" s="48" t="str">
        <f t="shared" si="2"/>
        <v>Matt Olson</v>
      </c>
      <c r="Y182" s="45" t="s">
        <v>1791</v>
      </c>
      <c r="Z182" s="48"/>
    </row>
    <row r="183">
      <c r="A183" s="31"/>
      <c r="B183" s="45"/>
      <c r="C183" s="48"/>
      <c r="D183" s="45"/>
      <c r="E183" s="48"/>
      <c r="F183" s="45"/>
      <c r="G183" s="48"/>
      <c r="H183" s="45"/>
      <c r="I183" s="48"/>
      <c r="J183" s="45"/>
      <c r="K183" s="48"/>
      <c r="L183" s="45"/>
      <c r="M183" s="48"/>
      <c r="N183" s="45"/>
      <c r="O183" s="48"/>
      <c r="P183" s="45"/>
      <c r="Q183" s="48"/>
      <c r="R183" s="45"/>
      <c r="S183" s="48"/>
      <c r="T183" s="48"/>
      <c r="U183" s="48"/>
      <c r="V183" s="48"/>
      <c r="W183" s="45">
        <v>86.0</v>
      </c>
      <c r="X183" s="48" t="str">
        <f t="shared" si="2"/>
        <v>Yuli Gurriel</v>
      </c>
      <c r="Y183" s="45" t="s">
        <v>1791</v>
      </c>
      <c r="Z183" s="48"/>
    </row>
    <row r="184">
      <c r="A184" s="31"/>
      <c r="B184" s="45"/>
      <c r="C184" s="48"/>
      <c r="D184" s="45"/>
      <c r="E184" s="48"/>
      <c r="F184" s="45"/>
      <c r="G184" s="48"/>
      <c r="H184" s="45"/>
      <c r="I184" s="48"/>
      <c r="J184" s="45"/>
      <c r="K184" s="48"/>
      <c r="L184" s="45"/>
      <c r="M184" s="48"/>
      <c r="N184" s="45"/>
      <c r="O184" s="48"/>
      <c r="P184" s="45"/>
      <c r="Q184" s="48"/>
      <c r="R184" s="45"/>
      <c r="S184" s="48"/>
      <c r="T184" s="48"/>
      <c r="U184" s="48"/>
      <c r="V184" s="48"/>
      <c r="W184" s="45">
        <v>87.0</v>
      </c>
      <c r="X184" s="48" t="str">
        <f t="shared" si="2"/>
        <v/>
      </c>
      <c r="Y184" s="45" t="s">
        <v>1791</v>
      </c>
      <c r="Z184" s="48"/>
    </row>
    <row r="185">
      <c r="A185" s="31"/>
      <c r="B185" s="45"/>
      <c r="C185" s="48"/>
      <c r="D185" s="45"/>
      <c r="E185" s="48"/>
      <c r="F185" s="45"/>
      <c r="G185" s="48"/>
      <c r="H185" s="45"/>
      <c r="I185" s="48"/>
      <c r="J185" s="45"/>
      <c r="K185" s="48"/>
      <c r="L185" s="45"/>
      <c r="M185" s="48"/>
      <c r="N185" s="45"/>
      <c r="O185" s="48"/>
      <c r="P185" s="45"/>
      <c r="Q185" s="48"/>
      <c r="R185" s="45"/>
      <c r="S185" s="48"/>
      <c r="T185" s="48"/>
      <c r="U185" s="48"/>
      <c r="V185" s="48"/>
      <c r="W185" s="45">
        <v>88.0</v>
      </c>
      <c r="X185" s="48" t="str">
        <f t="shared" si="2"/>
        <v/>
      </c>
      <c r="Y185" s="45" t="s">
        <v>1791</v>
      </c>
      <c r="Z185" s="48"/>
    </row>
    <row r="186">
      <c r="A186" s="31"/>
      <c r="B186" s="45"/>
      <c r="C186" s="48"/>
      <c r="D186" s="45"/>
      <c r="E186" s="48"/>
      <c r="F186" s="45"/>
      <c r="G186" s="48"/>
      <c r="H186" s="45"/>
      <c r="I186" s="48"/>
      <c r="J186" s="45"/>
      <c r="K186" s="48"/>
      <c r="L186" s="45"/>
      <c r="M186" s="48"/>
      <c r="N186" s="45"/>
      <c r="O186" s="48"/>
      <c r="P186" s="45"/>
      <c r="Q186" s="48"/>
      <c r="R186" s="45"/>
      <c r="S186" s="48"/>
      <c r="T186" s="48"/>
      <c r="U186" s="48"/>
      <c r="V186" s="48"/>
      <c r="W186" s="45">
        <v>89.0</v>
      </c>
      <c r="X186" s="48" t="str">
        <f t="shared" si="2"/>
        <v/>
      </c>
      <c r="Y186" s="45" t="s">
        <v>1791</v>
      </c>
      <c r="Z186" s="48"/>
    </row>
    <row r="187">
      <c r="A187" s="31"/>
      <c r="B187" s="45"/>
      <c r="C187" s="48"/>
      <c r="D187" s="45"/>
      <c r="E187" s="48"/>
      <c r="F187" s="45"/>
      <c r="G187" s="48"/>
      <c r="H187" s="45"/>
      <c r="I187" s="48"/>
      <c r="J187" s="45"/>
      <c r="K187" s="48"/>
      <c r="L187" s="45"/>
      <c r="M187" s="48"/>
      <c r="N187" s="45"/>
      <c r="O187" s="48"/>
      <c r="P187" s="45"/>
      <c r="Q187" s="48"/>
      <c r="R187" s="45"/>
      <c r="S187" s="48"/>
      <c r="T187" s="48"/>
      <c r="U187" s="48"/>
      <c r="V187" s="48"/>
      <c r="W187" s="45">
        <v>90.0</v>
      </c>
      <c r="X187" s="48" t="str">
        <f t="shared" si="2"/>
        <v/>
      </c>
      <c r="Y187" s="45" t="s">
        <v>1791</v>
      </c>
      <c r="Z187" s="48"/>
    </row>
    <row r="188">
      <c r="A188" s="31"/>
      <c r="B188" s="45"/>
      <c r="C188" s="48"/>
      <c r="D188" s="45"/>
      <c r="E188" s="48"/>
      <c r="F188" s="45"/>
      <c r="G188" s="48"/>
      <c r="H188" s="45"/>
      <c r="I188" s="48"/>
      <c r="J188" s="45"/>
      <c r="K188" s="48"/>
      <c r="L188" s="45"/>
      <c r="M188" s="48"/>
      <c r="N188" s="45"/>
      <c r="O188" s="48"/>
      <c r="P188" s="45"/>
      <c r="Q188" s="48"/>
      <c r="R188" s="45"/>
      <c r="S188" s="48"/>
      <c r="T188" s="48"/>
      <c r="U188" s="48"/>
      <c r="V188" s="48"/>
      <c r="W188" s="45">
        <v>91.0</v>
      </c>
      <c r="X188" s="48" t="str">
        <f t="shared" si="2"/>
        <v>Rhys Hoskins</v>
      </c>
      <c r="Y188" s="45" t="s">
        <v>1791</v>
      </c>
      <c r="Z188" s="48"/>
    </row>
    <row r="189">
      <c r="A189" s="31"/>
      <c r="B189" s="45"/>
      <c r="C189" s="48"/>
      <c r="D189" s="45"/>
      <c r="E189" s="48"/>
      <c r="F189" s="45"/>
      <c r="G189" s="48"/>
      <c r="H189" s="45"/>
      <c r="I189" s="48"/>
      <c r="J189" s="45"/>
      <c r="K189" s="48"/>
      <c r="L189" s="45"/>
      <c r="M189" s="48"/>
      <c r="N189" s="45"/>
      <c r="O189" s="48"/>
      <c r="P189" s="45"/>
      <c r="Q189" s="48"/>
      <c r="R189" s="45"/>
      <c r="S189" s="48"/>
      <c r="T189" s="48"/>
      <c r="U189" s="48"/>
      <c r="V189" s="48"/>
      <c r="W189" s="45">
        <v>92.0</v>
      </c>
      <c r="X189" s="48" t="str">
        <f t="shared" si="2"/>
        <v/>
      </c>
      <c r="Y189" s="45" t="s">
        <v>1791</v>
      </c>
      <c r="Z189" s="48"/>
    </row>
    <row r="190">
      <c r="A190" s="31"/>
      <c r="B190" s="45"/>
      <c r="C190" s="48"/>
      <c r="D190" s="45"/>
      <c r="E190" s="48"/>
      <c r="F190" s="45"/>
      <c r="G190" s="48"/>
      <c r="H190" s="45"/>
      <c r="I190" s="48"/>
      <c r="J190" s="45"/>
      <c r="K190" s="48"/>
      <c r="L190" s="45"/>
      <c r="M190" s="48"/>
      <c r="N190" s="45"/>
      <c r="O190" s="48"/>
      <c r="P190" s="45"/>
      <c r="Q190" s="48"/>
      <c r="R190" s="45"/>
      <c r="S190" s="48"/>
      <c r="T190" s="48"/>
      <c r="U190" s="48"/>
      <c r="V190" s="48"/>
      <c r="W190" s="45">
        <v>93.0</v>
      </c>
      <c r="X190" s="48" t="str">
        <f t="shared" si="2"/>
        <v/>
      </c>
      <c r="Y190" s="45" t="s">
        <v>1791</v>
      </c>
      <c r="Z190" s="48"/>
    </row>
    <row r="191">
      <c r="A191" s="31"/>
      <c r="B191" s="45"/>
      <c r="C191" s="48"/>
      <c r="D191" s="45"/>
      <c r="E191" s="48"/>
      <c r="F191" s="45"/>
      <c r="G191" s="48"/>
      <c r="H191" s="45"/>
      <c r="I191" s="48"/>
      <c r="J191" s="45"/>
      <c r="K191" s="48"/>
      <c r="L191" s="45"/>
      <c r="M191" s="48"/>
      <c r="N191" s="45"/>
      <c r="O191" s="48"/>
      <c r="P191" s="45"/>
      <c r="Q191" s="48"/>
      <c r="R191" s="45"/>
      <c r="S191" s="48"/>
      <c r="T191" s="48"/>
      <c r="U191" s="48"/>
      <c r="V191" s="48"/>
      <c r="W191" s="45">
        <v>94.0</v>
      </c>
      <c r="X191" s="48" t="str">
        <f t="shared" si="2"/>
        <v/>
      </c>
      <c r="Y191" s="45" t="s">
        <v>1791</v>
      </c>
      <c r="Z191" s="48"/>
    </row>
    <row r="192">
      <c r="A192" s="31"/>
      <c r="B192" s="45"/>
      <c r="C192" s="48"/>
      <c r="D192" s="45"/>
      <c r="E192" s="48"/>
      <c r="F192" s="45"/>
      <c r="G192" s="48"/>
      <c r="H192" s="45"/>
      <c r="I192" s="48"/>
      <c r="J192" s="45"/>
      <c r="K192" s="48"/>
      <c r="L192" s="45"/>
      <c r="M192" s="48"/>
      <c r="N192" s="45"/>
      <c r="O192" s="48"/>
      <c r="P192" s="45"/>
      <c r="Q192" s="48"/>
      <c r="R192" s="45"/>
      <c r="S192" s="48"/>
      <c r="T192" s="48"/>
      <c r="U192" s="48"/>
      <c r="V192" s="48"/>
      <c r="W192" s="45">
        <v>95.0</v>
      </c>
      <c r="X192" s="48" t="str">
        <f t="shared" si="2"/>
        <v/>
      </c>
      <c r="Y192" s="45" t="s">
        <v>1791</v>
      </c>
      <c r="Z192" s="48"/>
    </row>
    <row r="193">
      <c r="A193" s="31"/>
      <c r="B193" s="45"/>
      <c r="C193" s="48"/>
      <c r="D193" s="45"/>
      <c r="E193" s="48"/>
      <c r="F193" s="45"/>
      <c r="G193" s="48"/>
      <c r="H193" s="45"/>
      <c r="I193" s="48"/>
      <c r="J193" s="45"/>
      <c r="K193" s="48"/>
      <c r="L193" s="45"/>
      <c r="M193" s="48"/>
      <c r="N193" s="45"/>
      <c r="O193" s="48"/>
      <c r="P193" s="45"/>
      <c r="Q193" s="48"/>
      <c r="R193" s="45"/>
      <c r="S193" s="48"/>
      <c r="T193" s="48"/>
      <c r="U193" s="48"/>
      <c r="V193" s="48"/>
      <c r="W193" s="45">
        <v>96.0</v>
      </c>
      <c r="X193" s="48" t="str">
        <f t="shared" si="2"/>
        <v/>
      </c>
      <c r="Y193" s="45" t="s">
        <v>1791</v>
      </c>
      <c r="Z193" s="48"/>
    </row>
    <row r="194">
      <c r="A194" s="31"/>
      <c r="B194" s="45"/>
      <c r="C194" s="48"/>
      <c r="D194" s="45"/>
      <c r="E194" s="48"/>
      <c r="F194" s="45"/>
      <c r="G194" s="48"/>
      <c r="H194" s="45"/>
      <c r="I194" s="48"/>
      <c r="J194" s="45"/>
      <c r="K194" s="48"/>
      <c r="L194" s="45"/>
      <c r="M194" s="48"/>
      <c r="N194" s="45"/>
      <c r="O194" s="48"/>
      <c r="P194" s="45"/>
      <c r="Q194" s="48"/>
      <c r="R194" s="45"/>
      <c r="S194" s="48"/>
      <c r="T194" s="48"/>
      <c r="U194" s="48"/>
      <c r="V194" s="48"/>
      <c r="W194" s="45">
        <v>1.0</v>
      </c>
      <c r="X194" s="48" t="str">
        <f t="shared" ref="X194:X289" si="3">E2</f>
        <v>Ha-Seong Kim</v>
      </c>
      <c r="Y194" s="45" t="s">
        <v>1791</v>
      </c>
      <c r="Z194" s="48"/>
    </row>
    <row r="195">
      <c r="A195" s="31"/>
      <c r="B195" s="45"/>
      <c r="C195" s="48"/>
      <c r="D195" s="45"/>
      <c r="E195" s="48"/>
      <c r="F195" s="45"/>
      <c r="G195" s="48"/>
      <c r="H195" s="45"/>
      <c r="I195" s="48"/>
      <c r="J195" s="45"/>
      <c r="K195" s="48"/>
      <c r="L195" s="45"/>
      <c r="M195" s="48"/>
      <c r="N195" s="45"/>
      <c r="O195" s="48"/>
      <c r="P195" s="45"/>
      <c r="Q195" s="48"/>
      <c r="R195" s="45"/>
      <c r="S195" s="48"/>
      <c r="T195" s="48"/>
      <c r="U195" s="48"/>
      <c r="V195" s="48"/>
      <c r="W195" s="45">
        <v>2.0</v>
      </c>
      <c r="X195" s="48" t="str">
        <f t="shared" si="3"/>
        <v>Nico Hoerner</v>
      </c>
      <c r="Y195" s="45" t="s">
        <v>1791</v>
      </c>
      <c r="Z195" s="48"/>
    </row>
    <row r="196">
      <c r="A196" s="31"/>
      <c r="B196" s="45"/>
      <c r="C196" s="48"/>
      <c r="D196" s="45"/>
      <c r="E196" s="48"/>
      <c r="F196" s="45"/>
      <c r="G196" s="48"/>
      <c r="H196" s="45"/>
      <c r="I196" s="48"/>
      <c r="J196" s="45"/>
      <c r="K196" s="48"/>
      <c r="L196" s="45"/>
      <c r="M196" s="48"/>
      <c r="N196" s="45"/>
      <c r="O196" s="48"/>
      <c r="P196" s="45"/>
      <c r="Q196" s="48"/>
      <c r="R196" s="45"/>
      <c r="S196" s="48"/>
      <c r="T196" s="48"/>
      <c r="U196" s="48"/>
      <c r="V196" s="48"/>
      <c r="W196" s="45">
        <v>3.0</v>
      </c>
      <c r="X196" s="48" t="str">
        <f t="shared" si="3"/>
        <v>Nick Solak</v>
      </c>
      <c r="Y196" s="45" t="s">
        <v>1791</v>
      </c>
      <c r="Z196" s="48"/>
    </row>
    <row r="197">
      <c r="A197" s="31"/>
      <c r="B197" s="45"/>
      <c r="C197" s="48"/>
      <c r="D197" s="45"/>
      <c r="E197" s="48"/>
      <c r="F197" s="45"/>
      <c r="G197" s="48"/>
      <c r="H197" s="45"/>
      <c r="I197" s="48"/>
      <c r="J197" s="45"/>
      <c r="K197" s="48"/>
      <c r="L197" s="45"/>
      <c r="M197" s="48"/>
      <c r="N197" s="45"/>
      <c r="O197" s="48"/>
      <c r="P197" s="45"/>
      <c r="Q197" s="48"/>
      <c r="R197" s="45"/>
      <c r="S197" s="48"/>
      <c r="T197" s="48"/>
      <c r="U197" s="48"/>
      <c r="V197" s="48"/>
      <c r="W197" s="45">
        <v>4.0</v>
      </c>
      <c r="X197" s="48" t="str">
        <f t="shared" si="3"/>
        <v>Jed Lowrie</v>
      </c>
      <c r="Y197" s="45" t="s">
        <v>1791</v>
      </c>
      <c r="Z197" s="48"/>
    </row>
    <row r="198">
      <c r="A198" s="31"/>
      <c r="B198" s="45"/>
      <c r="C198" s="48"/>
      <c r="D198" s="45"/>
      <c r="E198" s="48"/>
      <c r="F198" s="45"/>
      <c r="G198" s="48"/>
      <c r="H198" s="45"/>
      <c r="I198" s="48"/>
      <c r="J198" s="45"/>
      <c r="K198" s="48"/>
      <c r="L198" s="45"/>
      <c r="M198" s="48"/>
      <c r="N198" s="45"/>
      <c r="O198" s="48"/>
      <c r="P198" s="45"/>
      <c r="Q198" s="48"/>
      <c r="R198" s="45"/>
      <c r="S198" s="48"/>
      <c r="T198" s="48"/>
      <c r="U198" s="48"/>
      <c r="V198" s="48"/>
      <c r="W198" s="45">
        <v>5.0</v>
      </c>
      <c r="X198" s="48" t="str">
        <f t="shared" si="3"/>
        <v>Jonathan India</v>
      </c>
      <c r="Y198" s="45" t="s">
        <v>1791</v>
      </c>
      <c r="Z198" s="48"/>
    </row>
    <row r="199">
      <c r="A199" s="31"/>
      <c r="B199" s="45"/>
      <c r="C199" s="48"/>
      <c r="D199" s="45"/>
      <c r="E199" s="48"/>
      <c r="F199" s="45"/>
      <c r="G199" s="48"/>
      <c r="H199" s="45"/>
      <c r="I199" s="48"/>
      <c r="J199" s="45"/>
      <c r="K199" s="48"/>
      <c r="L199" s="45"/>
      <c r="M199" s="48"/>
      <c r="N199" s="45"/>
      <c r="O199" s="48"/>
      <c r="P199" s="45"/>
      <c r="Q199" s="48"/>
      <c r="R199" s="45"/>
      <c r="S199" s="48"/>
      <c r="T199" s="48"/>
      <c r="U199" s="48"/>
      <c r="V199" s="48"/>
      <c r="W199" s="45">
        <v>6.0</v>
      </c>
      <c r="X199" s="48" t="str">
        <f t="shared" si="3"/>
        <v>Kyle Farmer</v>
      </c>
      <c r="Y199" s="45" t="s">
        <v>1791</v>
      </c>
      <c r="Z199" s="48"/>
    </row>
    <row r="200">
      <c r="A200" s="31"/>
      <c r="B200" s="45"/>
      <c r="C200" s="48"/>
      <c r="D200" s="45"/>
      <c r="E200" s="48"/>
      <c r="F200" s="45"/>
      <c r="G200" s="48"/>
      <c r="H200" s="45"/>
      <c r="I200" s="48"/>
      <c r="J200" s="45"/>
      <c r="K200" s="48"/>
      <c r="L200" s="45"/>
      <c r="M200" s="48"/>
      <c r="N200" s="45"/>
      <c r="O200" s="48"/>
      <c r="P200" s="45"/>
      <c r="Q200" s="48"/>
      <c r="R200" s="45"/>
      <c r="S200" s="48"/>
      <c r="T200" s="48"/>
      <c r="U200" s="48"/>
      <c r="V200" s="48"/>
      <c r="W200" s="45">
        <v>7.0</v>
      </c>
      <c r="X200" s="48" t="str">
        <f t="shared" si="3"/>
        <v>Jake Cronenworth</v>
      </c>
      <c r="Y200" s="45" t="s">
        <v>1791</v>
      </c>
      <c r="Z200" s="48"/>
    </row>
    <row r="201">
      <c r="A201" s="31"/>
      <c r="B201" s="45"/>
      <c r="C201" s="48"/>
      <c r="D201" s="45"/>
      <c r="E201" s="48"/>
      <c r="F201" s="45"/>
      <c r="G201" s="48"/>
      <c r="H201" s="45"/>
      <c r="I201" s="48"/>
      <c r="J201" s="45"/>
      <c r="K201" s="48"/>
      <c r="L201" s="45"/>
      <c r="M201" s="48"/>
      <c r="N201" s="45"/>
      <c r="O201" s="48"/>
      <c r="P201" s="45"/>
      <c r="Q201" s="48"/>
      <c r="R201" s="45"/>
      <c r="S201" s="48"/>
      <c r="T201" s="48"/>
      <c r="U201" s="48"/>
      <c r="V201" s="48"/>
      <c r="W201" s="45">
        <v>8.0</v>
      </c>
      <c r="X201" s="48" t="str">
        <f t="shared" si="3"/>
        <v>Josh Harrison</v>
      </c>
      <c r="Y201" s="45" t="s">
        <v>1791</v>
      </c>
      <c r="Z201" s="48"/>
    </row>
    <row r="202">
      <c r="A202" s="31"/>
      <c r="B202" s="45"/>
      <c r="C202" s="48"/>
      <c r="D202" s="45"/>
      <c r="E202" s="48"/>
      <c r="F202" s="45"/>
      <c r="G202" s="48"/>
      <c r="H202" s="45"/>
      <c r="I202" s="48"/>
      <c r="J202" s="45"/>
      <c r="K202" s="48"/>
      <c r="L202" s="45"/>
      <c r="M202" s="48"/>
      <c r="N202" s="45"/>
      <c r="O202" s="48"/>
      <c r="P202" s="45"/>
      <c r="Q202" s="48"/>
      <c r="R202" s="45"/>
      <c r="S202" s="48"/>
      <c r="T202" s="48"/>
      <c r="U202" s="48"/>
      <c r="V202" s="48"/>
      <c r="W202" s="45">
        <v>9.0</v>
      </c>
      <c r="X202" s="48" t="str">
        <f t="shared" si="3"/>
        <v/>
      </c>
      <c r="Y202" s="45" t="s">
        <v>1791</v>
      </c>
      <c r="Z202" s="48"/>
    </row>
    <row r="203">
      <c r="A203" s="31"/>
      <c r="B203" s="45"/>
      <c r="C203" s="48"/>
      <c r="D203" s="45"/>
      <c r="E203" s="48"/>
      <c r="F203" s="45"/>
      <c r="G203" s="48"/>
      <c r="H203" s="45"/>
      <c r="I203" s="48"/>
      <c r="J203" s="45"/>
      <c r="K203" s="48"/>
      <c r="L203" s="45"/>
      <c r="M203" s="48"/>
      <c r="N203" s="45"/>
      <c r="O203" s="48"/>
      <c r="P203" s="45"/>
      <c r="Q203" s="48"/>
      <c r="R203" s="45"/>
      <c r="S203" s="31"/>
      <c r="T203" s="31"/>
      <c r="U203" s="31"/>
      <c r="V203" s="31"/>
      <c r="W203" s="45">
        <v>10.0</v>
      </c>
      <c r="X203" s="48" t="str">
        <f t="shared" si="3"/>
        <v/>
      </c>
      <c r="Y203" s="45" t="s">
        <v>1791</v>
      </c>
      <c r="Z203" s="48"/>
    </row>
    <row r="204">
      <c r="A204" s="31"/>
      <c r="B204" s="45"/>
      <c r="C204" s="48"/>
      <c r="D204" s="45"/>
      <c r="E204" s="48"/>
      <c r="F204" s="45"/>
      <c r="G204" s="48"/>
      <c r="H204" s="45"/>
      <c r="I204" s="48"/>
      <c r="J204" s="45"/>
      <c r="K204" s="48"/>
      <c r="L204" s="45"/>
      <c r="M204" s="48"/>
      <c r="N204" s="45"/>
      <c r="O204" s="48"/>
      <c r="P204" s="45"/>
      <c r="Q204" s="48"/>
      <c r="R204" s="45"/>
      <c r="S204" s="48"/>
      <c r="T204" s="48"/>
      <c r="U204" s="48"/>
      <c r="V204" s="48"/>
      <c r="W204" s="45">
        <v>11.0</v>
      </c>
      <c r="X204" s="48" t="str">
        <f t="shared" si="3"/>
        <v/>
      </c>
      <c r="Y204" s="45" t="s">
        <v>1791</v>
      </c>
      <c r="Z204" s="48"/>
    </row>
    <row r="205">
      <c r="A205" s="31"/>
      <c r="B205" s="45"/>
      <c r="C205" s="48"/>
      <c r="D205" s="45"/>
      <c r="E205" s="48"/>
      <c r="F205" s="45"/>
      <c r="G205" s="48"/>
      <c r="H205" s="45"/>
      <c r="I205" s="48"/>
      <c r="J205" s="45"/>
      <c r="K205" s="48"/>
      <c r="L205" s="45"/>
      <c r="M205" s="48"/>
      <c r="N205" s="45"/>
      <c r="O205" s="48"/>
      <c r="P205" s="45"/>
      <c r="Q205" s="48"/>
      <c r="R205" s="45"/>
      <c r="S205" s="48"/>
      <c r="T205" s="48"/>
      <c r="U205" s="48"/>
      <c r="V205" s="48"/>
      <c r="W205" s="45">
        <v>12.0</v>
      </c>
      <c r="X205" s="48" t="str">
        <f t="shared" si="3"/>
        <v/>
      </c>
      <c r="Y205" s="45" t="s">
        <v>1791</v>
      </c>
      <c r="Z205" s="48"/>
    </row>
    <row r="206">
      <c r="A206" s="31"/>
      <c r="B206" s="45"/>
      <c r="C206" s="48"/>
      <c r="D206" s="45"/>
      <c r="E206" s="48"/>
      <c r="F206" s="45"/>
      <c r="G206" s="48"/>
      <c r="H206" s="45"/>
      <c r="I206" s="48"/>
      <c r="J206" s="45"/>
      <c r="K206" s="48"/>
      <c r="L206" s="45"/>
      <c r="M206" s="48"/>
      <c r="N206" s="45"/>
      <c r="O206" s="48"/>
      <c r="P206" s="45"/>
      <c r="Q206" s="48"/>
      <c r="R206" s="45"/>
      <c r="S206" s="48"/>
      <c r="T206" s="48"/>
      <c r="U206" s="48"/>
      <c r="V206" s="48"/>
      <c r="W206" s="45">
        <v>13.0</v>
      </c>
      <c r="X206" s="48" t="str">
        <f t="shared" si="3"/>
        <v>David Fletcher</v>
      </c>
      <c r="Y206" s="45" t="s">
        <v>1791</v>
      </c>
      <c r="Z206" s="48"/>
    </row>
    <row r="207">
      <c r="A207" s="31"/>
      <c r="B207" s="45"/>
      <c r="C207" s="48"/>
      <c r="D207" s="45"/>
      <c r="E207" s="48"/>
      <c r="F207" s="45"/>
      <c r="G207" s="48"/>
      <c r="H207" s="45"/>
      <c r="I207" s="48"/>
      <c r="J207" s="45"/>
      <c r="K207" s="48"/>
      <c r="L207" s="45"/>
      <c r="M207" s="48"/>
      <c r="N207" s="45"/>
      <c r="O207" s="48"/>
      <c r="P207" s="45"/>
      <c r="Q207" s="48"/>
      <c r="R207" s="45"/>
      <c r="S207" s="48"/>
      <c r="T207" s="48"/>
      <c r="U207" s="48"/>
      <c r="V207" s="48"/>
      <c r="W207" s="45">
        <v>14.0</v>
      </c>
      <c r="X207" s="48" t="str">
        <f t="shared" si="3"/>
        <v>Dylan Moore</v>
      </c>
      <c r="Y207" s="45" t="s">
        <v>1791</v>
      </c>
      <c r="Z207" s="48"/>
    </row>
    <row r="208">
      <c r="A208" s="31"/>
      <c r="B208" s="45"/>
      <c r="C208" s="48"/>
      <c r="D208" s="45"/>
      <c r="E208" s="48"/>
      <c r="F208" s="45"/>
      <c r="G208" s="48"/>
      <c r="H208" s="45"/>
      <c r="I208" s="48"/>
      <c r="J208" s="45"/>
      <c r="K208" s="48"/>
      <c r="L208" s="45"/>
      <c r="M208" s="48"/>
      <c r="N208" s="45"/>
      <c r="O208" s="48"/>
      <c r="P208" s="45"/>
      <c r="Q208" s="48"/>
      <c r="R208" s="45"/>
      <c r="S208" s="48"/>
      <c r="T208" s="48"/>
      <c r="U208" s="48"/>
      <c r="V208" s="48"/>
      <c r="W208" s="45">
        <v>15.0</v>
      </c>
      <c r="X208" s="48" t="str">
        <f t="shared" si="3"/>
        <v>Jon Berti</v>
      </c>
      <c r="Y208" s="45" t="s">
        <v>1791</v>
      </c>
      <c r="Z208" s="48"/>
    </row>
    <row r="209">
      <c r="A209" s="31"/>
      <c r="B209" s="45"/>
      <c r="C209" s="48"/>
      <c r="D209" s="45"/>
      <c r="E209" s="48"/>
      <c r="F209" s="45"/>
      <c r="G209" s="48"/>
      <c r="H209" s="45"/>
      <c r="I209" s="48"/>
      <c r="J209" s="45"/>
      <c r="K209" s="48"/>
      <c r="L209" s="45"/>
      <c r="M209" s="48"/>
      <c r="N209" s="45"/>
      <c r="O209" s="48"/>
      <c r="P209" s="45"/>
      <c r="Q209" s="48"/>
      <c r="R209" s="45"/>
      <c r="S209" s="48"/>
      <c r="T209" s="48"/>
      <c r="U209" s="48"/>
      <c r="V209" s="48"/>
      <c r="W209" s="45">
        <v>16.0</v>
      </c>
      <c r="X209" s="48" t="str">
        <f t="shared" si="3"/>
        <v/>
      </c>
      <c r="Y209" s="45" t="s">
        <v>1791</v>
      </c>
      <c r="Z209" s="48"/>
    </row>
    <row r="210">
      <c r="A210" s="31"/>
      <c r="B210" s="45"/>
      <c r="C210" s="48"/>
      <c r="D210" s="45"/>
      <c r="E210" s="48"/>
      <c r="F210" s="45"/>
      <c r="G210" s="48"/>
      <c r="H210" s="45"/>
      <c r="I210" s="48"/>
      <c r="J210" s="45"/>
      <c r="K210" s="48"/>
      <c r="L210" s="45"/>
      <c r="M210" s="48"/>
      <c r="N210" s="45"/>
      <c r="O210" s="48"/>
      <c r="P210" s="45"/>
      <c r="Q210" s="48"/>
      <c r="R210" s="45"/>
      <c r="S210" s="48"/>
      <c r="T210" s="48"/>
      <c r="U210" s="48"/>
      <c r="V210" s="48"/>
      <c r="W210" s="45">
        <v>17.0</v>
      </c>
      <c r="X210" s="48" t="str">
        <f t="shared" si="3"/>
        <v/>
      </c>
      <c r="Y210" s="45" t="s">
        <v>1791</v>
      </c>
      <c r="Z210" s="48"/>
    </row>
    <row r="211">
      <c r="A211" s="31"/>
      <c r="B211" s="45"/>
      <c r="C211" s="48"/>
      <c r="D211" s="45"/>
      <c r="E211" s="48"/>
      <c r="F211" s="45"/>
      <c r="G211" s="48"/>
      <c r="H211" s="45"/>
      <c r="I211" s="48"/>
      <c r="J211" s="45"/>
      <c r="K211" s="48"/>
      <c r="L211" s="45"/>
      <c r="M211" s="48"/>
      <c r="N211" s="45"/>
      <c r="O211" s="48"/>
      <c r="P211" s="45"/>
      <c r="Q211" s="48"/>
      <c r="R211" s="45"/>
      <c r="S211" s="48"/>
      <c r="T211" s="48"/>
      <c r="U211" s="48"/>
      <c r="V211" s="48"/>
      <c r="W211" s="45">
        <v>18.0</v>
      </c>
      <c r="X211" s="48" t="str">
        <f t="shared" si="3"/>
        <v/>
      </c>
      <c r="Y211" s="45" t="s">
        <v>1791</v>
      </c>
      <c r="Z211" s="48"/>
    </row>
    <row r="212">
      <c r="A212" s="31"/>
      <c r="B212" s="45"/>
      <c r="C212" s="48"/>
      <c r="D212" s="45"/>
      <c r="E212" s="48"/>
      <c r="F212" s="45"/>
      <c r="G212" s="48"/>
      <c r="H212" s="45"/>
      <c r="I212" s="48"/>
      <c r="J212" s="45"/>
      <c r="K212" s="48"/>
      <c r="L212" s="45"/>
      <c r="M212" s="48"/>
      <c r="N212" s="45"/>
      <c r="O212" s="48"/>
      <c r="P212" s="45"/>
      <c r="Q212" s="48"/>
      <c r="R212" s="45"/>
      <c r="S212" s="48"/>
      <c r="T212" s="48"/>
      <c r="U212" s="48"/>
      <c r="V212" s="48"/>
      <c r="W212" s="45">
        <v>19.0</v>
      </c>
      <c r="X212" s="48" t="str">
        <f t="shared" si="3"/>
        <v>Ozzie Albies</v>
      </c>
      <c r="Y212" s="45" t="s">
        <v>1791</v>
      </c>
      <c r="Z212" s="48"/>
    </row>
    <row r="213">
      <c r="A213" s="31"/>
      <c r="B213" s="45"/>
      <c r="C213" s="48"/>
      <c r="D213" s="45"/>
      <c r="E213" s="48"/>
      <c r="F213" s="45"/>
      <c r="G213" s="48"/>
      <c r="H213" s="45"/>
      <c r="I213" s="48"/>
      <c r="J213" s="45"/>
      <c r="K213" s="48"/>
      <c r="L213" s="45"/>
      <c r="M213" s="48"/>
      <c r="N213" s="45"/>
      <c r="O213" s="48"/>
      <c r="P213" s="45"/>
      <c r="Q213" s="48"/>
      <c r="R213" s="45"/>
      <c r="S213" s="31"/>
      <c r="T213" s="31"/>
      <c r="U213" s="31"/>
      <c r="V213" s="31"/>
      <c r="W213" s="45">
        <v>20.0</v>
      </c>
      <c r="X213" s="48" t="str">
        <f t="shared" si="3"/>
        <v>Asdrubal Cabrera</v>
      </c>
      <c r="Y213" s="45" t="s">
        <v>1791</v>
      </c>
      <c r="Z213" s="48"/>
    </row>
    <row r="214">
      <c r="A214" s="31"/>
      <c r="B214" s="45"/>
      <c r="C214" s="48"/>
      <c r="D214" s="45"/>
      <c r="E214" s="48"/>
      <c r="F214" s="45"/>
      <c r="G214" s="48"/>
      <c r="H214" s="45"/>
      <c r="I214" s="48"/>
      <c r="J214" s="45"/>
      <c r="K214" s="48"/>
      <c r="L214" s="45"/>
      <c r="M214" s="48"/>
      <c r="N214" s="45"/>
      <c r="O214" s="48"/>
      <c r="P214" s="45"/>
      <c r="Q214" s="48"/>
      <c r="R214" s="45"/>
      <c r="S214" s="48"/>
      <c r="T214" s="48"/>
      <c r="U214" s="48"/>
      <c r="V214" s="48"/>
      <c r="W214" s="45">
        <v>21.0</v>
      </c>
      <c r="X214" s="48" t="str">
        <f t="shared" si="3"/>
        <v>Tommy La Stella</v>
      </c>
      <c r="Y214" s="45" t="s">
        <v>1791</v>
      </c>
      <c r="Z214" s="48"/>
    </row>
    <row r="215">
      <c r="A215" s="31"/>
      <c r="B215" s="45"/>
      <c r="C215" s="48"/>
      <c r="D215" s="45"/>
      <c r="E215" s="48"/>
      <c r="F215" s="45"/>
      <c r="G215" s="48"/>
      <c r="H215" s="45"/>
      <c r="I215" s="48"/>
      <c r="J215" s="45"/>
      <c r="K215" s="48"/>
      <c r="L215" s="45"/>
      <c r="M215" s="48"/>
      <c r="N215" s="45"/>
      <c r="O215" s="48"/>
      <c r="P215" s="45"/>
      <c r="Q215" s="48"/>
      <c r="R215" s="45"/>
      <c r="S215" s="48"/>
      <c r="T215" s="48"/>
      <c r="U215" s="48"/>
      <c r="V215" s="48"/>
      <c r="W215" s="45">
        <v>22.0</v>
      </c>
      <c r="X215" s="48" t="str">
        <f t="shared" si="3"/>
        <v/>
      </c>
      <c r="Y215" s="45" t="s">
        <v>1791</v>
      </c>
      <c r="Z215" s="48"/>
    </row>
    <row r="216">
      <c r="A216" s="31"/>
      <c r="B216" s="45"/>
      <c r="C216" s="48"/>
      <c r="D216" s="45"/>
      <c r="E216" s="48"/>
      <c r="F216" s="45"/>
      <c r="G216" s="48"/>
      <c r="H216" s="45"/>
      <c r="I216" s="48"/>
      <c r="J216" s="45"/>
      <c r="K216" s="48"/>
      <c r="L216" s="45"/>
      <c r="M216" s="48"/>
      <c r="N216" s="45"/>
      <c r="O216" s="48"/>
      <c r="P216" s="45"/>
      <c r="Q216" s="48"/>
      <c r="R216" s="45"/>
      <c r="S216" s="48"/>
      <c r="T216" s="48"/>
      <c r="U216" s="48"/>
      <c r="V216" s="48"/>
      <c r="W216" s="45">
        <v>23.0</v>
      </c>
      <c r="X216" s="48" t="str">
        <f t="shared" si="3"/>
        <v/>
      </c>
      <c r="Y216" s="45" t="s">
        <v>1791</v>
      </c>
      <c r="Z216" s="48"/>
    </row>
    <row r="217">
      <c r="A217" s="31"/>
      <c r="B217" s="45"/>
      <c r="C217" s="48"/>
      <c r="D217" s="45"/>
      <c r="E217" s="48"/>
      <c r="F217" s="45"/>
      <c r="G217" s="48"/>
      <c r="H217" s="45"/>
      <c r="I217" s="48"/>
      <c r="J217" s="45"/>
      <c r="K217" s="48"/>
      <c r="L217" s="45"/>
      <c r="M217" s="48"/>
      <c r="N217" s="45"/>
      <c r="O217" s="48"/>
      <c r="P217" s="45"/>
      <c r="Q217" s="48"/>
      <c r="R217" s="45"/>
      <c r="S217" s="48"/>
      <c r="T217" s="48"/>
      <c r="U217" s="48"/>
      <c r="V217" s="48"/>
      <c r="W217" s="45">
        <v>24.0</v>
      </c>
      <c r="X217" s="48" t="str">
        <f t="shared" si="3"/>
        <v/>
      </c>
      <c r="Y217" s="45" t="s">
        <v>1791</v>
      </c>
      <c r="Z217" s="48"/>
    </row>
    <row r="218">
      <c r="A218" s="31"/>
      <c r="B218" s="45"/>
      <c r="C218" s="48"/>
      <c r="D218" s="45"/>
      <c r="E218" s="48"/>
      <c r="F218" s="45"/>
      <c r="G218" s="48"/>
      <c r="H218" s="45"/>
      <c r="I218" s="48"/>
      <c r="J218" s="45"/>
      <c r="K218" s="48"/>
      <c r="L218" s="45"/>
      <c r="M218" s="48"/>
      <c r="N218" s="45"/>
      <c r="O218" s="48"/>
      <c r="P218" s="45"/>
      <c r="Q218" s="48"/>
      <c r="R218" s="45"/>
      <c r="S218" s="48"/>
      <c r="T218" s="48"/>
      <c r="U218" s="48"/>
      <c r="V218" s="48"/>
      <c r="W218" s="45">
        <v>25.0</v>
      </c>
      <c r="X218" s="48" t="str">
        <f t="shared" si="3"/>
        <v>Jose Altuve</v>
      </c>
      <c r="Y218" s="45" t="s">
        <v>1791</v>
      </c>
      <c r="Z218" s="48"/>
    </row>
    <row r="219">
      <c r="A219" s="31"/>
      <c r="B219" s="45"/>
      <c r="C219" s="48"/>
      <c r="D219" s="45"/>
      <c r="E219" s="48"/>
      <c r="F219" s="45"/>
      <c r="G219" s="48"/>
      <c r="H219" s="45"/>
      <c r="I219" s="48"/>
      <c r="J219" s="45"/>
      <c r="K219" s="48"/>
      <c r="L219" s="45"/>
      <c r="M219" s="48"/>
      <c r="N219" s="45"/>
      <c r="O219" s="48"/>
      <c r="P219" s="45"/>
      <c r="Q219" s="48"/>
      <c r="R219" s="45"/>
      <c r="S219" s="48"/>
      <c r="T219" s="48"/>
      <c r="U219" s="48"/>
      <c r="V219" s="48"/>
      <c r="W219" s="45">
        <v>26.0</v>
      </c>
      <c r="X219" s="48" t="str">
        <f t="shared" si="3"/>
        <v/>
      </c>
      <c r="Y219" s="45" t="s">
        <v>1791</v>
      </c>
      <c r="Z219" s="48"/>
    </row>
    <row r="220">
      <c r="A220" s="31"/>
      <c r="B220" s="45"/>
      <c r="C220" s="48"/>
      <c r="D220" s="45"/>
      <c r="E220" s="48"/>
      <c r="F220" s="45"/>
      <c r="G220" s="48"/>
      <c r="H220" s="45"/>
      <c r="I220" s="48"/>
      <c r="J220" s="45"/>
      <c r="K220" s="48"/>
      <c r="L220" s="45"/>
      <c r="M220" s="48"/>
      <c r="N220" s="45"/>
      <c r="O220" s="48"/>
      <c r="P220" s="45"/>
      <c r="Q220" s="48"/>
      <c r="R220" s="45"/>
      <c r="S220" s="48"/>
      <c r="T220" s="48"/>
      <c r="U220" s="48"/>
      <c r="V220" s="48"/>
      <c r="W220" s="45">
        <v>27.0</v>
      </c>
      <c r="X220" s="48" t="str">
        <f t="shared" si="3"/>
        <v/>
      </c>
      <c r="Y220" s="45" t="s">
        <v>1791</v>
      </c>
      <c r="Z220" s="48"/>
    </row>
    <row r="221">
      <c r="A221" s="31"/>
      <c r="B221" s="45"/>
      <c r="C221" s="48"/>
      <c r="D221" s="45"/>
      <c r="E221" s="48"/>
      <c r="F221" s="45"/>
      <c r="G221" s="48"/>
      <c r="H221" s="45"/>
      <c r="I221" s="48"/>
      <c r="J221" s="45"/>
      <c r="K221" s="48"/>
      <c r="L221" s="45"/>
      <c r="M221" s="48"/>
      <c r="N221" s="45"/>
      <c r="O221" s="48"/>
      <c r="P221" s="45"/>
      <c r="Q221" s="48"/>
      <c r="R221" s="45"/>
      <c r="S221" s="48"/>
      <c r="T221" s="48"/>
      <c r="U221" s="48"/>
      <c r="V221" s="48"/>
      <c r="W221" s="45">
        <v>28.0</v>
      </c>
      <c r="X221" s="48" t="str">
        <f t="shared" si="3"/>
        <v/>
      </c>
      <c r="Y221" s="45" t="s">
        <v>1791</v>
      </c>
      <c r="Z221" s="48"/>
    </row>
    <row r="222">
      <c r="A222" s="31"/>
      <c r="B222" s="45"/>
      <c r="C222" s="48"/>
      <c r="D222" s="45"/>
      <c r="E222" s="48"/>
      <c r="F222" s="45"/>
      <c r="G222" s="48"/>
      <c r="H222" s="45"/>
      <c r="I222" s="48"/>
      <c r="J222" s="45"/>
      <c r="K222" s="48"/>
      <c r="L222" s="45"/>
      <c r="M222" s="48"/>
      <c r="N222" s="45"/>
      <c r="O222" s="48"/>
      <c r="P222" s="45"/>
      <c r="Q222" s="48"/>
      <c r="R222" s="45"/>
      <c r="S222" s="48"/>
      <c r="T222" s="48"/>
      <c r="U222" s="48"/>
      <c r="V222" s="48"/>
      <c r="W222" s="45">
        <v>29.0</v>
      </c>
      <c r="X222" s="48" t="str">
        <f t="shared" si="3"/>
        <v/>
      </c>
      <c r="Y222" s="45" t="s">
        <v>1791</v>
      </c>
      <c r="Z222" s="48"/>
    </row>
    <row r="223">
      <c r="A223" s="31"/>
      <c r="B223" s="45"/>
      <c r="C223" s="48"/>
      <c r="D223" s="45"/>
      <c r="E223" s="48"/>
      <c r="F223" s="45"/>
      <c r="G223" s="48"/>
      <c r="H223" s="45"/>
      <c r="I223" s="48"/>
      <c r="J223" s="45"/>
      <c r="K223" s="48"/>
      <c r="L223" s="45"/>
      <c r="M223" s="48"/>
      <c r="N223" s="45"/>
      <c r="O223" s="48"/>
      <c r="P223" s="45"/>
      <c r="Q223" s="48"/>
      <c r="R223" s="45"/>
      <c r="S223" s="48"/>
      <c r="T223" s="48"/>
      <c r="U223" s="48"/>
      <c r="V223" s="48"/>
      <c r="W223" s="45">
        <v>30.0</v>
      </c>
      <c r="X223" s="48" t="str">
        <f t="shared" si="3"/>
        <v/>
      </c>
      <c r="Y223" s="45" t="s">
        <v>1791</v>
      </c>
      <c r="Z223" s="48"/>
    </row>
    <row r="224">
      <c r="A224" s="31"/>
      <c r="B224" s="45"/>
      <c r="C224" s="48"/>
      <c r="D224" s="45"/>
      <c r="E224" s="48"/>
      <c r="F224" s="45"/>
      <c r="G224" s="48"/>
      <c r="H224" s="45"/>
      <c r="I224" s="48"/>
      <c r="J224" s="45"/>
      <c r="K224" s="48"/>
      <c r="L224" s="45"/>
      <c r="M224" s="48"/>
      <c r="N224" s="45"/>
      <c r="O224" s="48"/>
      <c r="P224" s="45"/>
      <c r="Q224" s="48"/>
      <c r="R224" s="45"/>
      <c r="S224" s="48"/>
      <c r="T224" s="48"/>
      <c r="U224" s="48"/>
      <c r="V224" s="48"/>
      <c r="W224" s="45">
        <v>31.0</v>
      </c>
      <c r="X224" s="48" t="str">
        <f t="shared" si="3"/>
        <v>Nick Madrigal</v>
      </c>
      <c r="Y224" s="45" t="s">
        <v>1791</v>
      </c>
      <c r="Z224" s="48"/>
    </row>
    <row r="225">
      <c r="A225" s="31"/>
      <c r="B225" s="45"/>
      <c r="C225" s="48"/>
      <c r="D225" s="45"/>
      <c r="E225" s="48"/>
      <c r="F225" s="45"/>
      <c r="G225" s="48"/>
      <c r="H225" s="45"/>
      <c r="I225" s="48"/>
      <c r="J225" s="45"/>
      <c r="K225" s="48"/>
      <c r="L225" s="45"/>
      <c r="M225" s="48"/>
      <c r="N225" s="45"/>
      <c r="O225" s="48"/>
      <c r="P225" s="45"/>
      <c r="Q225" s="48"/>
      <c r="R225" s="45"/>
      <c r="S225" s="48"/>
      <c r="T225" s="48"/>
      <c r="U225" s="48"/>
      <c r="V225" s="48"/>
      <c r="W225" s="45">
        <v>32.0</v>
      </c>
      <c r="X225" s="48" t="str">
        <f t="shared" si="3"/>
        <v>Nicky Lopez</v>
      </c>
      <c r="Y225" s="45" t="s">
        <v>1791</v>
      </c>
      <c r="Z225" s="48"/>
    </row>
    <row r="226">
      <c r="A226" s="31"/>
      <c r="B226" s="45"/>
      <c r="C226" s="48"/>
      <c r="D226" s="45"/>
      <c r="E226" s="48"/>
      <c r="F226" s="45"/>
      <c r="G226" s="48"/>
      <c r="H226" s="45"/>
      <c r="I226" s="48"/>
      <c r="J226" s="45"/>
      <c r="K226" s="48"/>
      <c r="L226" s="45"/>
      <c r="M226" s="48"/>
      <c r="N226" s="45"/>
      <c r="O226" s="48"/>
      <c r="P226" s="45"/>
      <c r="Q226" s="48"/>
      <c r="R226" s="45"/>
      <c r="S226" s="48"/>
      <c r="T226" s="48"/>
      <c r="U226" s="48"/>
      <c r="V226" s="48"/>
      <c r="W226" s="45">
        <v>33.0</v>
      </c>
      <c r="X226" s="48" t="str">
        <f t="shared" si="3"/>
        <v>Jonathan Villar</v>
      </c>
      <c r="Y226" s="45" t="s">
        <v>1791</v>
      </c>
      <c r="Z226" s="48"/>
    </row>
    <row r="227">
      <c r="A227" s="31"/>
      <c r="B227" s="45"/>
      <c r="C227" s="48"/>
      <c r="D227" s="45"/>
      <c r="E227" s="48"/>
      <c r="F227" s="45"/>
      <c r="G227" s="48"/>
      <c r="H227" s="45"/>
      <c r="I227" s="48"/>
      <c r="J227" s="45"/>
      <c r="K227" s="48"/>
      <c r="L227" s="45"/>
      <c r="M227" s="48"/>
      <c r="N227" s="45"/>
      <c r="O227" s="48"/>
      <c r="P227" s="45"/>
      <c r="Q227" s="48"/>
      <c r="R227" s="45"/>
      <c r="S227" s="48"/>
      <c r="T227" s="48"/>
      <c r="U227" s="48"/>
      <c r="V227" s="48"/>
      <c r="W227" s="45">
        <v>34.0</v>
      </c>
      <c r="X227" s="48" t="str">
        <f t="shared" si="3"/>
        <v/>
      </c>
      <c r="Y227" s="45" t="s">
        <v>1791</v>
      </c>
      <c r="Z227" s="48"/>
    </row>
    <row r="228">
      <c r="A228" s="31"/>
      <c r="B228" s="45"/>
      <c r="C228" s="48"/>
      <c r="D228" s="45"/>
      <c r="E228" s="48"/>
      <c r="F228" s="45"/>
      <c r="G228" s="48"/>
      <c r="H228" s="45"/>
      <c r="I228" s="48"/>
      <c r="J228" s="45"/>
      <c r="K228" s="48"/>
      <c r="L228" s="45"/>
      <c r="M228" s="48"/>
      <c r="N228" s="45"/>
      <c r="O228" s="48"/>
      <c r="P228" s="45"/>
      <c r="Q228" s="48"/>
      <c r="R228" s="45"/>
      <c r="S228" s="48"/>
      <c r="T228" s="48"/>
      <c r="U228" s="48"/>
      <c r="V228" s="48"/>
      <c r="W228" s="45">
        <v>35.0</v>
      </c>
      <c r="X228" s="48" t="str">
        <f t="shared" si="3"/>
        <v/>
      </c>
      <c r="Y228" s="45" t="s">
        <v>1791</v>
      </c>
      <c r="Z228" s="48"/>
    </row>
    <row r="229">
      <c r="A229" s="31"/>
      <c r="B229" s="45"/>
      <c r="C229" s="48"/>
      <c r="D229" s="45"/>
      <c r="E229" s="48"/>
      <c r="F229" s="45"/>
      <c r="G229" s="48"/>
      <c r="H229" s="45"/>
      <c r="I229" s="48"/>
      <c r="J229" s="45"/>
      <c r="K229" s="48"/>
      <c r="L229" s="45"/>
      <c r="M229" s="48"/>
      <c r="N229" s="45"/>
      <c r="O229" s="48"/>
      <c r="P229" s="45"/>
      <c r="Q229" s="48"/>
      <c r="R229" s="45"/>
      <c r="S229" s="48"/>
      <c r="T229" s="48"/>
      <c r="U229" s="48"/>
      <c r="V229" s="48"/>
      <c r="W229" s="45">
        <v>36.0</v>
      </c>
      <c r="X229" s="48" t="str">
        <f t="shared" si="3"/>
        <v/>
      </c>
      <c r="Y229" s="45" t="s">
        <v>1791</v>
      </c>
      <c r="Z229" s="48"/>
    </row>
    <row r="230">
      <c r="A230" s="31"/>
      <c r="B230" s="45"/>
      <c r="C230" s="48"/>
      <c r="D230" s="45"/>
      <c r="E230" s="48"/>
      <c r="F230" s="45"/>
      <c r="G230" s="48"/>
      <c r="H230" s="45"/>
      <c r="I230" s="48"/>
      <c r="J230" s="45"/>
      <c r="K230" s="48"/>
      <c r="L230" s="45"/>
      <c r="M230" s="48"/>
      <c r="N230" s="45"/>
      <c r="O230" s="48"/>
      <c r="P230" s="45"/>
      <c r="Q230" s="48"/>
      <c r="R230" s="45"/>
      <c r="S230" s="31"/>
      <c r="T230" s="31"/>
      <c r="U230" s="31"/>
      <c r="V230" s="31"/>
      <c r="W230" s="45">
        <v>37.0</v>
      </c>
      <c r="X230" s="48" t="str">
        <f t="shared" si="3"/>
        <v>DJ LeMahieu</v>
      </c>
      <c r="Y230" s="45" t="s">
        <v>1791</v>
      </c>
      <c r="Z230" s="48"/>
    </row>
    <row r="231">
      <c r="A231" s="31"/>
      <c r="B231" s="45"/>
      <c r="C231" s="48"/>
      <c r="D231" s="45"/>
      <c r="E231" s="48"/>
      <c r="F231" s="45"/>
      <c r="G231" s="48"/>
      <c r="H231" s="45"/>
      <c r="I231" s="48"/>
      <c r="J231" s="45"/>
      <c r="K231" s="48"/>
      <c r="L231" s="45"/>
      <c r="M231" s="48"/>
      <c r="N231" s="45"/>
      <c r="O231" s="48"/>
      <c r="P231" s="45"/>
      <c r="Q231" s="48"/>
      <c r="R231" s="45"/>
      <c r="S231" s="48"/>
      <c r="T231" s="48"/>
      <c r="U231" s="48"/>
      <c r="V231" s="48"/>
      <c r="W231" s="45">
        <v>38.0</v>
      </c>
      <c r="X231" s="48" t="str">
        <f t="shared" si="3"/>
        <v>Luis Arraez</v>
      </c>
      <c r="Y231" s="45" t="s">
        <v>1791</v>
      </c>
      <c r="Z231" s="48"/>
    </row>
    <row r="232">
      <c r="A232" s="31"/>
      <c r="B232" s="45"/>
      <c r="C232" s="48"/>
      <c r="D232" s="45"/>
      <c r="E232" s="48"/>
      <c r="F232" s="45"/>
      <c r="G232" s="48"/>
      <c r="H232" s="45"/>
      <c r="I232" s="48"/>
      <c r="J232" s="45"/>
      <c r="K232" s="48"/>
      <c r="L232" s="45"/>
      <c r="M232" s="48"/>
      <c r="N232" s="45"/>
      <c r="O232" s="48"/>
      <c r="P232" s="45"/>
      <c r="Q232" s="48"/>
      <c r="R232" s="45"/>
      <c r="S232" s="48"/>
      <c r="T232" s="48"/>
      <c r="U232" s="48"/>
      <c r="V232" s="48"/>
      <c r="W232" s="45">
        <v>39.0</v>
      </c>
      <c r="X232" s="48" t="str">
        <f t="shared" si="3"/>
        <v>Rougned Odor</v>
      </c>
      <c r="Y232" s="45" t="s">
        <v>1791</v>
      </c>
      <c r="Z232" s="48"/>
    </row>
    <row r="233">
      <c r="A233" s="31"/>
      <c r="B233" s="45"/>
      <c r="C233" s="48"/>
      <c r="D233" s="45"/>
      <c r="E233" s="48"/>
      <c r="F233" s="45"/>
      <c r="G233" s="48"/>
      <c r="H233" s="45"/>
      <c r="I233" s="48"/>
      <c r="J233" s="45"/>
      <c r="K233" s="48"/>
      <c r="L233" s="45"/>
      <c r="M233" s="48"/>
      <c r="N233" s="45"/>
      <c r="O233" s="48"/>
      <c r="P233" s="45"/>
      <c r="Q233" s="48"/>
      <c r="R233" s="45"/>
      <c r="S233" s="48"/>
      <c r="T233" s="48"/>
      <c r="U233" s="48"/>
      <c r="V233" s="48"/>
      <c r="W233" s="45">
        <v>40.0</v>
      </c>
      <c r="X233" s="48" t="str">
        <f t="shared" si="3"/>
        <v/>
      </c>
      <c r="Y233" s="45" t="s">
        <v>1791</v>
      </c>
      <c r="Z233" s="48"/>
    </row>
    <row r="234">
      <c r="A234" s="31"/>
      <c r="B234" s="45"/>
      <c r="C234" s="48"/>
      <c r="D234" s="45"/>
      <c r="E234" s="48"/>
      <c r="F234" s="45"/>
      <c r="G234" s="48"/>
      <c r="H234" s="45"/>
      <c r="I234" s="48"/>
      <c r="J234" s="45"/>
      <c r="K234" s="48"/>
      <c r="L234" s="45"/>
      <c r="M234" s="48"/>
      <c r="N234" s="45"/>
      <c r="O234" s="48"/>
      <c r="P234" s="45"/>
      <c r="Q234" s="48"/>
      <c r="R234" s="45"/>
      <c r="S234" s="48"/>
      <c r="T234" s="48"/>
      <c r="U234" s="48"/>
      <c r="V234" s="48"/>
      <c r="W234" s="45">
        <v>41.0</v>
      </c>
      <c r="X234" s="48" t="str">
        <f t="shared" si="3"/>
        <v/>
      </c>
      <c r="Y234" s="45" t="s">
        <v>1791</v>
      </c>
      <c r="Z234" s="48"/>
    </row>
    <row r="235">
      <c r="A235" s="31"/>
      <c r="B235" s="45"/>
      <c r="C235" s="48"/>
      <c r="D235" s="45"/>
      <c r="E235" s="48"/>
      <c r="F235" s="45"/>
      <c r="G235" s="48"/>
      <c r="H235" s="45"/>
      <c r="I235" s="48"/>
      <c r="J235" s="45"/>
      <c r="K235" s="48"/>
      <c r="L235" s="45"/>
      <c r="M235" s="48"/>
      <c r="N235" s="45"/>
      <c r="O235" s="48"/>
      <c r="P235" s="45"/>
      <c r="Q235" s="48"/>
      <c r="R235" s="45"/>
      <c r="S235" s="48"/>
      <c r="T235" s="48"/>
      <c r="U235" s="48"/>
      <c r="V235" s="48"/>
      <c r="W235" s="45">
        <v>42.0</v>
      </c>
      <c r="X235" s="48" t="str">
        <f t="shared" si="3"/>
        <v/>
      </c>
      <c r="Y235" s="45" t="s">
        <v>1791</v>
      </c>
      <c r="Z235" s="48"/>
    </row>
    <row r="236">
      <c r="A236" s="31"/>
      <c r="B236" s="45"/>
      <c r="C236" s="48"/>
      <c r="D236" s="45"/>
      <c r="E236" s="48"/>
      <c r="F236" s="45"/>
      <c r="G236" s="48"/>
      <c r="H236" s="45"/>
      <c r="I236" s="48"/>
      <c r="J236" s="45"/>
      <c r="K236" s="48"/>
      <c r="L236" s="45"/>
      <c r="M236" s="48"/>
      <c r="N236" s="45"/>
      <c r="O236" s="48"/>
      <c r="P236" s="45"/>
      <c r="Q236" s="48"/>
      <c r="R236" s="45"/>
      <c r="S236" s="48"/>
      <c r="T236" s="48"/>
      <c r="U236" s="48"/>
      <c r="V236" s="48"/>
      <c r="W236" s="45">
        <v>43.0</v>
      </c>
      <c r="X236" s="48" t="str">
        <f t="shared" si="3"/>
        <v>Cesar Hernandez</v>
      </c>
      <c r="Y236" s="45" t="s">
        <v>1791</v>
      </c>
      <c r="Z236" s="48"/>
    </row>
    <row r="237">
      <c r="A237" s="31"/>
      <c r="B237" s="45"/>
      <c r="C237" s="48"/>
      <c r="D237" s="45"/>
      <c r="E237" s="48"/>
      <c r="F237" s="45"/>
      <c r="G237" s="48"/>
      <c r="H237" s="45"/>
      <c r="I237" s="48"/>
      <c r="J237" s="45"/>
      <c r="K237" s="48"/>
      <c r="L237" s="45"/>
      <c r="M237" s="48"/>
      <c r="N237" s="45"/>
      <c r="O237" s="48"/>
      <c r="P237" s="45"/>
      <c r="Q237" s="48"/>
      <c r="R237" s="45"/>
      <c r="S237" s="48"/>
      <c r="T237" s="48"/>
      <c r="U237" s="48"/>
      <c r="V237" s="48"/>
      <c r="W237" s="45">
        <v>44.0</v>
      </c>
      <c r="X237" s="48" t="str">
        <f t="shared" si="3"/>
        <v/>
      </c>
      <c r="Y237" s="45" t="s">
        <v>1791</v>
      </c>
      <c r="Z237" s="48"/>
    </row>
    <row r="238">
      <c r="A238" s="31"/>
      <c r="B238" s="45"/>
      <c r="C238" s="48"/>
      <c r="D238" s="45"/>
      <c r="E238" s="48"/>
      <c r="F238" s="45"/>
      <c r="G238" s="48"/>
      <c r="H238" s="45"/>
      <c r="I238" s="48"/>
      <c r="J238" s="45"/>
      <c r="K238" s="48"/>
      <c r="L238" s="45"/>
      <c r="M238" s="48"/>
      <c r="N238" s="45"/>
      <c r="O238" s="48"/>
      <c r="P238" s="45"/>
      <c r="Q238" s="48"/>
      <c r="R238" s="45"/>
      <c r="S238" s="48"/>
      <c r="T238" s="48"/>
      <c r="U238" s="48"/>
      <c r="V238" s="48"/>
      <c r="W238" s="45">
        <v>45.0</v>
      </c>
      <c r="X238" s="48" t="str">
        <f t="shared" si="3"/>
        <v/>
      </c>
      <c r="Y238" s="45" t="s">
        <v>1791</v>
      </c>
      <c r="Z238" s="48"/>
    </row>
    <row r="239">
      <c r="A239" s="31"/>
      <c r="B239" s="45"/>
      <c r="C239" s="48"/>
      <c r="D239" s="45"/>
      <c r="E239" s="48"/>
      <c r="F239" s="45"/>
      <c r="G239" s="48"/>
      <c r="H239" s="45"/>
      <c r="I239" s="48"/>
      <c r="J239" s="45"/>
      <c r="K239" s="48"/>
      <c r="L239" s="45"/>
      <c r="M239" s="48"/>
      <c r="N239" s="45"/>
      <c r="O239" s="48"/>
      <c r="P239" s="45"/>
      <c r="Q239" s="48"/>
      <c r="R239" s="45"/>
      <c r="S239" s="48"/>
      <c r="T239" s="48"/>
      <c r="U239" s="48"/>
      <c r="V239" s="48"/>
      <c r="W239" s="45">
        <v>46.0</v>
      </c>
      <c r="X239" s="48" t="str">
        <f t="shared" si="3"/>
        <v/>
      </c>
      <c r="Y239" s="45" t="s">
        <v>1791</v>
      </c>
      <c r="Z239" s="48"/>
    </row>
    <row r="240">
      <c r="A240" s="31"/>
      <c r="B240" s="45"/>
      <c r="C240" s="48"/>
      <c r="D240" s="45"/>
      <c r="E240" s="48"/>
      <c r="F240" s="45"/>
      <c r="G240" s="48"/>
      <c r="H240" s="45"/>
      <c r="I240" s="48"/>
      <c r="J240" s="45"/>
      <c r="K240" s="48"/>
      <c r="L240" s="45"/>
      <c r="M240" s="48"/>
      <c r="N240" s="45"/>
      <c r="O240" s="48"/>
      <c r="P240" s="45"/>
      <c r="Q240" s="48"/>
      <c r="R240" s="45"/>
      <c r="S240" s="48"/>
      <c r="T240" s="48"/>
      <c r="U240" s="48"/>
      <c r="V240" s="48"/>
      <c r="W240" s="45">
        <v>47.0</v>
      </c>
      <c r="X240" s="48" t="str">
        <f t="shared" si="3"/>
        <v/>
      </c>
      <c r="Y240" s="45" t="s">
        <v>1791</v>
      </c>
      <c r="Z240" s="48"/>
    </row>
    <row r="241">
      <c r="A241" s="31"/>
      <c r="B241" s="45"/>
      <c r="C241" s="48"/>
      <c r="D241" s="45"/>
      <c r="E241" s="48"/>
      <c r="F241" s="45"/>
      <c r="G241" s="48"/>
      <c r="H241" s="45"/>
      <c r="I241" s="48"/>
      <c r="J241" s="45"/>
      <c r="K241" s="48"/>
      <c r="L241" s="45"/>
      <c r="M241" s="48"/>
      <c r="N241" s="45"/>
      <c r="O241" s="48"/>
      <c r="P241" s="45"/>
      <c r="Q241" s="48"/>
      <c r="R241" s="45"/>
      <c r="S241" s="48"/>
      <c r="T241" s="48"/>
      <c r="U241" s="48"/>
      <c r="V241" s="48"/>
      <c r="W241" s="45">
        <v>48.0</v>
      </c>
      <c r="X241" s="48" t="str">
        <f t="shared" si="3"/>
        <v/>
      </c>
      <c r="Y241" s="45" t="s">
        <v>1791</v>
      </c>
      <c r="Z241" s="48"/>
    </row>
    <row r="242">
      <c r="A242" s="31"/>
      <c r="B242" s="45"/>
      <c r="C242" s="48"/>
      <c r="D242" s="45"/>
      <c r="E242" s="48"/>
      <c r="F242" s="45"/>
      <c r="G242" s="48"/>
      <c r="H242" s="45"/>
      <c r="I242" s="48"/>
      <c r="J242" s="45"/>
      <c r="K242" s="48"/>
      <c r="L242" s="45"/>
      <c r="M242" s="48"/>
      <c r="N242" s="45"/>
      <c r="O242" s="48"/>
      <c r="P242" s="45"/>
      <c r="Q242" s="48"/>
      <c r="R242" s="45"/>
      <c r="S242" s="31"/>
      <c r="T242" s="31"/>
      <c r="U242" s="31"/>
      <c r="V242" s="31"/>
      <c r="W242" s="45">
        <v>49.0</v>
      </c>
      <c r="X242" s="48" t="str">
        <f t="shared" si="3"/>
        <v>Jonathan Schoop</v>
      </c>
      <c r="Y242" s="45" t="s">
        <v>1791</v>
      </c>
      <c r="Z242" s="48"/>
    </row>
    <row r="243">
      <c r="A243" s="31"/>
      <c r="B243" s="45"/>
      <c r="C243" s="48"/>
      <c r="D243" s="45"/>
      <c r="E243" s="48"/>
      <c r="F243" s="45"/>
      <c r="G243" s="48"/>
      <c r="H243" s="45"/>
      <c r="I243" s="48"/>
      <c r="J243" s="45"/>
      <c r="K243" s="48"/>
      <c r="L243" s="45"/>
      <c r="M243" s="48"/>
      <c r="N243" s="45"/>
      <c r="O243" s="48"/>
      <c r="P243" s="45"/>
      <c r="Q243" s="48"/>
      <c r="R243" s="45"/>
      <c r="S243" s="31"/>
      <c r="T243" s="31"/>
      <c r="U243" s="31"/>
      <c r="V243" s="31"/>
      <c r="W243" s="45">
        <v>50.0</v>
      </c>
      <c r="X243" s="48" t="str">
        <f t="shared" si="3"/>
        <v>Aledmys Diaz</v>
      </c>
      <c r="Y243" s="45" t="s">
        <v>1791</v>
      </c>
      <c r="Z243" s="48"/>
    </row>
    <row r="244">
      <c r="A244" s="31"/>
      <c r="B244" s="45"/>
      <c r="C244" s="48"/>
      <c r="D244" s="45"/>
      <c r="E244" s="48"/>
      <c r="F244" s="45"/>
      <c r="G244" s="48"/>
      <c r="H244" s="45"/>
      <c r="I244" s="48"/>
      <c r="J244" s="45"/>
      <c r="K244" s="48"/>
      <c r="L244" s="45"/>
      <c r="M244" s="48"/>
      <c r="N244" s="45"/>
      <c r="O244" s="48"/>
      <c r="P244" s="45"/>
      <c r="Q244" s="48"/>
      <c r="R244" s="45"/>
      <c r="S244" s="48"/>
      <c r="T244" s="48"/>
      <c r="U244" s="48"/>
      <c r="V244" s="48"/>
      <c r="W244" s="45">
        <v>51.0</v>
      </c>
      <c r="X244" s="48" t="str">
        <f t="shared" si="3"/>
        <v/>
      </c>
      <c r="Y244" s="45" t="s">
        <v>1791</v>
      </c>
      <c r="Z244" s="48"/>
    </row>
    <row r="245">
      <c r="A245" s="31"/>
      <c r="B245" s="45"/>
      <c r="C245" s="48"/>
      <c r="D245" s="45"/>
      <c r="E245" s="48"/>
      <c r="F245" s="45"/>
      <c r="G245" s="48"/>
      <c r="H245" s="45"/>
      <c r="I245" s="48"/>
      <c r="J245" s="45"/>
      <c r="K245" s="48"/>
      <c r="L245" s="45"/>
      <c r="M245" s="48"/>
      <c r="N245" s="45"/>
      <c r="O245" s="48"/>
      <c r="P245" s="45"/>
      <c r="Q245" s="48"/>
      <c r="R245" s="45"/>
      <c r="S245" s="48"/>
      <c r="T245" s="48"/>
      <c r="U245" s="48"/>
      <c r="V245" s="48"/>
      <c r="W245" s="45">
        <v>52.0</v>
      </c>
      <c r="X245" s="48" t="str">
        <f t="shared" si="3"/>
        <v/>
      </c>
      <c r="Y245" s="45" t="s">
        <v>1791</v>
      </c>
      <c r="Z245" s="48"/>
    </row>
    <row r="246">
      <c r="A246" s="31"/>
      <c r="B246" s="45"/>
      <c r="C246" s="48"/>
      <c r="D246" s="45"/>
      <c r="E246" s="48"/>
      <c r="F246" s="45"/>
      <c r="G246" s="48"/>
      <c r="H246" s="45"/>
      <c r="I246" s="48"/>
      <c r="J246" s="45"/>
      <c r="K246" s="48"/>
      <c r="L246" s="45"/>
      <c r="M246" s="48"/>
      <c r="N246" s="45"/>
      <c r="O246" s="48"/>
      <c r="P246" s="45"/>
      <c r="Q246" s="48"/>
      <c r="R246" s="45"/>
      <c r="S246" s="48"/>
      <c r="T246" s="48"/>
      <c r="U246" s="48"/>
      <c r="V246" s="48"/>
      <c r="W246" s="45">
        <v>53.0</v>
      </c>
      <c r="X246" s="48" t="str">
        <f t="shared" si="3"/>
        <v/>
      </c>
      <c r="Y246" s="45" t="s">
        <v>1791</v>
      </c>
      <c r="Z246" s="48"/>
    </row>
    <row r="247">
      <c r="A247" s="31"/>
      <c r="B247" s="45"/>
      <c r="C247" s="48"/>
      <c r="D247" s="45"/>
      <c r="E247" s="48"/>
      <c r="F247" s="45"/>
      <c r="G247" s="48"/>
      <c r="H247" s="45"/>
      <c r="I247" s="48"/>
      <c r="J247" s="45"/>
      <c r="K247" s="48"/>
      <c r="L247" s="45"/>
      <c r="M247" s="48"/>
      <c r="N247" s="45"/>
      <c r="O247" s="48"/>
      <c r="P247" s="45"/>
      <c r="Q247" s="48"/>
      <c r="R247" s="45"/>
      <c r="S247" s="48"/>
      <c r="T247" s="48"/>
      <c r="U247" s="48"/>
      <c r="V247" s="48"/>
      <c r="W247" s="45">
        <v>54.0</v>
      </c>
      <c r="X247" s="48" t="str">
        <f t="shared" si="3"/>
        <v/>
      </c>
      <c r="Y247" s="45" t="s">
        <v>1791</v>
      </c>
      <c r="Z247" s="48"/>
    </row>
    <row r="248">
      <c r="A248" s="31"/>
      <c r="B248" s="45"/>
      <c r="C248" s="48"/>
      <c r="D248" s="45"/>
      <c r="E248" s="48"/>
      <c r="F248" s="45"/>
      <c r="G248" s="48"/>
      <c r="H248" s="45"/>
      <c r="I248" s="48"/>
      <c r="J248" s="45"/>
      <c r="K248" s="48"/>
      <c r="L248" s="45"/>
      <c r="M248" s="48"/>
      <c r="N248" s="45"/>
      <c r="O248" s="48"/>
      <c r="P248" s="45"/>
      <c r="Q248" s="48"/>
      <c r="R248" s="45"/>
      <c r="S248" s="48"/>
      <c r="T248" s="48"/>
      <c r="U248" s="48"/>
      <c r="V248" s="48"/>
      <c r="W248" s="45">
        <v>55.0</v>
      </c>
      <c r="X248" s="48" t="str">
        <f t="shared" si="3"/>
        <v>Ty France</v>
      </c>
      <c r="Y248" s="45" t="s">
        <v>1791</v>
      </c>
      <c r="Z248" s="48"/>
    </row>
    <row r="249">
      <c r="A249" s="31"/>
      <c r="B249" s="45"/>
      <c r="C249" s="48"/>
      <c r="D249" s="45"/>
      <c r="E249" s="48"/>
      <c r="F249" s="45"/>
      <c r="G249" s="48"/>
      <c r="H249" s="45"/>
      <c r="I249" s="48"/>
      <c r="J249" s="45"/>
      <c r="K249" s="48"/>
      <c r="L249" s="45"/>
      <c r="M249" s="48"/>
      <c r="N249" s="45"/>
      <c r="O249" s="48"/>
      <c r="P249" s="45"/>
      <c r="Q249" s="48"/>
      <c r="R249" s="45"/>
      <c r="S249" s="48"/>
      <c r="T249" s="48"/>
      <c r="U249" s="48"/>
      <c r="V249" s="48"/>
      <c r="W249" s="45">
        <v>56.0</v>
      </c>
      <c r="X249" s="48" t="str">
        <f t="shared" si="3"/>
        <v>Joey Wendle</v>
      </c>
      <c r="Y249" s="45" t="s">
        <v>1791</v>
      </c>
      <c r="Z249" s="48"/>
    </row>
    <row r="250">
      <c r="A250" s="31"/>
      <c r="B250" s="45"/>
      <c r="C250" s="48"/>
      <c r="D250" s="45"/>
      <c r="E250" s="48"/>
      <c r="F250" s="45"/>
      <c r="G250" s="48"/>
      <c r="H250" s="45"/>
      <c r="I250" s="48"/>
      <c r="J250" s="45"/>
      <c r="K250" s="48"/>
      <c r="L250" s="45"/>
      <c r="M250" s="48"/>
      <c r="N250" s="45"/>
      <c r="O250" s="48"/>
      <c r="P250" s="45"/>
      <c r="Q250" s="48"/>
      <c r="R250" s="45"/>
      <c r="S250" s="48"/>
      <c r="T250" s="48"/>
      <c r="U250" s="48"/>
      <c r="V250" s="48"/>
      <c r="W250" s="45">
        <v>57.0</v>
      </c>
      <c r="X250" s="48" t="str">
        <f t="shared" si="3"/>
        <v/>
      </c>
      <c r="Y250" s="45" t="s">
        <v>1791</v>
      </c>
      <c r="Z250" s="48"/>
    </row>
    <row r="251">
      <c r="A251" s="31"/>
      <c r="B251" s="45"/>
      <c r="C251" s="48"/>
      <c r="D251" s="45"/>
      <c r="E251" s="48"/>
      <c r="F251" s="45"/>
      <c r="G251" s="48"/>
      <c r="H251" s="45"/>
      <c r="I251" s="48"/>
      <c r="J251" s="45"/>
      <c r="K251" s="48"/>
      <c r="L251" s="45"/>
      <c r="M251" s="48"/>
      <c r="N251" s="45"/>
      <c r="O251" s="48"/>
      <c r="P251" s="45"/>
      <c r="Q251" s="48"/>
      <c r="R251" s="45"/>
      <c r="S251" s="48"/>
      <c r="T251" s="48"/>
      <c r="U251" s="48"/>
      <c r="V251" s="48"/>
      <c r="W251" s="45">
        <v>58.0</v>
      </c>
      <c r="X251" s="48" t="str">
        <f t="shared" si="3"/>
        <v/>
      </c>
      <c r="Y251" s="45" t="s">
        <v>1791</v>
      </c>
      <c r="Z251" s="48"/>
    </row>
    <row r="252">
      <c r="A252" s="31"/>
      <c r="B252" s="45"/>
      <c r="C252" s="48"/>
      <c r="D252" s="45"/>
      <c r="E252" s="48"/>
      <c r="F252" s="45"/>
      <c r="G252" s="48"/>
      <c r="H252" s="45"/>
      <c r="I252" s="48"/>
      <c r="J252" s="45"/>
      <c r="K252" s="48"/>
      <c r="L252" s="45"/>
      <c r="M252" s="48"/>
      <c r="N252" s="45"/>
      <c r="O252" s="48"/>
      <c r="P252" s="45"/>
      <c r="Q252" s="48"/>
      <c r="R252" s="45"/>
      <c r="S252" s="48"/>
      <c r="T252" s="48"/>
      <c r="U252" s="48"/>
      <c r="V252" s="48"/>
      <c r="W252" s="45">
        <v>59.0</v>
      </c>
      <c r="X252" s="48" t="str">
        <f t="shared" si="3"/>
        <v/>
      </c>
      <c r="Y252" s="45" t="s">
        <v>1791</v>
      </c>
      <c r="Z252" s="48"/>
    </row>
    <row r="253">
      <c r="A253" s="31"/>
      <c r="B253" s="45"/>
      <c r="C253" s="48"/>
      <c r="D253" s="45"/>
      <c r="E253" s="48"/>
      <c r="F253" s="45"/>
      <c r="G253" s="48"/>
      <c r="H253" s="45"/>
      <c r="I253" s="48"/>
      <c r="J253" s="45"/>
      <c r="K253" s="48"/>
      <c r="L253" s="45"/>
      <c r="M253" s="48"/>
      <c r="N253" s="45"/>
      <c r="O253" s="48"/>
      <c r="P253" s="45"/>
      <c r="Q253" s="48"/>
      <c r="R253" s="45"/>
      <c r="S253" s="48"/>
      <c r="T253" s="48"/>
      <c r="U253" s="48"/>
      <c r="V253" s="48"/>
      <c r="W253" s="45">
        <v>60.0</v>
      </c>
      <c r="X253" s="48" t="str">
        <f t="shared" si="3"/>
        <v/>
      </c>
      <c r="Y253" s="45" t="s">
        <v>1791</v>
      </c>
      <c r="Z253" s="48"/>
    </row>
    <row r="254">
      <c r="A254" s="31"/>
      <c r="B254" s="45"/>
      <c r="C254" s="48"/>
      <c r="D254" s="45"/>
      <c r="E254" s="48"/>
      <c r="F254" s="45"/>
      <c r="G254" s="48"/>
      <c r="H254" s="45"/>
      <c r="I254" s="48"/>
      <c r="J254" s="45"/>
      <c r="K254" s="48"/>
      <c r="L254" s="45"/>
      <c r="M254" s="48"/>
      <c r="N254" s="45"/>
      <c r="O254" s="48"/>
      <c r="P254" s="45"/>
      <c r="Q254" s="48"/>
      <c r="R254" s="45"/>
      <c r="S254" s="48"/>
      <c r="T254" s="48"/>
      <c r="U254" s="48"/>
      <c r="V254" s="48"/>
      <c r="W254" s="45">
        <v>61.0</v>
      </c>
      <c r="X254" s="48" t="str">
        <f t="shared" si="3"/>
        <v>Marcus Semien</v>
      </c>
      <c r="Y254" s="45" t="s">
        <v>1791</v>
      </c>
      <c r="Z254" s="48"/>
    </row>
    <row r="255">
      <c r="A255" s="31"/>
      <c r="B255" s="45"/>
      <c r="C255" s="48"/>
      <c r="D255" s="45"/>
      <c r="E255" s="48"/>
      <c r="F255" s="45"/>
      <c r="G255" s="48"/>
      <c r="H255" s="45"/>
      <c r="I255" s="48"/>
      <c r="J255" s="45"/>
      <c r="K255" s="48"/>
      <c r="L255" s="45"/>
      <c r="M255" s="48"/>
      <c r="N255" s="45"/>
      <c r="O255" s="48"/>
      <c r="P255" s="45"/>
      <c r="Q255" s="48"/>
      <c r="R255" s="45"/>
      <c r="S255" s="48"/>
      <c r="T255" s="48"/>
      <c r="U255" s="48"/>
      <c r="V255" s="48"/>
      <c r="W255" s="45">
        <v>62.0</v>
      </c>
      <c r="X255" s="48" t="str">
        <f t="shared" si="3"/>
        <v>Luis Urias</v>
      </c>
      <c r="Y255" s="45" t="s">
        <v>1791</v>
      </c>
      <c r="Z255" s="48"/>
    </row>
    <row r="256">
      <c r="A256" s="31"/>
      <c r="B256" s="45"/>
      <c r="C256" s="48"/>
      <c r="D256" s="45"/>
      <c r="E256" s="48"/>
      <c r="F256" s="45"/>
      <c r="G256" s="48"/>
      <c r="H256" s="45"/>
      <c r="I256" s="48"/>
      <c r="J256" s="45"/>
      <c r="K256" s="48"/>
      <c r="L256" s="45"/>
      <c r="M256" s="48"/>
      <c r="N256" s="45"/>
      <c r="O256" s="48"/>
      <c r="P256" s="45"/>
      <c r="Q256" s="48"/>
      <c r="R256" s="45"/>
      <c r="S256" s="48"/>
      <c r="T256" s="48"/>
      <c r="U256" s="48"/>
      <c r="V256" s="48"/>
      <c r="W256" s="45">
        <v>63.0</v>
      </c>
      <c r="X256" s="48" t="str">
        <f t="shared" si="3"/>
        <v/>
      </c>
      <c r="Y256" s="45" t="s">
        <v>1791</v>
      </c>
      <c r="Z256" s="48"/>
    </row>
    <row r="257">
      <c r="A257" s="31"/>
      <c r="B257" s="45"/>
      <c r="C257" s="48"/>
      <c r="D257" s="45"/>
      <c r="E257" s="48"/>
      <c r="F257" s="45"/>
      <c r="G257" s="48"/>
      <c r="H257" s="45"/>
      <c r="I257" s="48"/>
      <c r="J257" s="45"/>
      <c r="K257" s="48"/>
      <c r="L257" s="45"/>
      <c r="M257" s="48"/>
      <c r="N257" s="45"/>
      <c r="O257" s="48"/>
      <c r="P257" s="45"/>
      <c r="Q257" s="48"/>
      <c r="R257" s="45"/>
      <c r="S257" s="48"/>
      <c r="T257" s="48"/>
      <c r="U257" s="48"/>
      <c r="V257" s="48"/>
      <c r="W257" s="45">
        <v>64.0</v>
      </c>
      <c r="X257" s="48" t="str">
        <f t="shared" si="3"/>
        <v/>
      </c>
      <c r="Y257" s="45" t="s">
        <v>1791</v>
      </c>
      <c r="Z257" s="48"/>
    </row>
    <row r="258">
      <c r="A258" s="31"/>
      <c r="B258" s="45"/>
      <c r="C258" s="48"/>
      <c r="D258" s="45"/>
      <c r="E258" s="48"/>
      <c r="F258" s="45"/>
      <c r="G258" s="48"/>
      <c r="H258" s="45"/>
      <c r="I258" s="48"/>
      <c r="J258" s="45"/>
      <c r="K258" s="48"/>
      <c r="L258" s="45"/>
      <c r="M258" s="48"/>
      <c r="N258" s="45"/>
      <c r="O258" s="48"/>
      <c r="P258" s="45"/>
      <c r="Q258" s="48"/>
      <c r="R258" s="45"/>
      <c r="S258" s="48"/>
      <c r="T258" s="48"/>
      <c r="U258" s="48"/>
      <c r="V258" s="48"/>
      <c r="W258" s="45">
        <v>65.0</v>
      </c>
      <c r="X258" s="48" t="str">
        <f t="shared" si="3"/>
        <v/>
      </c>
      <c r="Y258" s="45" t="s">
        <v>1791</v>
      </c>
      <c r="Z258" s="48"/>
    </row>
    <row r="259">
      <c r="A259" s="31"/>
      <c r="B259" s="45"/>
      <c r="C259" s="48"/>
      <c r="D259" s="45"/>
      <c r="E259" s="48"/>
      <c r="F259" s="45"/>
      <c r="G259" s="48"/>
      <c r="H259" s="45"/>
      <c r="I259" s="48"/>
      <c r="J259" s="45"/>
      <c r="K259" s="48"/>
      <c r="L259" s="45"/>
      <c r="M259" s="48"/>
      <c r="N259" s="45"/>
      <c r="O259" s="48"/>
      <c r="P259" s="45"/>
      <c r="Q259" s="48"/>
      <c r="R259" s="45"/>
      <c r="S259" s="48"/>
      <c r="T259" s="48"/>
      <c r="U259" s="48"/>
      <c r="V259" s="48"/>
      <c r="W259" s="45">
        <v>66.0</v>
      </c>
      <c r="X259" s="48" t="str">
        <f t="shared" si="3"/>
        <v/>
      </c>
      <c r="Y259" s="45" t="s">
        <v>1791</v>
      </c>
      <c r="Z259" s="48"/>
    </row>
    <row r="260">
      <c r="A260" s="31"/>
      <c r="B260" s="45"/>
      <c r="C260" s="48"/>
      <c r="D260" s="45"/>
      <c r="E260" s="48"/>
      <c r="F260" s="45"/>
      <c r="G260" s="48"/>
      <c r="H260" s="45"/>
      <c r="I260" s="48"/>
      <c r="J260" s="45"/>
      <c r="K260" s="48"/>
      <c r="L260" s="45"/>
      <c r="M260" s="48"/>
      <c r="N260" s="45"/>
      <c r="O260" s="48"/>
      <c r="P260" s="45"/>
      <c r="Q260" s="48"/>
      <c r="R260" s="45"/>
      <c r="S260" s="48"/>
      <c r="T260" s="48"/>
      <c r="U260" s="48"/>
      <c r="V260" s="48"/>
      <c r="W260" s="45">
        <v>67.0</v>
      </c>
      <c r="X260" s="48" t="str">
        <f t="shared" si="3"/>
        <v>Starlin Castro</v>
      </c>
      <c r="Y260" s="45" t="s">
        <v>1791</v>
      </c>
      <c r="Z260" s="48"/>
    </row>
    <row r="261">
      <c r="A261" s="31"/>
      <c r="B261" s="45"/>
      <c r="C261" s="48"/>
      <c r="D261" s="45"/>
      <c r="E261" s="48"/>
      <c r="F261" s="45"/>
      <c r="G261" s="48"/>
      <c r="H261" s="45"/>
      <c r="I261" s="48"/>
      <c r="J261" s="45"/>
      <c r="K261" s="48"/>
      <c r="L261" s="45"/>
      <c r="M261" s="48"/>
      <c r="N261" s="45"/>
      <c r="O261" s="48"/>
      <c r="P261" s="45"/>
      <c r="Q261" s="48"/>
      <c r="R261" s="45"/>
      <c r="S261" s="48"/>
      <c r="T261" s="48"/>
      <c r="U261" s="48"/>
      <c r="V261" s="48"/>
      <c r="W261" s="45">
        <v>68.0</v>
      </c>
      <c r="X261" s="48" t="str">
        <f t="shared" si="3"/>
        <v/>
      </c>
      <c r="Y261" s="45" t="s">
        <v>1791</v>
      </c>
      <c r="Z261" s="48"/>
    </row>
    <row r="262">
      <c r="A262" s="31"/>
      <c r="B262" s="45"/>
      <c r="C262" s="48"/>
      <c r="D262" s="45"/>
      <c r="E262" s="48"/>
      <c r="F262" s="45"/>
      <c r="G262" s="48"/>
      <c r="H262" s="45"/>
      <c r="I262" s="48"/>
      <c r="J262" s="45"/>
      <c r="K262" s="48"/>
      <c r="L262" s="45"/>
      <c r="M262" s="48"/>
      <c r="N262" s="45"/>
      <c r="O262" s="48"/>
      <c r="P262" s="45"/>
      <c r="Q262" s="48"/>
      <c r="R262" s="45"/>
      <c r="S262" s="48"/>
      <c r="T262" s="48"/>
      <c r="U262" s="48"/>
      <c r="V262" s="48"/>
      <c r="W262" s="45">
        <v>69.0</v>
      </c>
      <c r="X262" s="48" t="str">
        <f t="shared" si="3"/>
        <v/>
      </c>
      <c r="Y262" s="45" t="s">
        <v>1791</v>
      </c>
      <c r="Z262" s="48"/>
    </row>
    <row r="263">
      <c r="A263" s="31"/>
      <c r="B263" s="45"/>
      <c r="C263" s="48"/>
      <c r="D263" s="45"/>
      <c r="E263" s="48"/>
      <c r="F263" s="45"/>
      <c r="G263" s="48"/>
      <c r="H263" s="45"/>
      <c r="I263" s="48"/>
      <c r="J263" s="45"/>
      <c r="K263" s="48"/>
      <c r="L263" s="45"/>
      <c r="M263" s="48"/>
      <c r="N263" s="45"/>
      <c r="O263" s="48"/>
      <c r="P263" s="45"/>
      <c r="Q263" s="48"/>
      <c r="R263" s="45"/>
      <c r="S263" s="48"/>
      <c r="T263" s="48"/>
      <c r="U263" s="48"/>
      <c r="V263" s="48"/>
      <c r="W263" s="45">
        <v>70.0</v>
      </c>
      <c r="X263" s="48" t="str">
        <f t="shared" si="3"/>
        <v/>
      </c>
      <c r="Y263" s="45" t="s">
        <v>1791</v>
      </c>
      <c r="Z263" s="48"/>
    </row>
    <row r="264">
      <c r="A264" s="31"/>
      <c r="B264" s="45"/>
      <c r="C264" s="48"/>
      <c r="D264" s="45"/>
      <c r="E264" s="48"/>
      <c r="F264" s="45"/>
      <c r="G264" s="48"/>
      <c r="H264" s="45"/>
      <c r="I264" s="48"/>
      <c r="J264" s="45"/>
      <c r="K264" s="48"/>
      <c r="L264" s="45"/>
      <c r="M264" s="48"/>
      <c r="N264" s="45"/>
      <c r="O264" s="48"/>
      <c r="P264" s="45"/>
      <c r="Q264" s="48"/>
      <c r="R264" s="45"/>
      <c r="S264" s="48"/>
      <c r="T264" s="48"/>
      <c r="U264" s="48"/>
      <c r="V264" s="48"/>
      <c r="W264" s="45">
        <v>71.0</v>
      </c>
      <c r="X264" s="48" t="str">
        <f t="shared" si="3"/>
        <v/>
      </c>
      <c r="Y264" s="45" t="s">
        <v>1791</v>
      </c>
      <c r="Z264" s="48"/>
    </row>
    <row r="265">
      <c r="A265" s="31"/>
      <c r="B265" s="45"/>
      <c r="C265" s="48"/>
      <c r="D265" s="45"/>
      <c r="E265" s="48"/>
      <c r="F265" s="45"/>
      <c r="G265" s="48"/>
      <c r="H265" s="45"/>
      <c r="I265" s="48"/>
      <c r="J265" s="45"/>
      <c r="K265" s="48"/>
      <c r="L265" s="45"/>
      <c r="M265" s="48"/>
      <c r="N265" s="45"/>
      <c r="O265" s="48"/>
      <c r="P265" s="45"/>
      <c r="Q265" s="48"/>
      <c r="R265" s="45"/>
      <c r="S265" s="48"/>
      <c r="T265" s="48"/>
      <c r="U265" s="48"/>
      <c r="V265" s="48"/>
      <c r="W265" s="45">
        <v>72.0</v>
      </c>
      <c r="X265" s="48" t="str">
        <f t="shared" si="3"/>
        <v/>
      </c>
      <c r="Y265" s="45" t="s">
        <v>1791</v>
      </c>
      <c r="Z265" s="48"/>
    </row>
    <row r="266">
      <c r="A266" s="31"/>
      <c r="B266" s="45"/>
      <c r="C266" s="48"/>
      <c r="D266" s="45"/>
      <c r="E266" s="48"/>
      <c r="F266" s="45"/>
      <c r="G266" s="48"/>
      <c r="H266" s="45"/>
      <c r="I266" s="48"/>
      <c r="J266" s="45"/>
      <c r="K266" s="48"/>
      <c r="L266" s="45"/>
      <c r="M266" s="48"/>
      <c r="N266" s="45"/>
      <c r="O266" s="48"/>
      <c r="P266" s="45"/>
      <c r="Q266" s="48"/>
      <c r="R266" s="45"/>
      <c r="S266" s="48"/>
      <c r="T266" s="48"/>
      <c r="U266" s="48"/>
      <c r="V266" s="48"/>
      <c r="W266" s="45">
        <v>73.0</v>
      </c>
      <c r="X266" s="48" t="str">
        <f t="shared" si="3"/>
        <v>Gavin Lux</v>
      </c>
      <c r="Y266" s="45" t="s">
        <v>1791</v>
      </c>
      <c r="Z266" s="48"/>
    </row>
    <row r="267">
      <c r="A267" s="31"/>
      <c r="B267" s="45"/>
      <c r="C267" s="48"/>
      <c r="D267" s="45"/>
      <c r="E267" s="48"/>
      <c r="F267" s="45"/>
      <c r="G267" s="48"/>
      <c r="H267" s="45"/>
      <c r="I267" s="48"/>
      <c r="J267" s="45"/>
      <c r="K267" s="48"/>
      <c r="L267" s="45"/>
      <c r="M267" s="48"/>
      <c r="N267" s="45"/>
      <c r="O267" s="48"/>
      <c r="P267" s="45"/>
      <c r="Q267" s="48"/>
      <c r="R267" s="45"/>
      <c r="S267" s="48"/>
      <c r="T267" s="48"/>
      <c r="U267" s="48"/>
      <c r="V267" s="48"/>
      <c r="W267" s="45">
        <v>74.0</v>
      </c>
      <c r="X267" s="48" t="str">
        <f t="shared" si="3"/>
        <v>Niko Goodrum</v>
      </c>
      <c r="Y267" s="45" t="s">
        <v>1791</v>
      </c>
      <c r="Z267" s="48"/>
    </row>
    <row r="268">
      <c r="A268" s="31"/>
      <c r="B268" s="45"/>
      <c r="C268" s="48"/>
      <c r="D268" s="45"/>
      <c r="E268" s="48"/>
      <c r="F268" s="45"/>
      <c r="G268" s="48"/>
      <c r="H268" s="45"/>
      <c r="I268" s="48"/>
      <c r="J268" s="45"/>
      <c r="K268" s="48"/>
      <c r="L268" s="45"/>
      <c r="M268" s="48"/>
      <c r="N268" s="45"/>
      <c r="O268" s="48"/>
      <c r="P268" s="45"/>
      <c r="Q268" s="48"/>
      <c r="R268" s="45"/>
      <c r="S268" s="31"/>
      <c r="T268" s="31"/>
      <c r="U268" s="31"/>
      <c r="V268" s="31"/>
      <c r="W268" s="45">
        <v>75.0</v>
      </c>
      <c r="X268" s="48" t="str">
        <f t="shared" si="3"/>
        <v/>
      </c>
      <c r="Y268" s="45" t="s">
        <v>1791</v>
      </c>
      <c r="Z268" s="48"/>
    </row>
    <row r="269">
      <c r="A269" s="31"/>
      <c r="B269" s="45"/>
      <c r="C269" s="48"/>
      <c r="D269" s="45"/>
      <c r="E269" s="48"/>
      <c r="F269" s="45"/>
      <c r="G269" s="48"/>
      <c r="H269" s="45"/>
      <c r="I269" s="48"/>
      <c r="J269" s="45"/>
      <c r="K269" s="48"/>
      <c r="L269" s="45"/>
      <c r="M269" s="48"/>
      <c r="N269" s="45"/>
      <c r="O269" s="48"/>
      <c r="P269" s="45"/>
      <c r="Q269" s="48"/>
      <c r="R269" s="45"/>
      <c r="S269" s="48"/>
      <c r="T269" s="48"/>
      <c r="U269" s="48"/>
      <c r="V269" s="48"/>
      <c r="W269" s="45">
        <v>76.0</v>
      </c>
      <c r="X269" s="48" t="str">
        <f t="shared" si="3"/>
        <v/>
      </c>
      <c r="Y269" s="45" t="s">
        <v>1791</v>
      </c>
      <c r="Z269" s="48"/>
    </row>
    <row r="270">
      <c r="A270" s="31"/>
      <c r="B270" s="45"/>
      <c r="C270" s="48"/>
      <c r="D270" s="45"/>
      <c r="E270" s="48"/>
      <c r="F270" s="45"/>
      <c r="G270" s="48"/>
      <c r="H270" s="45"/>
      <c r="I270" s="48"/>
      <c r="J270" s="45"/>
      <c r="K270" s="48"/>
      <c r="L270" s="45"/>
      <c r="M270" s="48"/>
      <c r="N270" s="45"/>
      <c r="O270" s="48"/>
      <c r="P270" s="45"/>
      <c r="Q270" s="48"/>
      <c r="R270" s="45"/>
      <c r="S270" s="48"/>
      <c r="T270" s="48"/>
      <c r="U270" s="48"/>
      <c r="V270" s="48"/>
      <c r="W270" s="45">
        <v>77.0</v>
      </c>
      <c r="X270" s="48" t="str">
        <f t="shared" si="3"/>
        <v/>
      </c>
      <c r="Y270" s="45" t="s">
        <v>1791</v>
      </c>
      <c r="Z270" s="48"/>
    </row>
    <row r="271">
      <c r="A271" s="31"/>
      <c r="B271" s="45"/>
      <c r="C271" s="48"/>
      <c r="D271" s="45"/>
      <c r="E271" s="48"/>
      <c r="F271" s="45"/>
      <c r="G271" s="48"/>
      <c r="H271" s="45"/>
      <c r="I271" s="48"/>
      <c r="J271" s="45"/>
      <c r="K271" s="48"/>
      <c r="L271" s="45"/>
      <c r="M271" s="48"/>
      <c r="N271" s="45"/>
      <c r="O271" s="48"/>
      <c r="P271" s="45"/>
      <c r="Q271" s="48"/>
      <c r="R271" s="45"/>
      <c r="S271" s="48"/>
      <c r="T271" s="48"/>
      <c r="U271" s="48"/>
      <c r="V271" s="48"/>
      <c r="W271" s="45">
        <v>78.0</v>
      </c>
      <c r="X271" s="48" t="str">
        <f t="shared" si="3"/>
        <v/>
      </c>
      <c r="Y271" s="45" t="s">
        <v>1791</v>
      </c>
      <c r="Z271" s="48"/>
    </row>
    <row r="272">
      <c r="A272" s="31"/>
      <c r="B272" s="45"/>
      <c r="C272" s="48"/>
      <c r="D272" s="45"/>
      <c r="E272" s="48"/>
      <c r="F272" s="45"/>
      <c r="G272" s="48"/>
      <c r="H272" s="45"/>
      <c r="I272" s="48"/>
      <c r="J272" s="45"/>
      <c r="K272" s="48"/>
      <c r="L272" s="45"/>
      <c r="M272" s="48"/>
      <c r="N272" s="45"/>
      <c r="O272" s="48"/>
      <c r="P272" s="45"/>
      <c r="Q272" s="48"/>
      <c r="R272" s="45"/>
      <c r="S272" s="48"/>
      <c r="T272" s="48"/>
      <c r="U272" s="48"/>
      <c r="V272" s="48"/>
      <c r="W272" s="45">
        <v>79.0</v>
      </c>
      <c r="X272" s="48" t="str">
        <f t="shared" si="3"/>
        <v>Ketel Marte</v>
      </c>
      <c r="Y272" s="45" t="s">
        <v>1791</v>
      </c>
      <c r="Z272" s="48"/>
    </row>
    <row r="273">
      <c r="A273" s="31"/>
      <c r="B273" s="45"/>
      <c r="C273" s="48"/>
      <c r="D273" s="45"/>
      <c r="E273" s="48"/>
      <c r="F273" s="45"/>
      <c r="G273" s="48"/>
      <c r="H273" s="45"/>
      <c r="I273" s="48"/>
      <c r="J273" s="45"/>
      <c r="K273" s="48"/>
      <c r="L273" s="45"/>
      <c r="M273" s="48"/>
      <c r="N273" s="45"/>
      <c r="O273" s="48"/>
      <c r="P273" s="45"/>
      <c r="Q273" s="48"/>
      <c r="R273" s="45"/>
      <c r="S273" s="48"/>
      <c r="T273" s="48"/>
      <c r="U273" s="48"/>
      <c r="V273" s="48"/>
      <c r="W273" s="45">
        <v>80.0</v>
      </c>
      <c r="X273" s="48" t="str">
        <f t="shared" si="3"/>
        <v>Eduardo Escobar</v>
      </c>
      <c r="Y273" s="45" t="s">
        <v>1791</v>
      </c>
      <c r="Z273" s="48"/>
    </row>
    <row r="274">
      <c r="A274" s="31"/>
      <c r="B274" s="45"/>
      <c r="C274" s="48"/>
      <c r="D274" s="45"/>
      <c r="E274" s="48"/>
      <c r="F274" s="45"/>
      <c r="G274" s="48"/>
      <c r="H274" s="45"/>
      <c r="I274" s="48"/>
      <c r="J274" s="45"/>
      <c r="K274" s="48"/>
      <c r="L274" s="45"/>
      <c r="M274" s="48"/>
      <c r="N274" s="45"/>
      <c r="O274" s="48"/>
      <c r="P274" s="45"/>
      <c r="Q274" s="48"/>
      <c r="R274" s="45"/>
      <c r="S274" s="48"/>
      <c r="T274" s="48"/>
      <c r="U274" s="48"/>
      <c r="V274" s="48"/>
      <c r="W274" s="45">
        <v>81.0</v>
      </c>
      <c r="X274" s="48" t="str">
        <f t="shared" si="3"/>
        <v>Garrett Hampson</v>
      </c>
      <c r="Y274" s="45" t="s">
        <v>1791</v>
      </c>
      <c r="Z274" s="48"/>
    </row>
    <row r="275">
      <c r="A275" s="31"/>
      <c r="B275" s="45"/>
      <c r="C275" s="48"/>
      <c r="D275" s="45"/>
      <c r="E275" s="48"/>
      <c r="F275" s="45"/>
      <c r="G275" s="48"/>
      <c r="H275" s="45"/>
      <c r="I275" s="48"/>
      <c r="J275" s="45"/>
      <c r="K275" s="48"/>
      <c r="L275" s="45"/>
      <c r="M275" s="48"/>
      <c r="N275" s="45"/>
      <c r="O275" s="48"/>
      <c r="P275" s="45"/>
      <c r="Q275" s="48"/>
      <c r="R275" s="45"/>
      <c r="S275" s="48"/>
      <c r="T275" s="48"/>
      <c r="U275" s="48"/>
      <c r="V275" s="48"/>
      <c r="W275" s="45">
        <v>82.0</v>
      </c>
      <c r="X275" s="48" t="str">
        <f t="shared" si="3"/>
        <v>Jurickson Profar</v>
      </c>
      <c r="Y275" s="45" t="s">
        <v>1791</v>
      </c>
      <c r="Z275" s="48"/>
    </row>
    <row r="276">
      <c r="A276" s="31"/>
      <c r="B276" s="45"/>
      <c r="C276" s="48"/>
      <c r="D276" s="45"/>
      <c r="E276" s="48"/>
      <c r="F276" s="45"/>
      <c r="G276" s="48"/>
      <c r="H276" s="45"/>
      <c r="I276" s="48"/>
      <c r="J276" s="45"/>
      <c r="K276" s="48"/>
      <c r="L276" s="45"/>
      <c r="M276" s="48"/>
      <c r="N276" s="45"/>
      <c r="O276" s="48"/>
      <c r="P276" s="45"/>
      <c r="Q276" s="48"/>
      <c r="R276" s="45"/>
      <c r="S276" s="48"/>
      <c r="T276" s="48"/>
      <c r="U276" s="48"/>
      <c r="V276" s="48"/>
      <c r="W276" s="45">
        <v>83.0</v>
      </c>
      <c r="X276" s="48" t="str">
        <f t="shared" si="3"/>
        <v>CJ Abrams</v>
      </c>
      <c r="Y276" s="45" t="s">
        <v>1791</v>
      </c>
      <c r="Z276" s="48"/>
    </row>
    <row r="277">
      <c r="A277" s="31"/>
      <c r="B277" s="45"/>
      <c r="C277" s="48"/>
      <c r="D277" s="45"/>
      <c r="E277" s="48"/>
      <c r="F277" s="45"/>
      <c r="G277" s="48"/>
      <c r="H277" s="45"/>
      <c r="I277" s="48"/>
      <c r="J277" s="45"/>
      <c r="K277" s="48"/>
      <c r="L277" s="45"/>
      <c r="M277" s="48"/>
      <c r="N277" s="45"/>
      <c r="O277" s="48"/>
      <c r="P277" s="45"/>
      <c r="Q277" s="48"/>
      <c r="R277" s="45"/>
      <c r="S277" s="48"/>
      <c r="T277" s="48"/>
      <c r="U277" s="48"/>
      <c r="V277" s="48"/>
      <c r="W277" s="45">
        <v>84.0</v>
      </c>
      <c r="X277" s="48" t="str">
        <f t="shared" si="3"/>
        <v/>
      </c>
      <c r="Y277" s="45" t="s">
        <v>1791</v>
      </c>
      <c r="Z277" s="48"/>
    </row>
    <row r="278">
      <c r="A278" s="31"/>
      <c r="B278" s="45"/>
      <c r="C278" s="48"/>
      <c r="D278" s="45"/>
      <c r="E278" s="48"/>
      <c r="F278" s="45"/>
      <c r="G278" s="48"/>
      <c r="H278" s="45"/>
      <c r="I278" s="48"/>
      <c r="J278" s="45"/>
      <c r="K278" s="48"/>
      <c r="L278" s="45"/>
      <c r="M278" s="48"/>
      <c r="N278" s="45"/>
      <c r="O278" s="48"/>
      <c r="P278" s="45"/>
      <c r="Q278" s="48"/>
      <c r="R278" s="45"/>
      <c r="S278" s="48"/>
      <c r="T278" s="48"/>
      <c r="U278" s="48"/>
      <c r="V278" s="48"/>
      <c r="W278" s="45">
        <v>85.0</v>
      </c>
      <c r="X278" s="48" t="str">
        <f t="shared" si="3"/>
        <v>Kolten Wong</v>
      </c>
      <c r="Y278" s="45" t="s">
        <v>1791</v>
      </c>
      <c r="Z278" s="48"/>
    </row>
    <row r="279">
      <c r="A279" s="31"/>
      <c r="B279" s="45"/>
      <c r="C279" s="48"/>
      <c r="D279" s="45"/>
      <c r="E279" s="48"/>
      <c r="F279" s="45"/>
      <c r="G279" s="48"/>
      <c r="H279" s="45"/>
      <c r="I279" s="48"/>
      <c r="J279" s="45"/>
      <c r="K279" s="48"/>
      <c r="L279" s="45"/>
      <c r="M279" s="48"/>
      <c r="N279" s="45"/>
      <c r="O279" s="48"/>
      <c r="P279" s="45"/>
      <c r="Q279" s="48"/>
      <c r="R279" s="45"/>
      <c r="S279" s="48"/>
      <c r="T279" s="48"/>
      <c r="U279" s="48"/>
      <c r="V279" s="48"/>
      <c r="W279" s="45">
        <v>86.0</v>
      </c>
      <c r="X279" s="48" t="str">
        <f t="shared" si="3"/>
        <v/>
      </c>
      <c r="Y279" s="45" t="s">
        <v>1791</v>
      </c>
      <c r="Z279" s="48"/>
    </row>
    <row r="280">
      <c r="A280" s="31"/>
      <c r="B280" s="45"/>
      <c r="C280" s="48"/>
      <c r="D280" s="45"/>
      <c r="E280" s="48"/>
      <c r="F280" s="45"/>
      <c r="G280" s="48"/>
      <c r="H280" s="45"/>
      <c r="I280" s="48"/>
      <c r="J280" s="45"/>
      <c r="K280" s="48"/>
      <c r="L280" s="45"/>
      <c r="M280" s="48"/>
      <c r="N280" s="45"/>
      <c r="O280" s="48"/>
      <c r="P280" s="45"/>
      <c r="Q280" s="48"/>
      <c r="R280" s="45"/>
      <c r="S280" s="48"/>
      <c r="T280" s="48"/>
      <c r="U280" s="48"/>
      <c r="V280" s="48"/>
      <c r="W280" s="45">
        <v>87.0</v>
      </c>
      <c r="X280" s="48" t="str">
        <f t="shared" si="3"/>
        <v/>
      </c>
      <c r="Y280" s="45" t="s">
        <v>1791</v>
      </c>
      <c r="Z280" s="48"/>
    </row>
    <row r="281">
      <c r="A281" s="31"/>
      <c r="B281" s="45"/>
      <c r="C281" s="48"/>
      <c r="D281" s="45"/>
      <c r="E281" s="48"/>
      <c r="F281" s="45"/>
      <c r="G281" s="48"/>
      <c r="H281" s="45"/>
      <c r="I281" s="48"/>
      <c r="J281" s="45"/>
      <c r="K281" s="48"/>
      <c r="L281" s="45"/>
      <c r="M281" s="48"/>
      <c r="N281" s="45"/>
      <c r="O281" s="48"/>
      <c r="P281" s="45"/>
      <c r="Q281" s="48"/>
      <c r="R281" s="45"/>
      <c r="S281" s="48"/>
      <c r="T281" s="48"/>
      <c r="U281" s="48"/>
      <c r="V281" s="48"/>
      <c r="W281" s="45">
        <v>88.0</v>
      </c>
      <c r="X281" s="48" t="str">
        <f t="shared" si="3"/>
        <v/>
      </c>
      <c r="Y281" s="45" t="s">
        <v>1791</v>
      </c>
      <c r="Z281" s="48"/>
    </row>
    <row r="282">
      <c r="A282" s="31"/>
      <c r="B282" s="45"/>
      <c r="C282" s="48"/>
      <c r="D282" s="45"/>
      <c r="E282" s="48"/>
      <c r="F282" s="45"/>
      <c r="G282" s="48"/>
      <c r="H282" s="45"/>
      <c r="I282" s="48"/>
      <c r="J282" s="45"/>
      <c r="K282" s="48"/>
      <c r="L282" s="45"/>
      <c r="M282" s="48"/>
      <c r="N282" s="45"/>
      <c r="O282" s="48"/>
      <c r="P282" s="45"/>
      <c r="Q282" s="48"/>
      <c r="R282" s="45"/>
      <c r="S282" s="48"/>
      <c r="T282" s="48"/>
      <c r="U282" s="48"/>
      <c r="V282" s="48"/>
      <c r="W282" s="45">
        <v>89.0</v>
      </c>
      <c r="X282" s="48" t="str">
        <f t="shared" si="3"/>
        <v/>
      </c>
      <c r="Y282" s="45" t="s">
        <v>1791</v>
      </c>
      <c r="Z282" s="48"/>
    </row>
    <row r="283">
      <c r="A283" s="31"/>
      <c r="B283" s="45"/>
      <c r="C283" s="48"/>
      <c r="D283" s="45"/>
      <c r="E283" s="48"/>
      <c r="F283" s="45"/>
      <c r="G283" s="48"/>
      <c r="H283" s="45"/>
      <c r="I283" s="48"/>
      <c r="J283" s="45"/>
      <c r="K283" s="48"/>
      <c r="L283" s="45"/>
      <c r="M283" s="48"/>
      <c r="N283" s="45"/>
      <c r="O283" s="48"/>
      <c r="P283" s="45"/>
      <c r="Q283" s="48"/>
      <c r="R283" s="45"/>
      <c r="S283" s="48"/>
      <c r="T283" s="48"/>
      <c r="U283" s="48"/>
      <c r="V283" s="48"/>
      <c r="W283" s="45">
        <v>90.0</v>
      </c>
      <c r="X283" s="48" t="str">
        <f t="shared" si="3"/>
        <v/>
      </c>
      <c r="Y283" s="45" t="s">
        <v>1791</v>
      </c>
      <c r="Z283" s="48"/>
    </row>
    <row r="284">
      <c r="A284" s="31"/>
      <c r="B284" s="45"/>
      <c r="C284" s="48"/>
      <c r="D284" s="45"/>
      <c r="E284" s="48"/>
      <c r="F284" s="45"/>
      <c r="G284" s="48"/>
      <c r="H284" s="45"/>
      <c r="I284" s="48"/>
      <c r="J284" s="45"/>
      <c r="K284" s="48"/>
      <c r="L284" s="45"/>
      <c r="M284" s="48"/>
      <c r="N284" s="45"/>
      <c r="O284" s="48"/>
      <c r="P284" s="45"/>
      <c r="Q284" s="48"/>
      <c r="R284" s="45"/>
      <c r="S284" s="31"/>
      <c r="T284" s="31"/>
      <c r="U284" s="31"/>
      <c r="V284" s="31"/>
      <c r="W284" s="45">
        <v>91.0</v>
      </c>
      <c r="X284" s="48" t="str">
        <f t="shared" si="3"/>
        <v>Keston Hiura</v>
      </c>
      <c r="Y284" s="45" t="s">
        <v>1791</v>
      </c>
      <c r="Z284" s="48"/>
    </row>
    <row r="285">
      <c r="A285" s="31"/>
      <c r="B285" s="45"/>
      <c r="C285" s="48"/>
      <c r="D285" s="45"/>
      <c r="E285" s="48"/>
      <c r="F285" s="45"/>
      <c r="G285" s="48"/>
      <c r="H285" s="45"/>
      <c r="I285" s="48"/>
      <c r="J285" s="45"/>
      <c r="K285" s="48"/>
      <c r="L285" s="45"/>
      <c r="M285" s="48"/>
      <c r="N285" s="45"/>
      <c r="O285" s="48"/>
      <c r="P285" s="45"/>
      <c r="Q285" s="48"/>
      <c r="R285" s="45"/>
      <c r="S285" s="48"/>
      <c r="T285" s="48"/>
      <c r="U285" s="48"/>
      <c r="V285" s="48"/>
      <c r="W285" s="45">
        <v>92.0</v>
      </c>
      <c r="X285" s="48" t="str">
        <f t="shared" si="3"/>
        <v>Donovan Solano</v>
      </c>
      <c r="Y285" s="45" t="s">
        <v>1791</v>
      </c>
      <c r="Z285" s="48"/>
    </row>
    <row r="286">
      <c r="A286" s="31"/>
      <c r="B286" s="45"/>
      <c r="C286" s="48"/>
      <c r="D286" s="45"/>
      <c r="E286" s="48"/>
      <c r="F286" s="45"/>
      <c r="G286" s="48"/>
      <c r="H286" s="45"/>
      <c r="I286" s="48"/>
      <c r="J286" s="45"/>
      <c r="K286" s="48"/>
      <c r="L286" s="45"/>
      <c r="M286" s="48"/>
      <c r="N286" s="45"/>
      <c r="O286" s="48"/>
      <c r="P286" s="45"/>
      <c r="Q286" s="48"/>
      <c r="R286" s="45"/>
      <c r="S286" s="48"/>
      <c r="T286" s="48"/>
      <c r="U286" s="48"/>
      <c r="V286" s="48"/>
      <c r="W286" s="45">
        <v>93.0</v>
      </c>
      <c r="X286" s="48" t="str">
        <f t="shared" si="3"/>
        <v>David Bote</v>
      </c>
      <c r="Y286" s="45" t="s">
        <v>1791</v>
      </c>
      <c r="Z286" s="48"/>
    </row>
    <row r="287">
      <c r="A287" s="31"/>
      <c r="B287" s="45"/>
      <c r="C287" s="48"/>
      <c r="D287" s="45"/>
      <c r="E287" s="48"/>
      <c r="F287" s="45"/>
      <c r="G287" s="48"/>
      <c r="H287" s="45"/>
      <c r="I287" s="48"/>
      <c r="J287" s="45"/>
      <c r="K287" s="48"/>
      <c r="L287" s="45"/>
      <c r="M287" s="48"/>
      <c r="N287" s="45"/>
      <c r="O287" s="48"/>
      <c r="P287" s="45"/>
      <c r="Q287" s="48"/>
      <c r="R287" s="45"/>
      <c r="S287" s="48"/>
      <c r="T287" s="48"/>
      <c r="U287" s="48"/>
      <c r="V287" s="48"/>
      <c r="W287" s="45">
        <v>94.0</v>
      </c>
      <c r="X287" s="48" t="str">
        <f t="shared" si="3"/>
        <v/>
      </c>
      <c r="Y287" s="45" t="s">
        <v>1791</v>
      </c>
      <c r="Z287" s="48"/>
    </row>
    <row r="288">
      <c r="A288" s="31"/>
      <c r="B288" s="45"/>
      <c r="C288" s="48"/>
      <c r="D288" s="45"/>
      <c r="E288" s="48"/>
      <c r="F288" s="45"/>
      <c r="G288" s="48"/>
      <c r="H288" s="45"/>
      <c r="I288" s="48"/>
      <c r="J288" s="45"/>
      <c r="K288" s="48"/>
      <c r="L288" s="45"/>
      <c r="M288" s="48"/>
      <c r="N288" s="45"/>
      <c r="O288" s="48"/>
      <c r="P288" s="45"/>
      <c r="Q288" s="48"/>
      <c r="R288" s="45"/>
      <c r="S288" s="48"/>
      <c r="T288" s="48"/>
      <c r="U288" s="48"/>
      <c r="V288" s="48"/>
      <c r="W288" s="45">
        <v>95.0</v>
      </c>
      <c r="X288" s="48" t="str">
        <f t="shared" si="3"/>
        <v/>
      </c>
      <c r="Y288" s="45" t="s">
        <v>1791</v>
      </c>
      <c r="Z288" s="48"/>
    </row>
    <row r="289">
      <c r="A289" s="31"/>
      <c r="B289" s="45"/>
      <c r="C289" s="48"/>
      <c r="D289" s="45"/>
      <c r="E289" s="48"/>
      <c r="F289" s="45"/>
      <c r="G289" s="48"/>
      <c r="H289" s="45"/>
      <c r="I289" s="48"/>
      <c r="J289" s="45"/>
      <c r="K289" s="48"/>
      <c r="L289" s="45"/>
      <c r="M289" s="48"/>
      <c r="N289" s="45"/>
      <c r="O289" s="48"/>
      <c r="P289" s="45"/>
      <c r="Q289" s="48"/>
      <c r="R289" s="45"/>
      <c r="S289" s="48"/>
      <c r="T289" s="48"/>
      <c r="U289" s="48"/>
      <c r="V289" s="48"/>
      <c r="W289" s="45">
        <v>96.0</v>
      </c>
      <c r="X289" s="48" t="str">
        <f t="shared" si="3"/>
        <v/>
      </c>
      <c r="Y289" s="45" t="s">
        <v>1791</v>
      </c>
      <c r="Z289" s="48"/>
    </row>
    <row r="290">
      <c r="A290" s="31"/>
      <c r="B290" s="45"/>
      <c r="C290" s="48"/>
      <c r="D290" s="45"/>
      <c r="E290" s="48"/>
      <c r="F290" s="45"/>
      <c r="G290" s="48"/>
      <c r="H290" s="45"/>
      <c r="I290" s="48"/>
      <c r="J290" s="45"/>
      <c r="K290" s="48"/>
      <c r="L290" s="45"/>
      <c r="M290" s="48"/>
      <c r="N290" s="45"/>
      <c r="O290" s="48"/>
      <c r="P290" s="45"/>
      <c r="Q290" s="48"/>
      <c r="R290" s="45"/>
      <c r="S290" s="48"/>
      <c r="T290" s="48"/>
      <c r="U290" s="48"/>
      <c r="V290" s="48"/>
      <c r="W290" s="45">
        <v>1.0</v>
      </c>
      <c r="X290" s="48" t="str">
        <f t="shared" ref="X290:X385" si="4">G2</f>
        <v>Joey Gallo</v>
      </c>
      <c r="Y290" s="45" t="s">
        <v>1791</v>
      </c>
      <c r="Z290" s="48"/>
    </row>
    <row r="291">
      <c r="A291" s="31"/>
      <c r="B291" s="45"/>
      <c r="C291" s="48"/>
      <c r="D291" s="45"/>
      <c r="E291" s="48"/>
      <c r="F291" s="45"/>
      <c r="G291" s="48"/>
      <c r="H291" s="45"/>
      <c r="I291" s="48"/>
      <c r="J291" s="45"/>
      <c r="K291" s="48"/>
      <c r="L291" s="45"/>
      <c r="M291" s="48"/>
      <c r="N291" s="45"/>
      <c r="O291" s="48"/>
      <c r="P291" s="45"/>
      <c r="Q291" s="48"/>
      <c r="R291" s="45"/>
      <c r="S291" s="31"/>
      <c r="T291" s="31"/>
      <c r="U291" s="31"/>
      <c r="V291" s="31"/>
      <c r="W291" s="45">
        <v>2.0</v>
      </c>
      <c r="X291" s="48" t="str">
        <f t="shared" si="4"/>
        <v>Matt Carpenter</v>
      </c>
      <c r="Y291" s="45" t="s">
        <v>1791</v>
      </c>
      <c r="Z291" s="48"/>
    </row>
    <row r="292">
      <c r="A292" s="31"/>
      <c r="B292" s="45"/>
      <c r="C292" s="48"/>
      <c r="D292" s="45"/>
      <c r="E292" s="48"/>
      <c r="F292" s="45"/>
      <c r="G292" s="48"/>
      <c r="H292" s="45"/>
      <c r="I292" s="48"/>
      <c r="J292" s="45"/>
      <c r="K292" s="48"/>
      <c r="L292" s="45"/>
      <c r="M292" s="48"/>
      <c r="N292" s="45"/>
      <c r="O292" s="48"/>
      <c r="P292" s="45"/>
      <c r="Q292" s="48"/>
      <c r="R292" s="45"/>
      <c r="S292" s="48"/>
      <c r="T292" s="48"/>
      <c r="U292" s="48"/>
      <c r="V292" s="48"/>
      <c r="W292" s="45">
        <v>3.0</v>
      </c>
      <c r="X292" s="48" t="str">
        <f t="shared" si="4"/>
        <v>Kyle Farmer</v>
      </c>
      <c r="Y292" s="45" t="s">
        <v>1791</v>
      </c>
      <c r="Z292" s="48"/>
    </row>
    <row r="293">
      <c r="A293" s="31"/>
      <c r="B293" s="45"/>
      <c r="C293" s="48"/>
      <c r="D293" s="45"/>
      <c r="E293" s="48"/>
      <c r="F293" s="45"/>
      <c r="G293" s="48"/>
      <c r="H293" s="45"/>
      <c r="I293" s="48"/>
      <c r="J293" s="45"/>
      <c r="K293" s="48"/>
      <c r="L293" s="45"/>
      <c r="M293" s="48"/>
      <c r="N293" s="45"/>
      <c r="O293" s="48"/>
      <c r="P293" s="45"/>
      <c r="Q293" s="48"/>
      <c r="R293" s="45"/>
      <c r="S293" s="31"/>
      <c r="T293" s="31"/>
      <c r="U293" s="31"/>
      <c r="V293" s="31"/>
      <c r="W293" s="45">
        <v>4.0</v>
      </c>
      <c r="X293" s="48" t="str">
        <f t="shared" si="4"/>
        <v>Carter Kieboom</v>
      </c>
      <c r="Y293" s="45" t="s">
        <v>1791</v>
      </c>
      <c r="Z293" s="48"/>
    </row>
    <row r="294">
      <c r="A294" s="31"/>
      <c r="B294" s="45"/>
      <c r="C294" s="48"/>
      <c r="D294" s="45"/>
      <c r="E294" s="48"/>
      <c r="F294" s="45"/>
      <c r="G294" s="48"/>
      <c r="H294" s="45"/>
      <c r="I294" s="48"/>
      <c r="J294" s="45"/>
      <c r="K294" s="48"/>
      <c r="L294" s="45"/>
      <c r="M294" s="48"/>
      <c r="N294" s="45"/>
      <c r="O294" s="48"/>
      <c r="P294" s="45"/>
      <c r="Q294" s="48"/>
      <c r="R294" s="45"/>
      <c r="S294" s="48"/>
      <c r="T294" s="48"/>
      <c r="U294" s="48"/>
      <c r="V294" s="48"/>
      <c r="W294" s="45">
        <v>5.0</v>
      </c>
      <c r="X294" s="48" t="str">
        <f t="shared" si="4"/>
        <v/>
      </c>
      <c r="Y294" s="45" t="s">
        <v>1791</v>
      </c>
      <c r="Z294" s="48"/>
    </row>
    <row r="295">
      <c r="A295" s="31"/>
      <c r="B295" s="45"/>
      <c r="C295" s="48"/>
      <c r="D295" s="45"/>
      <c r="E295" s="48"/>
      <c r="F295" s="45"/>
      <c r="G295" s="48"/>
      <c r="H295" s="45"/>
      <c r="I295" s="48"/>
      <c r="J295" s="45"/>
      <c r="K295" s="48"/>
      <c r="L295" s="45"/>
      <c r="M295" s="48"/>
      <c r="N295" s="45"/>
      <c r="O295" s="48"/>
      <c r="P295" s="45"/>
      <c r="Q295" s="48"/>
      <c r="R295" s="45"/>
      <c r="S295" s="48"/>
      <c r="T295" s="48"/>
      <c r="U295" s="48"/>
      <c r="V295" s="48"/>
      <c r="W295" s="45">
        <v>6.0</v>
      </c>
      <c r="X295" s="48" t="str">
        <f t="shared" si="4"/>
        <v/>
      </c>
      <c r="Y295" s="45" t="s">
        <v>1791</v>
      </c>
      <c r="Z295" s="48"/>
    </row>
    <row r="296">
      <c r="A296" s="31"/>
      <c r="B296" s="45"/>
      <c r="C296" s="48"/>
      <c r="D296" s="45"/>
      <c r="E296" s="48"/>
      <c r="F296" s="45"/>
      <c r="G296" s="48"/>
      <c r="H296" s="45"/>
      <c r="I296" s="48"/>
      <c r="J296" s="45"/>
      <c r="K296" s="48"/>
      <c r="L296" s="45"/>
      <c r="M296" s="48"/>
      <c r="N296" s="45"/>
      <c r="O296" s="48"/>
      <c r="P296" s="45"/>
      <c r="Q296" s="48"/>
      <c r="R296" s="45"/>
      <c r="S296" s="48"/>
      <c r="T296" s="48"/>
      <c r="U296" s="48"/>
      <c r="V296" s="48"/>
      <c r="W296" s="45">
        <v>7.0</v>
      </c>
      <c r="X296" s="48" t="str">
        <f t="shared" si="4"/>
        <v>Manny Machado</v>
      </c>
      <c r="Y296" s="45" t="s">
        <v>1791</v>
      </c>
      <c r="Z296" s="48"/>
    </row>
    <row r="297">
      <c r="A297" s="31"/>
      <c r="B297" s="45"/>
      <c r="C297" s="48"/>
      <c r="D297" s="45"/>
      <c r="E297" s="48"/>
      <c r="F297" s="45"/>
      <c r="G297" s="48"/>
      <c r="H297" s="45"/>
      <c r="I297" s="48"/>
      <c r="J297" s="45"/>
      <c r="K297" s="48"/>
      <c r="L297" s="45"/>
      <c r="M297" s="48"/>
      <c r="N297" s="45"/>
      <c r="O297" s="48"/>
      <c r="P297" s="45"/>
      <c r="Q297" s="48"/>
      <c r="R297" s="45"/>
      <c r="S297" s="48"/>
      <c r="T297" s="48"/>
      <c r="U297" s="48"/>
      <c r="V297" s="48"/>
      <c r="W297" s="45">
        <v>8.0</v>
      </c>
      <c r="X297" s="48" t="str">
        <f t="shared" si="4"/>
        <v>Matt Duffy</v>
      </c>
      <c r="Y297" s="45" t="s">
        <v>1791</v>
      </c>
      <c r="Z297" s="48"/>
    </row>
    <row r="298">
      <c r="A298" s="31"/>
      <c r="B298" s="45"/>
      <c r="C298" s="48"/>
      <c r="D298" s="45"/>
      <c r="E298" s="48"/>
      <c r="F298" s="45"/>
      <c r="G298" s="48"/>
      <c r="H298" s="45"/>
      <c r="I298" s="48"/>
      <c r="J298" s="45"/>
      <c r="K298" s="48"/>
      <c r="L298" s="45"/>
      <c r="M298" s="48"/>
      <c r="N298" s="45"/>
      <c r="O298" s="48"/>
      <c r="P298" s="45"/>
      <c r="Q298" s="48"/>
      <c r="R298" s="45"/>
      <c r="S298" s="48"/>
      <c r="T298" s="48"/>
      <c r="U298" s="48"/>
      <c r="V298" s="48"/>
      <c r="W298" s="45">
        <v>9.0</v>
      </c>
      <c r="X298" s="48" t="str">
        <f t="shared" si="4"/>
        <v>Charlie Culberson</v>
      </c>
      <c r="Y298" s="45" t="s">
        <v>1791</v>
      </c>
      <c r="Z298" s="48"/>
    </row>
    <row r="299">
      <c r="A299" s="31"/>
      <c r="B299" s="45"/>
      <c r="C299" s="48"/>
      <c r="D299" s="45"/>
      <c r="E299" s="48"/>
      <c r="F299" s="45"/>
      <c r="G299" s="48"/>
      <c r="H299" s="45"/>
      <c r="I299" s="48"/>
      <c r="J299" s="45"/>
      <c r="K299" s="48"/>
      <c r="L299" s="45"/>
      <c r="M299" s="48"/>
      <c r="N299" s="45"/>
      <c r="O299" s="48"/>
      <c r="P299" s="45"/>
      <c r="Q299" s="48"/>
      <c r="R299" s="45"/>
      <c r="S299" s="48"/>
      <c r="T299" s="48"/>
      <c r="U299" s="48"/>
      <c r="V299" s="48"/>
      <c r="W299" s="45">
        <v>10.0</v>
      </c>
      <c r="X299" s="48" t="str">
        <f t="shared" si="4"/>
        <v/>
      </c>
      <c r="Y299" s="45" t="s">
        <v>1791</v>
      </c>
      <c r="Z299" s="48"/>
    </row>
    <row r="300">
      <c r="A300" s="31"/>
      <c r="B300" s="45"/>
      <c r="C300" s="48"/>
      <c r="D300" s="45"/>
      <c r="E300" s="48"/>
      <c r="F300" s="45"/>
      <c r="G300" s="48"/>
      <c r="H300" s="45"/>
      <c r="I300" s="48"/>
      <c r="J300" s="45"/>
      <c r="K300" s="48"/>
      <c r="L300" s="45"/>
      <c r="M300" s="48"/>
      <c r="N300" s="45"/>
      <c r="O300" s="48"/>
      <c r="P300" s="45"/>
      <c r="Q300" s="48"/>
      <c r="R300" s="45"/>
      <c r="S300" s="48"/>
      <c r="T300" s="48"/>
      <c r="U300" s="48"/>
      <c r="V300" s="48"/>
      <c r="W300" s="45">
        <v>11.0</v>
      </c>
      <c r="X300" s="48" t="str">
        <f t="shared" si="4"/>
        <v/>
      </c>
      <c r="Y300" s="45" t="s">
        <v>1791</v>
      </c>
      <c r="Z300" s="48"/>
    </row>
    <row r="301">
      <c r="A301" s="31"/>
      <c r="B301" s="45"/>
      <c r="C301" s="48"/>
      <c r="D301" s="45"/>
      <c r="E301" s="48"/>
      <c r="F301" s="45"/>
      <c r="G301" s="48"/>
      <c r="H301" s="45"/>
      <c r="I301" s="48"/>
      <c r="J301" s="45"/>
      <c r="K301" s="48"/>
      <c r="L301" s="45"/>
      <c r="M301" s="48"/>
      <c r="N301" s="45"/>
      <c r="O301" s="48"/>
      <c r="P301" s="45"/>
      <c r="Q301" s="48"/>
      <c r="R301" s="45"/>
      <c r="S301" s="48"/>
      <c r="T301" s="48"/>
      <c r="U301" s="48"/>
      <c r="V301" s="48"/>
      <c r="W301" s="45">
        <v>12.0</v>
      </c>
      <c r="X301" s="48" t="str">
        <f t="shared" si="4"/>
        <v/>
      </c>
      <c r="Y301" s="45" t="s">
        <v>1791</v>
      </c>
      <c r="Z301" s="48"/>
    </row>
    <row r="302">
      <c r="A302" s="31"/>
      <c r="B302" s="45"/>
      <c r="C302" s="48"/>
      <c r="D302" s="45"/>
      <c r="E302" s="48"/>
      <c r="F302" s="45"/>
      <c r="G302" s="48"/>
      <c r="H302" s="45"/>
      <c r="I302" s="48"/>
      <c r="J302" s="45"/>
      <c r="K302" s="48"/>
      <c r="L302" s="45"/>
      <c r="M302" s="48"/>
      <c r="N302" s="45"/>
      <c r="O302" s="48"/>
      <c r="P302" s="45"/>
      <c r="Q302" s="48"/>
      <c r="R302" s="45"/>
      <c r="S302" s="48"/>
      <c r="T302" s="48"/>
      <c r="U302" s="48"/>
      <c r="V302" s="48"/>
      <c r="W302" s="45">
        <v>13.0</v>
      </c>
      <c r="X302" s="48" t="str">
        <f t="shared" si="4"/>
        <v>Yoan Moncada</v>
      </c>
      <c r="Y302" s="45" t="s">
        <v>1791</v>
      </c>
      <c r="Z302" s="48"/>
    </row>
    <row r="303">
      <c r="A303" s="31"/>
      <c r="B303" s="45"/>
      <c r="C303" s="48"/>
      <c r="D303" s="45"/>
      <c r="E303" s="48"/>
      <c r="F303" s="45"/>
      <c r="G303" s="48"/>
      <c r="H303" s="45"/>
      <c r="I303" s="48"/>
      <c r="J303" s="45"/>
      <c r="K303" s="48"/>
      <c r="L303" s="45"/>
      <c r="M303" s="48"/>
      <c r="N303" s="45"/>
      <c r="O303" s="48"/>
      <c r="P303" s="45"/>
      <c r="Q303" s="48"/>
      <c r="R303" s="45"/>
      <c r="S303" s="48"/>
      <c r="T303" s="48"/>
      <c r="U303" s="48"/>
      <c r="V303" s="48"/>
      <c r="W303" s="45">
        <v>14.0</v>
      </c>
      <c r="X303" s="48" t="str">
        <f t="shared" si="4"/>
        <v>Andres Gimenez</v>
      </c>
      <c r="Y303" s="45" t="s">
        <v>1791</v>
      </c>
      <c r="Z303" s="48"/>
    </row>
    <row r="304">
      <c r="A304" s="31"/>
      <c r="B304" s="45"/>
      <c r="C304" s="48"/>
      <c r="D304" s="45"/>
      <c r="E304" s="48"/>
      <c r="F304" s="45"/>
      <c r="G304" s="48"/>
      <c r="H304" s="45"/>
      <c r="I304" s="48"/>
      <c r="J304" s="45"/>
      <c r="K304" s="48"/>
      <c r="L304" s="45"/>
      <c r="M304" s="48"/>
      <c r="N304" s="45"/>
      <c r="O304" s="48"/>
      <c r="P304" s="45"/>
      <c r="Q304" s="48"/>
      <c r="R304" s="45"/>
      <c r="S304" s="48"/>
      <c r="T304" s="48"/>
      <c r="U304" s="48"/>
      <c r="V304" s="48"/>
      <c r="W304" s="45">
        <v>15.0</v>
      </c>
      <c r="X304" s="48" t="str">
        <f t="shared" si="4"/>
        <v>Colin Moran</v>
      </c>
      <c r="Y304" s="45" t="s">
        <v>1791</v>
      </c>
      <c r="Z304" s="48"/>
    </row>
    <row r="305">
      <c r="A305" s="31"/>
      <c r="B305" s="45"/>
      <c r="C305" s="48"/>
      <c r="D305" s="45"/>
      <c r="E305" s="48"/>
      <c r="F305" s="45"/>
      <c r="G305" s="48"/>
      <c r="H305" s="45"/>
      <c r="I305" s="48"/>
      <c r="J305" s="45"/>
      <c r="K305" s="48"/>
      <c r="L305" s="45"/>
      <c r="M305" s="48"/>
      <c r="N305" s="45"/>
      <c r="O305" s="48"/>
      <c r="P305" s="45"/>
      <c r="Q305" s="48"/>
      <c r="R305" s="45"/>
      <c r="S305" s="48"/>
      <c r="T305" s="48"/>
      <c r="U305" s="48"/>
      <c r="V305" s="48"/>
      <c r="W305" s="45">
        <v>16.0</v>
      </c>
      <c r="X305" s="48" t="str">
        <f t="shared" si="4"/>
        <v/>
      </c>
      <c r="Y305" s="45" t="s">
        <v>1791</v>
      </c>
      <c r="Z305" s="48"/>
    </row>
    <row r="306">
      <c r="A306" s="31"/>
      <c r="B306" s="45"/>
      <c r="C306" s="48"/>
      <c r="D306" s="45"/>
      <c r="E306" s="48"/>
      <c r="F306" s="45"/>
      <c r="G306" s="48"/>
      <c r="H306" s="45"/>
      <c r="I306" s="48"/>
      <c r="J306" s="45"/>
      <c r="K306" s="48"/>
      <c r="L306" s="45"/>
      <c r="M306" s="48"/>
      <c r="N306" s="45"/>
      <c r="O306" s="48"/>
      <c r="P306" s="45"/>
      <c r="Q306" s="48"/>
      <c r="R306" s="45"/>
      <c r="S306" s="31"/>
      <c r="T306" s="31"/>
      <c r="U306" s="31"/>
      <c r="V306" s="31"/>
      <c r="W306" s="45">
        <v>17.0</v>
      </c>
      <c r="X306" s="48" t="str">
        <f t="shared" si="4"/>
        <v/>
      </c>
      <c r="Y306" s="45" t="s">
        <v>1791</v>
      </c>
      <c r="Z306" s="48"/>
    </row>
    <row r="307">
      <c r="A307" s="31"/>
      <c r="B307" s="45"/>
      <c r="C307" s="48"/>
      <c r="D307" s="45"/>
      <c r="E307" s="48"/>
      <c r="F307" s="45"/>
      <c r="G307" s="48"/>
      <c r="H307" s="45"/>
      <c r="I307" s="48"/>
      <c r="J307" s="45"/>
      <c r="K307" s="48"/>
      <c r="L307" s="45"/>
      <c r="M307" s="48"/>
      <c r="N307" s="45"/>
      <c r="O307" s="48"/>
      <c r="P307" s="45"/>
      <c r="Q307" s="48"/>
      <c r="R307" s="45"/>
      <c r="S307" s="48"/>
      <c r="T307" s="48"/>
      <c r="U307" s="48"/>
      <c r="V307" s="48"/>
      <c r="W307" s="45">
        <v>18.0</v>
      </c>
      <c r="X307" s="48" t="str">
        <f t="shared" si="4"/>
        <v/>
      </c>
      <c r="Y307" s="45" t="s">
        <v>1791</v>
      </c>
      <c r="Z307" s="48"/>
    </row>
    <row r="308">
      <c r="A308" s="31"/>
      <c r="B308" s="45"/>
      <c r="C308" s="48"/>
      <c r="D308" s="45"/>
      <c r="E308" s="48"/>
      <c r="F308" s="45"/>
      <c r="G308" s="48"/>
      <c r="H308" s="45"/>
      <c r="I308" s="48"/>
      <c r="J308" s="45"/>
      <c r="K308" s="48"/>
      <c r="L308" s="45"/>
      <c r="M308" s="48"/>
      <c r="N308" s="45"/>
      <c r="O308" s="48"/>
      <c r="P308" s="45"/>
      <c r="Q308" s="48"/>
      <c r="R308" s="45"/>
      <c r="S308" s="48"/>
      <c r="T308" s="48"/>
      <c r="U308" s="48"/>
      <c r="V308" s="48"/>
      <c r="W308" s="45">
        <v>19.0</v>
      </c>
      <c r="X308" s="48" t="str">
        <f t="shared" si="4"/>
        <v>Isiah Kiner-Falefa</v>
      </c>
      <c r="Y308" s="45" t="s">
        <v>1791</v>
      </c>
      <c r="Z308" s="48"/>
    </row>
    <row r="309">
      <c r="A309" s="31"/>
      <c r="B309" s="45"/>
      <c r="C309" s="48"/>
      <c r="D309" s="45"/>
      <c r="E309" s="48"/>
      <c r="F309" s="45"/>
      <c r="G309" s="48"/>
      <c r="H309" s="45"/>
      <c r="I309" s="48"/>
      <c r="J309" s="45"/>
      <c r="K309" s="48"/>
      <c r="L309" s="45"/>
      <c r="M309" s="48"/>
      <c r="N309" s="45"/>
      <c r="O309" s="48"/>
      <c r="P309" s="45"/>
      <c r="Q309" s="48"/>
      <c r="R309" s="45"/>
      <c r="S309" s="48"/>
      <c r="T309" s="48"/>
      <c r="U309" s="48"/>
      <c r="V309" s="48"/>
      <c r="W309" s="45">
        <v>20.0</v>
      </c>
      <c r="X309" s="48" t="str">
        <f t="shared" si="4"/>
        <v>Eugenio Suarez</v>
      </c>
      <c r="Y309" s="45" t="s">
        <v>1791</v>
      </c>
      <c r="Z309" s="48"/>
    </row>
    <row r="310">
      <c r="A310" s="31"/>
      <c r="B310" s="45"/>
      <c r="C310" s="48"/>
      <c r="D310" s="45"/>
      <c r="E310" s="48"/>
      <c r="F310" s="45"/>
      <c r="G310" s="48"/>
      <c r="H310" s="45"/>
      <c r="I310" s="48"/>
      <c r="J310" s="45"/>
      <c r="K310" s="48"/>
      <c r="L310" s="45"/>
      <c r="M310" s="48"/>
      <c r="N310" s="45"/>
      <c r="O310" s="48"/>
      <c r="P310" s="45"/>
      <c r="Q310" s="48"/>
      <c r="R310" s="45"/>
      <c r="S310" s="48"/>
      <c r="T310" s="48"/>
      <c r="U310" s="48"/>
      <c r="V310" s="48"/>
      <c r="W310" s="45">
        <v>21.0</v>
      </c>
      <c r="X310" s="48" t="str">
        <f t="shared" si="4"/>
        <v>Phillip Evans</v>
      </c>
      <c r="Y310" s="45" t="s">
        <v>1791</v>
      </c>
      <c r="Z310" s="48"/>
    </row>
    <row r="311">
      <c r="A311" s="31"/>
      <c r="B311" s="45"/>
      <c r="C311" s="48"/>
      <c r="D311" s="45"/>
      <c r="E311" s="48"/>
      <c r="F311" s="45"/>
      <c r="G311" s="48"/>
      <c r="H311" s="45"/>
      <c r="I311" s="48"/>
      <c r="J311" s="45"/>
      <c r="K311" s="48"/>
      <c r="L311" s="45"/>
      <c r="M311" s="48"/>
      <c r="N311" s="45"/>
      <c r="O311" s="48"/>
      <c r="P311" s="45"/>
      <c r="Q311" s="48"/>
      <c r="R311" s="45"/>
      <c r="S311" s="48"/>
      <c r="T311" s="48"/>
      <c r="U311" s="48"/>
      <c r="V311" s="48"/>
      <c r="W311" s="45">
        <v>22.0</v>
      </c>
      <c r="X311" s="48" t="str">
        <f t="shared" si="4"/>
        <v/>
      </c>
      <c r="Y311" s="45" t="s">
        <v>1791</v>
      </c>
      <c r="Z311" s="48"/>
    </row>
    <row r="312">
      <c r="A312" s="31"/>
      <c r="B312" s="45"/>
      <c r="C312" s="48"/>
      <c r="D312" s="45"/>
      <c r="E312" s="48"/>
      <c r="F312" s="45"/>
      <c r="G312" s="48"/>
      <c r="H312" s="45"/>
      <c r="I312" s="48"/>
      <c r="J312" s="45"/>
      <c r="K312" s="48"/>
      <c r="L312" s="45"/>
      <c r="M312" s="48"/>
      <c r="N312" s="45"/>
      <c r="O312" s="48"/>
      <c r="P312" s="45"/>
      <c r="Q312" s="48"/>
      <c r="R312" s="45"/>
      <c r="S312" s="48"/>
      <c r="T312" s="48"/>
      <c r="U312" s="48"/>
      <c r="V312" s="48"/>
      <c r="W312" s="45">
        <v>23.0</v>
      </c>
      <c r="X312" s="48" t="str">
        <f t="shared" si="4"/>
        <v/>
      </c>
      <c r="Y312" s="45" t="s">
        <v>1791</v>
      </c>
      <c r="Z312" s="48"/>
    </row>
    <row r="313">
      <c r="A313" s="31"/>
      <c r="B313" s="45"/>
      <c r="C313" s="48"/>
      <c r="D313" s="45"/>
      <c r="E313" s="48"/>
      <c r="F313" s="45"/>
      <c r="G313" s="48"/>
      <c r="H313" s="45"/>
      <c r="I313" s="48"/>
      <c r="J313" s="45"/>
      <c r="K313" s="48"/>
      <c r="L313" s="45"/>
      <c r="M313" s="48"/>
      <c r="N313" s="45"/>
      <c r="O313" s="48"/>
      <c r="P313" s="45"/>
      <c r="Q313" s="48"/>
      <c r="R313" s="45"/>
      <c r="S313" s="48"/>
      <c r="T313" s="48"/>
      <c r="U313" s="48"/>
      <c r="V313" s="48"/>
      <c r="W313" s="45">
        <v>24.0</v>
      </c>
      <c r="X313" s="48" t="str">
        <f t="shared" si="4"/>
        <v/>
      </c>
      <c r="Y313" s="45" t="s">
        <v>1791</v>
      </c>
      <c r="Z313" s="48"/>
    </row>
    <row r="314">
      <c r="A314" s="31"/>
      <c r="B314" s="45"/>
      <c r="C314" s="48"/>
      <c r="D314" s="45"/>
      <c r="E314" s="48"/>
      <c r="F314" s="45"/>
      <c r="G314" s="48"/>
      <c r="H314" s="45"/>
      <c r="I314" s="48"/>
      <c r="J314" s="45"/>
      <c r="K314" s="48"/>
      <c r="L314" s="45"/>
      <c r="M314" s="48"/>
      <c r="N314" s="45"/>
      <c r="O314" s="48"/>
      <c r="P314" s="45"/>
      <c r="Q314" s="48"/>
      <c r="R314" s="45"/>
      <c r="S314" s="31"/>
      <c r="T314" s="31"/>
      <c r="U314" s="31"/>
      <c r="V314" s="31"/>
      <c r="W314" s="45">
        <v>25.0</v>
      </c>
      <c r="X314" s="48" t="str">
        <f t="shared" si="4"/>
        <v>Mike Moustakas</v>
      </c>
      <c r="Y314" s="45" t="s">
        <v>1791</v>
      </c>
      <c r="Z314" s="48"/>
    </row>
    <row r="315">
      <c r="A315" s="31"/>
      <c r="B315" s="45"/>
      <c r="C315" s="48"/>
      <c r="D315" s="45"/>
      <c r="E315" s="48"/>
      <c r="F315" s="45"/>
      <c r="G315" s="48"/>
      <c r="H315" s="45"/>
      <c r="I315" s="48"/>
      <c r="J315" s="45"/>
      <c r="K315" s="48"/>
      <c r="L315" s="45"/>
      <c r="M315" s="48"/>
      <c r="N315" s="45"/>
      <c r="O315" s="48"/>
      <c r="P315" s="45"/>
      <c r="Q315" s="48"/>
      <c r="R315" s="45"/>
      <c r="S315" s="48"/>
      <c r="T315" s="48"/>
      <c r="U315" s="48"/>
      <c r="V315" s="48"/>
      <c r="W315" s="45">
        <v>26.0</v>
      </c>
      <c r="X315" s="48" t="str">
        <f t="shared" si="4"/>
        <v>Rio Ruiz</v>
      </c>
      <c r="Y315" s="45" t="s">
        <v>1791</v>
      </c>
      <c r="Z315" s="48"/>
    </row>
    <row r="316">
      <c r="A316" s="31"/>
      <c r="B316" s="45"/>
      <c r="C316" s="48"/>
      <c r="D316" s="45"/>
      <c r="E316" s="48"/>
      <c r="F316" s="45"/>
      <c r="G316" s="48"/>
      <c r="H316" s="45"/>
      <c r="I316" s="48"/>
      <c r="J316" s="45"/>
      <c r="K316" s="48"/>
      <c r="L316" s="45"/>
      <c r="M316" s="48"/>
      <c r="N316" s="45"/>
      <c r="O316" s="48"/>
      <c r="P316" s="45"/>
      <c r="Q316" s="48"/>
      <c r="R316" s="45"/>
      <c r="S316" s="48"/>
      <c r="T316" s="48"/>
      <c r="U316" s="48"/>
      <c r="V316" s="48"/>
      <c r="W316" s="45">
        <v>27.0</v>
      </c>
      <c r="X316" s="48" t="str">
        <f t="shared" si="4"/>
        <v/>
      </c>
      <c r="Y316" s="45" t="s">
        <v>1791</v>
      </c>
      <c r="Z316" s="48"/>
    </row>
    <row r="317">
      <c r="A317" s="31"/>
      <c r="B317" s="45"/>
      <c r="C317" s="48"/>
      <c r="D317" s="45"/>
      <c r="E317" s="48"/>
      <c r="F317" s="45"/>
      <c r="G317" s="48"/>
      <c r="H317" s="45"/>
      <c r="I317" s="48"/>
      <c r="J317" s="45"/>
      <c r="K317" s="48"/>
      <c r="L317" s="45"/>
      <c r="M317" s="48"/>
      <c r="N317" s="45"/>
      <c r="O317" s="48"/>
      <c r="P317" s="45"/>
      <c r="Q317" s="48"/>
      <c r="R317" s="45"/>
      <c r="S317" s="31"/>
      <c r="T317" s="31"/>
      <c r="U317" s="31"/>
      <c r="V317" s="31"/>
      <c r="W317" s="45">
        <v>28.0</v>
      </c>
      <c r="X317" s="48" t="str">
        <f t="shared" si="4"/>
        <v/>
      </c>
      <c r="Y317" s="45" t="s">
        <v>1791</v>
      </c>
      <c r="Z317" s="48"/>
    </row>
    <row r="318">
      <c r="A318" s="31"/>
      <c r="B318" s="45"/>
      <c r="C318" s="48"/>
      <c r="D318" s="45"/>
      <c r="E318" s="48"/>
      <c r="F318" s="45"/>
      <c r="G318" s="48"/>
      <c r="H318" s="45"/>
      <c r="I318" s="48"/>
      <c r="J318" s="45"/>
      <c r="K318" s="48"/>
      <c r="L318" s="45"/>
      <c r="M318" s="48"/>
      <c r="N318" s="45"/>
      <c r="O318" s="48"/>
      <c r="P318" s="45"/>
      <c r="Q318" s="48"/>
      <c r="R318" s="45"/>
      <c r="S318" s="31"/>
      <c r="T318" s="31"/>
      <c r="U318" s="31"/>
      <c r="V318" s="31"/>
      <c r="W318" s="45">
        <v>29.0</v>
      </c>
      <c r="X318" s="48" t="str">
        <f t="shared" si="4"/>
        <v/>
      </c>
      <c r="Y318" s="45" t="s">
        <v>1791</v>
      </c>
      <c r="Z318" s="48"/>
    </row>
    <row r="319">
      <c r="A319" s="31"/>
      <c r="B319" s="45"/>
      <c r="C319" s="48"/>
      <c r="D319" s="45"/>
      <c r="E319" s="48"/>
      <c r="F319" s="45"/>
      <c r="G319" s="48"/>
      <c r="H319" s="45"/>
      <c r="I319" s="48"/>
      <c r="J319" s="45"/>
      <c r="K319" s="48"/>
      <c r="L319" s="45"/>
      <c r="M319" s="48"/>
      <c r="N319" s="45"/>
      <c r="O319" s="48"/>
      <c r="P319" s="45"/>
      <c r="Q319" s="48"/>
      <c r="R319" s="45"/>
      <c r="S319" s="48"/>
      <c r="T319" s="48"/>
      <c r="U319" s="48"/>
      <c r="V319" s="48"/>
      <c r="W319" s="45">
        <v>30.0</v>
      </c>
      <c r="X319" s="48" t="str">
        <f t="shared" si="4"/>
        <v/>
      </c>
      <c r="Y319" s="45" t="s">
        <v>1791</v>
      </c>
      <c r="Z319" s="48"/>
    </row>
    <row r="320">
      <c r="A320" s="31"/>
      <c r="B320" s="45"/>
      <c r="C320" s="48"/>
      <c r="D320" s="45"/>
      <c r="E320" s="48"/>
      <c r="F320" s="45"/>
      <c r="G320" s="48"/>
      <c r="H320" s="45"/>
      <c r="I320" s="48"/>
      <c r="J320" s="45"/>
      <c r="K320" s="48"/>
      <c r="L320" s="45"/>
      <c r="M320" s="48"/>
      <c r="N320" s="45"/>
      <c r="O320" s="48"/>
      <c r="P320" s="45"/>
      <c r="Q320" s="48"/>
      <c r="R320" s="45"/>
      <c r="S320" s="48"/>
      <c r="T320" s="48"/>
      <c r="U320" s="48"/>
      <c r="V320" s="48"/>
      <c r="W320" s="45">
        <v>31.0</v>
      </c>
      <c r="X320" s="48" t="str">
        <f t="shared" si="4"/>
        <v>Kyle Seager</v>
      </c>
      <c r="Y320" s="45" t="s">
        <v>1791</v>
      </c>
      <c r="Z320" s="48"/>
    </row>
    <row r="321">
      <c r="A321" s="31"/>
      <c r="B321" s="45"/>
      <c r="C321" s="48"/>
      <c r="D321" s="45"/>
      <c r="E321" s="48"/>
      <c r="F321" s="45"/>
      <c r="G321" s="48"/>
      <c r="H321" s="45"/>
      <c r="I321" s="48"/>
      <c r="J321" s="45"/>
      <c r="K321" s="48"/>
      <c r="L321" s="45"/>
      <c r="M321" s="48"/>
      <c r="N321" s="45"/>
      <c r="O321" s="48"/>
      <c r="P321" s="45"/>
      <c r="Q321" s="48"/>
      <c r="R321" s="45"/>
      <c r="S321" s="48"/>
      <c r="T321" s="48"/>
      <c r="U321" s="48"/>
      <c r="V321" s="48"/>
      <c r="W321" s="45">
        <v>32.0</v>
      </c>
      <c r="X321" s="48" t="str">
        <f t="shared" si="4"/>
        <v>Willians Astudillo</v>
      </c>
      <c r="Y321" s="45" t="s">
        <v>1791</v>
      </c>
      <c r="Z321" s="48"/>
    </row>
    <row r="322">
      <c r="A322" s="31"/>
      <c r="B322" s="45"/>
      <c r="C322" s="48"/>
      <c r="D322" s="45"/>
      <c r="E322" s="48"/>
      <c r="F322" s="45"/>
      <c r="G322" s="48"/>
      <c r="H322" s="45"/>
      <c r="I322" s="48"/>
      <c r="J322" s="45"/>
      <c r="K322" s="48"/>
      <c r="L322" s="45"/>
      <c r="M322" s="48"/>
      <c r="N322" s="45"/>
      <c r="O322" s="48"/>
      <c r="P322" s="45"/>
      <c r="Q322" s="48"/>
      <c r="R322" s="45"/>
      <c r="S322" s="48"/>
      <c r="T322" s="48"/>
      <c r="U322" s="48"/>
      <c r="V322" s="48"/>
      <c r="W322" s="45">
        <v>33.0</v>
      </c>
      <c r="X322" s="48" t="str">
        <f t="shared" si="4"/>
        <v>Yandy D�az</v>
      </c>
      <c r="Y322" s="45" t="s">
        <v>1791</v>
      </c>
      <c r="Z322" s="48"/>
    </row>
    <row r="323">
      <c r="A323" s="31"/>
      <c r="B323" s="45"/>
      <c r="C323" s="48"/>
      <c r="D323" s="45"/>
      <c r="E323" s="48"/>
      <c r="F323" s="45"/>
      <c r="G323" s="48"/>
      <c r="H323" s="45"/>
      <c r="I323" s="48"/>
      <c r="J323" s="45"/>
      <c r="K323" s="48"/>
      <c r="L323" s="45"/>
      <c r="M323" s="48"/>
      <c r="N323" s="45"/>
      <c r="O323" s="48"/>
      <c r="P323" s="45"/>
      <c r="Q323" s="48"/>
      <c r="R323" s="45"/>
      <c r="S323" s="48"/>
      <c r="T323" s="48"/>
      <c r="U323" s="48"/>
      <c r="V323" s="48"/>
      <c r="W323" s="45">
        <v>34.0</v>
      </c>
      <c r="X323" s="48" t="str">
        <f t="shared" si="4"/>
        <v/>
      </c>
      <c r="Y323" s="45" t="s">
        <v>1791</v>
      </c>
      <c r="Z323" s="48"/>
    </row>
    <row r="324">
      <c r="A324" s="31"/>
      <c r="B324" s="45"/>
      <c r="C324" s="48"/>
      <c r="D324" s="45"/>
      <c r="E324" s="48"/>
      <c r="F324" s="45"/>
      <c r="G324" s="48"/>
      <c r="H324" s="45"/>
      <c r="I324" s="48"/>
      <c r="J324" s="45"/>
      <c r="K324" s="48"/>
      <c r="L324" s="45"/>
      <c r="M324" s="48"/>
      <c r="N324" s="45"/>
      <c r="O324" s="48"/>
      <c r="P324" s="45"/>
      <c r="Q324" s="48"/>
      <c r="R324" s="45"/>
      <c r="S324" s="31"/>
      <c r="T324" s="31"/>
      <c r="U324" s="31"/>
      <c r="V324" s="31"/>
      <c r="W324" s="45">
        <v>35.0</v>
      </c>
      <c r="X324" s="48" t="str">
        <f t="shared" si="4"/>
        <v/>
      </c>
      <c r="Y324" s="45" t="s">
        <v>1791</v>
      </c>
      <c r="Z324" s="48"/>
    </row>
    <row r="325">
      <c r="A325" s="31"/>
      <c r="B325" s="45"/>
      <c r="C325" s="48"/>
      <c r="D325" s="45"/>
      <c r="E325" s="48"/>
      <c r="F325" s="45"/>
      <c r="G325" s="48"/>
      <c r="H325" s="45"/>
      <c r="I325" s="48"/>
      <c r="J325" s="45"/>
      <c r="K325" s="48"/>
      <c r="L325" s="45"/>
      <c r="M325" s="48"/>
      <c r="N325" s="45"/>
      <c r="O325" s="48"/>
      <c r="P325" s="45"/>
      <c r="Q325" s="48"/>
      <c r="R325" s="45"/>
      <c r="S325" s="48"/>
      <c r="T325" s="48"/>
      <c r="U325" s="48"/>
      <c r="V325" s="48"/>
      <c r="W325" s="45">
        <v>36.0</v>
      </c>
      <c r="X325" s="48" t="str">
        <f t="shared" si="4"/>
        <v/>
      </c>
      <c r="Y325" s="45" t="s">
        <v>1791</v>
      </c>
      <c r="Z325" s="48"/>
    </row>
    <row r="326">
      <c r="A326" s="31"/>
      <c r="B326" s="45"/>
      <c r="C326" s="48"/>
      <c r="D326" s="45"/>
      <c r="E326" s="48"/>
      <c r="F326" s="45"/>
      <c r="G326" s="48"/>
      <c r="H326" s="45"/>
      <c r="I326" s="48"/>
      <c r="J326" s="45"/>
      <c r="K326" s="48"/>
      <c r="L326" s="45"/>
      <c r="M326" s="48"/>
      <c r="N326" s="45"/>
      <c r="O326" s="48"/>
      <c r="P326" s="45"/>
      <c r="Q326" s="48"/>
      <c r="R326" s="45"/>
      <c r="S326" s="48"/>
      <c r="T326" s="48"/>
      <c r="U326" s="48"/>
      <c r="V326" s="48"/>
      <c r="W326" s="45">
        <v>37.0</v>
      </c>
      <c r="X326" s="48" t="str">
        <f t="shared" si="4"/>
        <v>Matt Chapman</v>
      </c>
      <c r="Y326" s="45" t="s">
        <v>1791</v>
      </c>
      <c r="Z326" s="48"/>
    </row>
    <row r="327">
      <c r="A327" s="31"/>
      <c r="B327" s="45"/>
      <c r="C327" s="48"/>
      <c r="D327" s="45"/>
      <c r="E327" s="48"/>
      <c r="F327" s="45"/>
      <c r="G327" s="48"/>
      <c r="H327" s="45"/>
      <c r="I327" s="48"/>
      <c r="J327" s="45"/>
      <c r="K327" s="48"/>
      <c r="L327" s="45"/>
      <c r="M327" s="48"/>
      <c r="N327" s="45"/>
      <c r="O327" s="48"/>
      <c r="P327" s="45"/>
      <c r="Q327" s="48"/>
      <c r="R327" s="45"/>
      <c r="S327" s="48"/>
      <c r="T327" s="48"/>
      <c r="U327" s="48"/>
      <c r="V327" s="48"/>
      <c r="W327" s="45">
        <v>38.0</v>
      </c>
      <c r="X327" s="48" t="str">
        <f t="shared" si="4"/>
        <v>Evan Longoria</v>
      </c>
      <c r="Y327" s="45" t="s">
        <v>1791</v>
      </c>
      <c r="Z327" s="48"/>
    </row>
    <row r="328">
      <c r="A328" s="31"/>
      <c r="B328" s="45"/>
      <c r="C328" s="48"/>
      <c r="D328" s="45"/>
      <c r="E328" s="48"/>
      <c r="F328" s="45"/>
      <c r="G328" s="48"/>
      <c r="H328" s="45"/>
      <c r="I328" s="48"/>
      <c r="J328" s="45"/>
      <c r="K328" s="48"/>
      <c r="L328" s="45"/>
      <c r="M328" s="48"/>
      <c r="N328" s="45"/>
      <c r="O328" s="48"/>
      <c r="P328" s="45"/>
      <c r="Q328" s="48"/>
      <c r="R328" s="45"/>
      <c r="S328" s="48"/>
      <c r="T328" s="48"/>
      <c r="U328" s="48"/>
      <c r="V328" s="48"/>
      <c r="W328" s="45">
        <v>39.0</v>
      </c>
      <c r="X328" s="48" t="str">
        <f t="shared" si="4"/>
        <v/>
      </c>
      <c r="Y328" s="45" t="s">
        <v>1791</v>
      </c>
      <c r="Z328" s="48"/>
    </row>
    <row r="329">
      <c r="A329" s="31"/>
      <c r="B329" s="45"/>
      <c r="C329" s="48"/>
      <c r="D329" s="45"/>
      <c r="E329" s="48"/>
      <c r="F329" s="45"/>
      <c r="G329" s="48"/>
      <c r="H329" s="45"/>
      <c r="I329" s="48"/>
      <c r="J329" s="45"/>
      <c r="K329" s="48"/>
      <c r="L329" s="45"/>
      <c r="M329" s="48"/>
      <c r="N329" s="45"/>
      <c r="O329" s="48"/>
      <c r="P329" s="45"/>
      <c r="Q329" s="48"/>
      <c r="R329" s="45"/>
      <c r="S329" s="31"/>
      <c r="T329" s="31"/>
      <c r="U329" s="31"/>
      <c r="V329" s="31"/>
      <c r="W329" s="45">
        <v>40.0</v>
      </c>
      <c r="X329" s="48" t="str">
        <f t="shared" si="4"/>
        <v/>
      </c>
      <c r="Y329" s="45" t="s">
        <v>1791</v>
      </c>
      <c r="Z329" s="48"/>
    </row>
    <row r="330">
      <c r="A330" s="31"/>
      <c r="B330" s="45"/>
      <c r="C330" s="48"/>
      <c r="D330" s="45"/>
      <c r="E330" s="48"/>
      <c r="F330" s="45"/>
      <c r="G330" s="48"/>
      <c r="H330" s="45"/>
      <c r="I330" s="48"/>
      <c r="J330" s="45"/>
      <c r="K330" s="48"/>
      <c r="L330" s="45"/>
      <c r="M330" s="48"/>
      <c r="N330" s="45"/>
      <c r="O330" s="48"/>
      <c r="P330" s="45"/>
      <c r="Q330" s="48"/>
      <c r="R330" s="45"/>
      <c r="S330" s="48"/>
      <c r="T330" s="48"/>
      <c r="U330" s="48"/>
      <c r="V330" s="48"/>
      <c r="W330" s="45">
        <v>41.0</v>
      </c>
      <c r="X330" s="48" t="str">
        <f t="shared" si="4"/>
        <v/>
      </c>
      <c r="Y330" s="45" t="s">
        <v>1791</v>
      </c>
      <c r="Z330" s="48"/>
    </row>
    <row r="331">
      <c r="A331" s="31"/>
      <c r="B331" s="45"/>
      <c r="C331" s="48"/>
      <c r="D331" s="45"/>
      <c r="E331" s="48"/>
      <c r="F331" s="45"/>
      <c r="G331" s="48"/>
      <c r="H331" s="45"/>
      <c r="I331" s="48"/>
      <c r="J331" s="45"/>
      <c r="K331" s="48"/>
      <c r="L331" s="45"/>
      <c r="M331" s="48"/>
      <c r="N331" s="45"/>
      <c r="O331" s="48"/>
      <c r="P331" s="45"/>
      <c r="Q331" s="48"/>
      <c r="R331" s="45"/>
      <c r="S331" s="48"/>
      <c r="T331" s="48"/>
      <c r="U331" s="48"/>
      <c r="V331" s="48"/>
      <c r="W331" s="45">
        <v>42.0</v>
      </c>
      <c r="X331" s="48" t="str">
        <f t="shared" si="4"/>
        <v/>
      </c>
      <c r="Y331" s="45" t="s">
        <v>1791</v>
      </c>
      <c r="Z331" s="48"/>
    </row>
    <row r="332">
      <c r="A332" s="31"/>
      <c r="B332" s="45"/>
      <c r="C332" s="48"/>
      <c r="D332" s="45"/>
      <c r="E332" s="48"/>
      <c r="F332" s="45"/>
      <c r="G332" s="48"/>
      <c r="H332" s="45"/>
      <c r="I332" s="48"/>
      <c r="J332" s="45"/>
      <c r="K332" s="48"/>
      <c r="L332" s="45"/>
      <c r="M332" s="48"/>
      <c r="N332" s="45"/>
      <c r="O332" s="48"/>
      <c r="P332" s="45"/>
      <c r="Q332" s="48"/>
      <c r="R332" s="45"/>
      <c r="S332" s="31"/>
      <c r="T332" s="31"/>
      <c r="U332" s="31"/>
      <c r="V332" s="31"/>
      <c r="W332" s="45">
        <v>43.0</v>
      </c>
      <c r="X332" s="48" t="str">
        <f t="shared" si="4"/>
        <v>Miguel Sano</v>
      </c>
      <c r="Y332" s="45" t="s">
        <v>1791</v>
      </c>
      <c r="Z332" s="48"/>
    </row>
    <row r="333">
      <c r="A333" s="31"/>
      <c r="B333" s="45"/>
      <c r="C333" s="48"/>
      <c r="D333" s="45"/>
      <c r="E333" s="48"/>
      <c r="F333" s="45"/>
      <c r="G333" s="48"/>
      <c r="H333" s="45"/>
      <c r="I333" s="48"/>
      <c r="J333" s="45"/>
      <c r="K333" s="48"/>
      <c r="L333" s="45"/>
      <c r="M333" s="48"/>
      <c r="N333" s="45"/>
      <c r="O333" s="48"/>
      <c r="P333" s="45"/>
      <c r="Q333" s="48"/>
      <c r="R333" s="45"/>
      <c r="S333" s="48"/>
      <c r="T333" s="48"/>
      <c r="U333" s="48"/>
      <c r="V333" s="48"/>
      <c r="W333" s="45">
        <v>44.0</v>
      </c>
      <c r="X333" s="48" t="str">
        <f t="shared" si="4"/>
        <v>Giovanny Urshela</v>
      </c>
      <c r="Y333" s="45" t="s">
        <v>1791</v>
      </c>
      <c r="Z333" s="48"/>
    </row>
    <row r="334">
      <c r="A334" s="31"/>
      <c r="B334" s="45"/>
      <c r="C334" s="48"/>
      <c r="D334" s="45"/>
      <c r="E334" s="48"/>
      <c r="F334" s="45"/>
      <c r="G334" s="48"/>
      <c r="H334" s="45"/>
      <c r="I334" s="48"/>
      <c r="J334" s="45"/>
      <c r="K334" s="48"/>
      <c r="L334" s="45"/>
      <c r="M334" s="48"/>
      <c r="N334" s="45"/>
      <c r="O334" s="48"/>
      <c r="P334" s="45"/>
      <c r="Q334" s="48"/>
      <c r="R334" s="45"/>
      <c r="S334" s="48"/>
      <c r="T334" s="48"/>
      <c r="U334" s="48"/>
      <c r="V334" s="48"/>
      <c r="W334" s="45">
        <v>45.0</v>
      </c>
      <c r="X334" s="48" t="str">
        <f t="shared" si="4"/>
        <v/>
      </c>
      <c r="Y334" s="45" t="s">
        <v>1791</v>
      </c>
      <c r="Z334" s="48"/>
    </row>
    <row r="335">
      <c r="A335" s="31"/>
      <c r="B335" s="45"/>
      <c r="C335" s="48"/>
      <c r="D335" s="45"/>
      <c r="E335" s="48"/>
      <c r="F335" s="45"/>
      <c r="G335" s="48"/>
      <c r="H335" s="45"/>
      <c r="I335" s="48"/>
      <c r="J335" s="45"/>
      <c r="K335" s="48"/>
      <c r="L335" s="45"/>
      <c r="M335" s="48"/>
      <c r="N335" s="45"/>
      <c r="O335" s="48"/>
      <c r="P335" s="45"/>
      <c r="Q335" s="48"/>
      <c r="R335" s="45"/>
      <c r="S335" s="31"/>
      <c r="T335" s="31"/>
      <c r="U335" s="31"/>
      <c r="V335" s="31"/>
      <c r="W335" s="45">
        <v>46.0</v>
      </c>
      <c r="X335" s="48" t="str">
        <f t="shared" si="4"/>
        <v/>
      </c>
      <c r="Y335" s="45" t="s">
        <v>1791</v>
      </c>
      <c r="Z335" s="48"/>
    </row>
    <row r="336">
      <c r="A336" s="31"/>
      <c r="B336" s="45"/>
      <c r="C336" s="48"/>
      <c r="D336" s="45"/>
      <c r="E336" s="48"/>
      <c r="F336" s="45"/>
      <c r="G336" s="48"/>
      <c r="H336" s="45"/>
      <c r="I336" s="48"/>
      <c r="J336" s="45"/>
      <c r="K336" s="48"/>
      <c r="L336" s="45"/>
      <c r="M336" s="48"/>
      <c r="N336" s="45"/>
      <c r="O336" s="48"/>
      <c r="P336" s="45"/>
      <c r="Q336" s="48"/>
      <c r="R336" s="45"/>
      <c r="S336" s="48"/>
      <c r="T336" s="48"/>
      <c r="U336" s="48"/>
      <c r="V336" s="48"/>
      <c r="W336" s="45">
        <v>47.0</v>
      </c>
      <c r="X336" s="48" t="str">
        <f t="shared" si="4"/>
        <v/>
      </c>
      <c r="Y336" s="45" t="s">
        <v>1791</v>
      </c>
      <c r="Z336" s="48"/>
    </row>
    <row r="337">
      <c r="A337" s="31"/>
      <c r="B337" s="45"/>
      <c r="C337" s="48"/>
      <c r="D337" s="45"/>
      <c r="E337" s="48"/>
      <c r="F337" s="45"/>
      <c r="G337" s="48"/>
      <c r="H337" s="45"/>
      <c r="I337" s="48"/>
      <c r="J337" s="45"/>
      <c r="K337" s="48"/>
      <c r="L337" s="45"/>
      <c r="M337" s="48"/>
      <c r="N337" s="45"/>
      <c r="O337" s="48"/>
      <c r="P337" s="45"/>
      <c r="Q337" s="48"/>
      <c r="R337" s="45"/>
      <c r="S337" s="31"/>
      <c r="T337" s="31"/>
      <c r="U337" s="31"/>
      <c r="V337" s="31"/>
      <c r="W337" s="45">
        <v>48.0</v>
      </c>
      <c r="X337" s="48" t="str">
        <f t="shared" si="4"/>
        <v/>
      </c>
      <c r="Y337" s="45" t="s">
        <v>1791</v>
      </c>
      <c r="Z337" s="48"/>
    </row>
    <row r="338">
      <c r="A338" s="31"/>
      <c r="B338" s="45"/>
      <c r="C338" s="48"/>
      <c r="D338" s="45"/>
      <c r="E338" s="48"/>
      <c r="F338" s="45"/>
      <c r="G338" s="48"/>
      <c r="H338" s="45"/>
      <c r="I338" s="48"/>
      <c r="J338" s="45"/>
      <c r="K338" s="48"/>
      <c r="L338" s="45"/>
      <c r="M338" s="48"/>
      <c r="N338" s="45"/>
      <c r="O338" s="48"/>
      <c r="P338" s="45"/>
      <c r="Q338" s="48"/>
      <c r="R338" s="45"/>
      <c r="S338" s="48"/>
      <c r="T338" s="48"/>
      <c r="U338" s="48"/>
      <c r="V338" s="48"/>
      <c r="W338" s="45">
        <v>49.0</v>
      </c>
      <c r="X338" s="48" t="str">
        <f t="shared" si="4"/>
        <v>Alex Bregman</v>
      </c>
      <c r="Y338" s="45" t="s">
        <v>1791</v>
      </c>
      <c r="Z338" s="48"/>
    </row>
    <row r="339">
      <c r="A339" s="31"/>
      <c r="B339" s="45"/>
      <c r="C339" s="48"/>
      <c r="D339" s="45"/>
      <c r="E339" s="48"/>
      <c r="F339" s="45"/>
      <c r="G339" s="48"/>
      <c r="H339" s="45"/>
      <c r="I339" s="48"/>
      <c r="J339" s="45"/>
      <c r="K339" s="48"/>
      <c r="L339" s="45"/>
      <c r="M339" s="48"/>
      <c r="N339" s="45"/>
      <c r="O339" s="48"/>
      <c r="P339" s="45"/>
      <c r="Q339" s="48"/>
      <c r="R339" s="45"/>
      <c r="S339" s="31"/>
      <c r="T339" s="31"/>
      <c r="U339" s="31"/>
      <c r="V339" s="31"/>
      <c r="W339" s="45">
        <v>50.0</v>
      </c>
      <c r="X339" s="48" t="str">
        <f t="shared" si="4"/>
        <v>Ke'Bryan Hayes</v>
      </c>
      <c r="Y339" s="45" t="s">
        <v>1791</v>
      </c>
      <c r="Z339" s="48"/>
    </row>
    <row r="340">
      <c r="A340" s="31"/>
      <c r="B340" s="45"/>
      <c r="C340" s="48"/>
      <c r="D340" s="45"/>
      <c r="E340" s="48"/>
      <c r="F340" s="45"/>
      <c r="G340" s="48"/>
      <c r="H340" s="45"/>
      <c r="I340" s="48"/>
      <c r="J340" s="45"/>
      <c r="K340" s="48"/>
      <c r="L340" s="45"/>
      <c r="M340" s="48"/>
      <c r="N340" s="45"/>
      <c r="O340" s="48"/>
      <c r="P340" s="45"/>
      <c r="Q340" s="48"/>
      <c r="R340" s="45"/>
      <c r="S340" s="31"/>
      <c r="T340" s="31"/>
      <c r="U340" s="31"/>
      <c r="V340" s="31"/>
      <c r="W340" s="45">
        <v>51.0</v>
      </c>
      <c r="X340" s="48" t="str">
        <f t="shared" si="4"/>
        <v>Bobby Dalbec</v>
      </c>
      <c r="Y340" s="45" t="s">
        <v>1791</v>
      </c>
      <c r="Z340" s="48"/>
    </row>
    <row r="341">
      <c r="A341" s="31"/>
      <c r="B341" s="45"/>
      <c r="C341" s="48"/>
      <c r="D341" s="45"/>
      <c r="E341" s="48"/>
      <c r="F341" s="45"/>
      <c r="G341" s="48"/>
      <c r="H341" s="45"/>
      <c r="I341" s="48"/>
      <c r="J341" s="45"/>
      <c r="K341" s="48"/>
      <c r="L341" s="45"/>
      <c r="M341" s="48"/>
      <c r="N341" s="45"/>
      <c r="O341" s="48"/>
      <c r="P341" s="45"/>
      <c r="Q341" s="48"/>
      <c r="R341" s="45"/>
      <c r="S341" s="48"/>
      <c r="T341" s="48"/>
      <c r="U341" s="48"/>
      <c r="V341" s="48"/>
      <c r="W341" s="45">
        <v>52.0</v>
      </c>
      <c r="X341" s="48" t="str">
        <f t="shared" si="4"/>
        <v>Aledmys D�az</v>
      </c>
      <c r="Y341" s="45" t="s">
        <v>1791</v>
      </c>
      <c r="Z341" s="48"/>
    </row>
    <row r="342">
      <c r="A342" s="31"/>
      <c r="B342" s="45"/>
      <c r="C342" s="48"/>
      <c r="D342" s="45"/>
      <c r="E342" s="48"/>
      <c r="F342" s="45"/>
      <c r="G342" s="48"/>
      <c r="H342" s="45"/>
      <c r="I342" s="48"/>
      <c r="J342" s="45"/>
      <c r="K342" s="48"/>
      <c r="L342" s="45"/>
      <c r="M342" s="48"/>
      <c r="N342" s="45"/>
      <c r="O342" s="48"/>
      <c r="P342" s="45"/>
      <c r="Q342" s="48"/>
      <c r="R342" s="45"/>
      <c r="S342" s="48"/>
      <c r="T342" s="48"/>
      <c r="U342" s="48"/>
      <c r="V342" s="48"/>
      <c r="W342" s="45">
        <v>53.0</v>
      </c>
      <c r="X342" s="48" t="str">
        <f t="shared" si="4"/>
        <v/>
      </c>
      <c r="Y342" s="45" t="s">
        <v>1791</v>
      </c>
      <c r="Z342" s="48"/>
    </row>
    <row r="343">
      <c r="A343" s="31"/>
      <c r="B343" s="45"/>
      <c r="C343" s="48"/>
      <c r="D343" s="45"/>
      <c r="E343" s="48"/>
      <c r="F343" s="45"/>
      <c r="G343" s="48"/>
      <c r="H343" s="45"/>
      <c r="I343" s="48"/>
      <c r="J343" s="45"/>
      <c r="K343" s="48"/>
      <c r="L343" s="45"/>
      <c r="M343" s="48"/>
      <c r="N343" s="45"/>
      <c r="O343" s="48"/>
      <c r="P343" s="45"/>
      <c r="Q343" s="48"/>
      <c r="R343" s="45"/>
      <c r="S343" s="48"/>
      <c r="T343" s="48"/>
      <c r="U343" s="48"/>
      <c r="V343" s="48"/>
      <c r="W343" s="45">
        <v>54.0</v>
      </c>
      <c r="X343" s="48" t="str">
        <f t="shared" si="4"/>
        <v/>
      </c>
      <c r="Y343" s="45" t="s">
        <v>1791</v>
      </c>
      <c r="Z343" s="48"/>
    </row>
    <row r="344">
      <c r="A344" s="31"/>
      <c r="B344" s="45"/>
      <c r="C344" s="48"/>
      <c r="D344" s="45"/>
      <c r="E344" s="48"/>
      <c r="F344" s="45"/>
      <c r="G344" s="48"/>
      <c r="H344" s="45"/>
      <c r="I344" s="48"/>
      <c r="J344" s="45"/>
      <c r="K344" s="48"/>
      <c r="L344" s="45"/>
      <c r="M344" s="48"/>
      <c r="N344" s="45"/>
      <c r="O344" s="48"/>
      <c r="P344" s="45"/>
      <c r="Q344" s="48"/>
      <c r="R344" s="45"/>
      <c r="S344" s="48"/>
      <c r="T344" s="48"/>
      <c r="U344" s="48"/>
      <c r="V344" s="48"/>
      <c r="W344" s="45">
        <v>55.0</v>
      </c>
      <c r="X344" s="48" t="str">
        <f t="shared" si="4"/>
        <v>Austin Riley</v>
      </c>
      <c r="Y344" s="45" t="s">
        <v>1791</v>
      </c>
      <c r="Z344" s="48"/>
    </row>
    <row r="345">
      <c r="A345" s="31"/>
      <c r="B345" s="45"/>
      <c r="C345" s="48"/>
      <c r="D345" s="45"/>
      <c r="E345" s="48"/>
      <c r="F345" s="45"/>
      <c r="G345" s="48"/>
      <c r="H345" s="45"/>
      <c r="I345" s="48"/>
      <c r="J345" s="45"/>
      <c r="K345" s="48"/>
      <c r="L345" s="45"/>
      <c r="M345" s="48"/>
      <c r="N345" s="45"/>
      <c r="O345" s="48"/>
      <c r="P345" s="45"/>
      <c r="Q345" s="48"/>
      <c r="R345" s="45"/>
      <c r="S345" s="48"/>
      <c r="T345" s="48"/>
      <c r="U345" s="48"/>
      <c r="V345" s="48"/>
      <c r="W345" s="45">
        <v>56.0</v>
      </c>
      <c r="X345" s="48" t="str">
        <f t="shared" si="4"/>
        <v>Alec Bohm</v>
      </c>
      <c r="Y345" s="45" t="s">
        <v>1791</v>
      </c>
      <c r="Z345" s="48"/>
    </row>
    <row r="346">
      <c r="A346" s="31"/>
      <c r="B346" s="45"/>
      <c r="C346" s="48"/>
      <c r="D346" s="45"/>
      <c r="E346" s="48"/>
      <c r="F346" s="45"/>
      <c r="G346" s="48"/>
      <c r="H346" s="45"/>
      <c r="I346" s="48"/>
      <c r="J346" s="45"/>
      <c r="K346" s="48"/>
      <c r="L346" s="45"/>
      <c r="M346" s="48"/>
      <c r="N346" s="45"/>
      <c r="O346" s="48"/>
      <c r="P346" s="45"/>
      <c r="Q346" s="48"/>
      <c r="R346" s="45"/>
      <c r="S346" s="48"/>
      <c r="T346" s="48"/>
      <c r="U346" s="48"/>
      <c r="V346" s="48"/>
      <c r="W346" s="45">
        <v>57.0</v>
      </c>
      <c r="X346" s="48" t="str">
        <f t="shared" si="4"/>
        <v>Miguel Andujar </v>
      </c>
      <c r="Y346" s="45" t="s">
        <v>1791</v>
      </c>
      <c r="Z346" s="48"/>
    </row>
    <row r="347">
      <c r="A347" s="31"/>
      <c r="B347" s="45"/>
      <c r="C347" s="48"/>
      <c r="D347" s="45"/>
      <c r="E347" s="48"/>
      <c r="F347" s="45"/>
      <c r="G347" s="48"/>
      <c r="H347" s="45"/>
      <c r="I347" s="48"/>
      <c r="J347" s="45"/>
      <c r="K347" s="48"/>
      <c r="L347" s="45"/>
      <c r="M347" s="48"/>
      <c r="N347" s="45"/>
      <c r="O347" s="48"/>
      <c r="P347" s="45"/>
      <c r="Q347" s="48"/>
      <c r="R347" s="45"/>
      <c r="S347" s="31"/>
      <c r="T347" s="31"/>
      <c r="U347" s="31"/>
      <c r="V347" s="31"/>
      <c r="W347" s="45">
        <v>58.0</v>
      </c>
      <c r="X347" s="48" t="str">
        <f t="shared" si="4"/>
        <v/>
      </c>
      <c r="Y347" s="45" t="s">
        <v>1791</v>
      </c>
      <c r="Z347" s="48"/>
    </row>
    <row r="348">
      <c r="A348" s="31"/>
      <c r="B348" s="45"/>
      <c r="C348" s="48"/>
      <c r="D348" s="45"/>
      <c r="E348" s="48"/>
      <c r="F348" s="45"/>
      <c r="G348" s="48"/>
      <c r="H348" s="45"/>
      <c r="I348" s="48"/>
      <c r="J348" s="45"/>
      <c r="K348" s="48"/>
      <c r="L348" s="45"/>
      <c r="M348" s="48"/>
      <c r="N348" s="45"/>
      <c r="O348" s="48"/>
      <c r="P348" s="45"/>
      <c r="Q348" s="48"/>
      <c r="R348" s="45"/>
      <c r="S348" s="31"/>
      <c r="T348" s="31"/>
      <c r="U348" s="31"/>
      <c r="V348" s="31"/>
      <c r="W348" s="45">
        <v>59.0</v>
      </c>
      <c r="X348" s="48" t="str">
        <f t="shared" si="4"/>
        <v/>
      </c>
      <c r="Y348" s="45" t="s">
        <v>1791</v>
      </c>
      <c r="Z348" s="48"/>
    </row>
    <row r="349">
      <c r="A349" s="31"/>
      <c r="B349" s="45"/>
      <c r="C349" s="48"/>
      <c r="D349" s="45"/>
      <c r="E349" s="48"/>
      <c r="F349" s="45"/>
      <c r="G349" s="48"/>
      <c r="H349" s="45"/>
      <c r="I349" s="48"/>
      <c r="J349" s="45"/>
      <c r="K349" s="48"/>
      <c r="L349" s="45"/>
      <c r="M349" s="48"/>
      <c r="N349" s="45"/>
      <c r="O349" s="48"/>
      <c r="P349" s="45"/>
      <c r="Q349" s="48"/>
      <c r="R349" s="45"/>
      <c r="S349" s="31"/>
      <c r="T349" s="31"/>
      <c r="U349" s="31"/>
      <c r="V349" s="31"/>
      <c r="W349" s="45">
        <v>60.0</v>
      </c>
      <c r="X349" s="48" t="str">
        <f t="shared" si="4"/>
        <v/>
      </c>
      <c r="Y349" s="45" t="s">
        <v>1791</v>
      </c>
      <c r="Z349" s="48"/>
    </row>
    <row r="350">
      <c r="A350" s="31"/>
      <c r="B350" s="45"/>
      <c r="C350" s="48"/>
      <c r="D350" s="45"/>
      <c r="E350" s="48"/>
      <c r="F350" s="45"/>
      <c r="G350" s="48"/>
      <c r="H350" s="45"/>
      <c r="I350" s="48"/>
      <c r="J350" s="45"/>
      <c r="K350" s="48"/>
      <c r="L350" s="45"/>
      <c r="M350" s="48"/>
      <c r="N350" s="45"/>
      <c r="O350" s="48"/>
      <c r="P350" s="45"/>
      <c r="Q350" s="48"/>
      <c r="R350" s="45"/>
      <c r="S350" s="31"/>
      <c r="T350" s="31"/>
      <c r="U350" s="31"/>
      <c r="V350" s="31"/>
      <c r="W350" s="45">
        <v>61.0</v>
      </c>
      <c r="X350" s="48" t="str">
        <f t="shared" si="4"/>
        <v>Jeimer Candelario</v>
      </c>
      <c r="Y350" s="45" t="s">
        <v>1791</v>
      </c>
      <c r="Z350" s="48"/>
    </row>
    <row r="351">
      <c r="A351" s="31"/>
      <c r="B351" s="45"/>
      <c r="C351" s="48"/>
      <c r="D351" s="45"/>
      <c r="E351" s="48"/>
      <c r="F351" s="45"/>
      <c r="G351" s="48"/>
      <c r="H351" s="45"/>
      <c r="I351" s="48"/>
      <c r="J351" s="45"/>
      <c r="K351" s="48"/>
      <c r="L351" s="45"/>
      <c r="M351" s="48"/>
      <c r="N351" s="45"/>
      <c r="O351" s="48"/>
      <c r="P351" s="45"/>
      <c r="Q351" s="48"/>
      <c r="R351" s="45"/>
      <c r="S351" s="31"/>
      <c r="T351" s="31"/>
      <c r="U351" s="31"/>
      <c r="V351" s="31"/>
      <c r="W351" s="45">
        <v>62.0</v>
      </c>
      <c r="X351" s="48" t="str">
        <f t="shared" si="4"/>
        <v/>
      </c>
      <c r="Y351" s="45" t="s">
        <v>1791</v>
      </c>
      <c r="Z351" s="48"/>
    </row>
    <row r="352">
      <c r="A352" s="31"/>
      <c r="B352" s="45"/>
      <c r="C352" s="48"/>
      <c r="D352" s="45"/>
      <c r="E352" s="48"/>
      <c r="F352" s="45"/>
      <c r="G352" s="48"/>
      <c r="H352" s="45"/>
      <c r="I352" s="48"/>
      <c r="J352" s="45"/>
      <c r="K352" s="48"/>
      <c r="L352" s="45"/>
      <c r="M352" s="48"/>
      <c r="N352" s="45"/>
      <c r="O352" s="48"/>
      <c r="P352" s="45"/>
      <c r="Q352" s="48"/>
      <c r="R352" s="45"/>
      <c r="S352" s="31"/>
      <c r="T352" s="31"/>
      <c r="U352" s="31"/>
      <c r="V352" s="31"/>
      <c r="W352" s="45">
        <v>63.0</v>
      </c>
      <c r="X352" s="48" t="str">
        <f t="shared" si="4"/>
        <v/>
      </c>
      <c r="Y352" s="45" t="s">
        <v>1791</v>
      </c>
      <c r="Z352" s="48"/>
    </row>
    <row r="353">
      <c r="A353" s="31"/>
      <c r="B353" s="45"/>
      <c r="C353" s="48"/>
      <c r="D353" s="45"/>
      <c r="E353" s="48"/>
      <c r="F353" s="45"/>
      <c r="G353" s="48"/>
      <c r="H353" s="45"/>
      <c r="I353" s="48"/>
      <c r="J353" s="45"/>
      <c r="K353" s="48"/>
      <c r="L353" s="45"/>
      <c r="M353" s="48"/>
      <c r="N353" s="45"/>
      <c r="O353" s="48"/>
      <c r="P353" s="45"/>
      <c r="Q353" s="48"/>
      <c r="R353" s="45"/>
      <c r="S353" s="31"/>
      <c r="T353" s="31"/>
      <c r="U353" s="31"/>
      <c r="V353" s="31"/>
      <c r="W353" s="45">
        <v>64.0</v>
      </c>
      <c r="X353" s="48" t="str">
        <f t="shared" si="4"/>
        <v/>
      </c>
      <c r="Y353" s="45" t="s">
        <v>1791</v>
      </c>
      <c r="Z353" s="48"/>
    </row>
    <row r="354">
      <c r="A354" s="31"/>
      <c r="B354" s="45"/>
      <c r="C354" s="48"/>
      <c r="D354" s="45"/>
      <c r="E354" s="48"/>
      <c r="F354" s="45"/>
      <c r="G354" s="48"/>
      <c r="H354" s="45"/>
      <c r="I354" s="48"/>
      <c r="J354" s="45"/>
      <c r="K354" s="48"/>
      <c r="L354" s="45"/>
      <c r="M354" s="48"/>
      <c r="N354" s="45"/>
      <c r="O354" s="48"/>
      <c r="P354" s="45"/>
      <c r="Q354" s="48"/>
      <c r="R354" s="45"/>
      <c r="S354" s="31"/>
      <c r="T354" s="31"/>
      <c r="U354" s="31"/>
      <c r="V354" s="31"/>
      <c r="W354" s="45">
        <v>65.0</v>
      </c>
      <c r="X354" s="48" t="str">
        <f t="shared" si="4"/>
        <v/>
      </c>
      <c r="Y354" s="45" t="s">
        <v>1791</v>
      </c>
      <c r="Z354" s="48"/>
    </row>
    <row r="355">
      <c r="A355" s="31"/>
      <c r="B355" s="45"/>
      <c r="C355" s="48"/>
      <c r="D355" s="45"/>
      <c r="E355" s="48"/>
      <c r="F355" s="45"/>
      <c r="G355" s="48"/>
      <c r="H355" s="45"/>
      <c r="I355" s="48"/>
      <c r="J355" s="45"/>
      <c r="K355" s="48"/>
      <c r="L355" s="45"/>
      <c r="M355" s="48"/>
      <c r="N355" s="45"/>
      <c r="O355" s="48"/>
      <c r="P355" s="45"/>
      <c r="Q355" s="48"/>
      <c r="R355" s="45"/>
      <c r="S355" s="31"/>
      <c r="T355" s="31"/>
      <c r="U355" s="31"/>
      <c r="V355" s="31"/>
      <c r="W355" s="45">
        <v>66.0</v>
      </c>
      <c r="X355" s="48" t="str">
        <f t="shared" si="4"/>
        <v/>
      </c>
      <c r="Y355" s="45" t="s">
        <v>1791</v>
      </c>
      <c r="Z355" s="48"/>
    </row>
    <row r="356">
      <c r="A356" s="31"/>
      <c r="B356" s="45"/>
      <c r="C356" s="48"/>
      <c r="D356" s="45"/>
      <c r="E356" s="48"/>
      <c r="F356" s="45"/>
      <c r="G356" s="48"/>
      <c r="H356" s="45"/>
      <c r="I356" s="48"/>
      <c r="J356" s="45"/>
      <c r="K356" s="48"/>
      <c r="L356" s="45"/>
      <c r="M356" s="48"/>
      <c r="N356" s="45"/>
      <c r="O356" s="48"/>
      <c r="P356" s="45"/>
      <c r="Q356" s="48"/>
      <c r="R356" s="45"/>
      <c r="S356" s="31"/>
      <c r="T356" s="31"/>
      <c r="U356" s="31"/>
      <c r="V356" s="31"/>
      <c r="W356" s="45">
        <v>67.0</v>
      </c>
      <c r="X356" s="48" t="str">
        <f t="shared" si="4"/>
        <v>Nolan Arenado</v>
      </c>
      <c r="Y356" s="45" t="s">
        <v>1791</v>
      </c>
      <c r="Z356" s="48"/>
    </row>
    <row r="357">
      <c r="A357" s="31"/>
      <c r="B357" s="45"/>
      <c r="C357" s="48"/>
      <c r="D357" s="45"/>
      <c r="E357" s="48"/>
      <c r="F357" s="45"/>
      <c r="G357" s="48"/>
      <c r="H357" s="45"/>
      <c r="I357" s="48"/>
      <c r="J357" s="45"/>
      <c r="K357" s="48"/>
      <c r="L357" s="45"/>
      <c r="M357" s="48"/>
      <c r="N357" s="45"/>
      <c r="O357" s="48"/>
      <c r="P357" s="45"/>
      <c r="Q357" s="48"/>
      <c r="R357" s="45"/>
      <c r="S357" s="31"/>
      <c r="T357" s="31"/>
      <c r="U357" s="31"/>
      <c r="V357" s="31"/>
      <c r="W357" s="45">
        <v>68.0</v>
      </c>
      <c r="X357" s="48" t="str">
        <f t="shared" si="4"/>
        <v/>
      </c>
      <c r="Y357" s="45" t="s">
        <v>1791</v>
      </c>
      <c r="Z357" s="48"/>
    </row>
    <row r="358">
      <c r="A358" s="31"/>
      <c r="B358" s="45"/>
      <c r="C358" s="48"/>
      <c r="D358" s="45"/>
      <c r="E358" s="48"/>
      <c r="F358" s="45"/>
      <c r="G358" s="48"/>
      <c r="H358" s="45"/>
      <c r="I358" s="48"/>
      <c r="J358" s="45"/>
      <c r="K358" s="48"/>
      <c r="L358" s="45"/>
      <c r="M358" s="48"/>
      <c r="N358" s="45"/>
      <c r="O358" s="48"/>
      <c r="P358" s="45"/>
      <c r="Q358" s="48"/>
      <c r="R358" s="45"/>
      <c r="S358" s="31"/>
      <c r="T358" s="31"/>
      <c r="U358" s="31"/>
      <c r="V358" s="31"/>
      <c r="W358" s="45">
        <v>69.0</v>
      </c>
      <c r="X358" s="48" t="str">
        <f t="shared" si="4"/>
        <v/>
      </c>
      <c r="Y358" s="45" t="s">
        <v>1791</v>
      </c>
      <c r="Z358" s="48"/>
    </row>
    <row r="359">
      <c r="A359" s="31"/>
      <c r="B359" s="45"/>
      <c r="C359" s="48"/>
      <c r="D359" s="45"/>
      <c r="E359" s="48"/>
      <c r="F359" s="45"/>
      <c r="G359" s="48"/>
      <c r="H359" s="45"/>
      <c r="I359" s="48"/>
      <c r="J359" s="45"/>
      <c r="K359" s="48"/>
      <c r="L359" s="45"/>
      <c r="M359" s="48"/>
      <c r="N359" s="45"/>
      <c r="O359" s="48"/>
      <c r="P359" s="45"/>
      <c r="Q359" s="48"/>
      <c r="R359" s="45"/>
      <c r="S359" s="31"/>
      <c r="T359" s="31"/>
      <c r="U359" s="31"/>
      <c r="V359" s="31"/>
      <c r="W359" s="45">
        <v>70.0</v>
      </c>
      <c r="X359" s="48" t="str">
        <f t="shared" si="4"/>
        <v/>
      </c>
      <c r="Y359" s="45" t="s">
        <v>1791</v>
      </c>
      <c r="Z359" s="48"/>
    </row>
    <row r="360">
      <c r="A360" s="31"/>
      <c r="B360" s="45"/>
      <c r="C360" s="48"/>
      <c r="D360" s="45"/>
      <c r="E360" s="48"/>
      <c r="F360" s="45"/>
      <c r="G360" s="48"/>
      <c r="H360" s="45"/>
      <c r="I360" s="48"/>
      <c r="J360" s="45"/>
      <c r="K360" s="48"/>
      <c r="L360" s="45"/>
      <c r="M360" s="48"/>
      <c r="N360" s="45"/>
      <c r="O360" s="48"/>
      <c r="P360" s="45"/>
      <c r="Q360" s="48"/>
      <c r="R360" s="45"/>
      <c r="S360" s="31"/>
      <c r="T360" s="31"/>
      <c r="U360" s="31"/>
      <c r="V360" s="31"/>
      <c r="W360" s="45">
        <v>71.0</v>
      </c>
      <c r="X360" s="48" t="str">
        <f t="shared" si="4"/>
        <v/>
      </c>
      <c r="Y360" s="45" t="s">
        <v>1791</v>
      </c>
      <c r="Z360" s="48"/>
    </row>
    <row r="361">
      <c r="A361" s="31"/>
      <c r="B361" s="45"/>
      <c r="C361" s="48"/>
      <c r="D361" s="45"/>
      <c r="E361" s="48"/>
      <c r="F361" s="45"/>
      <c r="G361" s="48"/>
      <c r="H361" s="45"/>
      <c r="I361" s="48"/>
      <c r="J361" s="45"/>
      <c r="K361" s="48"/>
      <c r="L361" s="45"/>
      <c r="M361" s="48"/>
      <c r="N361" s="45"/>
      <c r="O361" s="48"/>
      <c r="P361" s="45"/>
      <c r="Q361" s="48"/>
      <c r="R361" s="45"/>
      <c r="S361" s="31"/>
      <c r="T361" s="31"/>
      <c r="U361" s="31"/>
      <c r="V361" s="31"/>
      <c r="W361" s="45">
        <v>72.0</v>
      </c>
      <c r="X361" s="48" t="str">
        <f t="shared" si="4"/>
        <v/>
      </c>
      <c r="Y361" s="45" t="s">
        <v>1791</v>
      </c>
      <c r="Z361" s="48"/>
    </row>
    <row r="362">
      <c r="A362" s="31"/>
      <c r="B362" s="45"/>
      <c r="C362" s="48"/>
      <c r="D362" s="45"/>
      <c r="E362" s="48"/>
      <c r="F362" s="45"/>
      <c r="G362" s="48"/>
      <c r="H362" s="45"/>
      <c r="I362" s="48"/>
      <c r="J362" s="45"/>
      <c r="K362" s="48"/>
      <c r="L362" s="45"/>
      <c r="M362" s="48"/>
      <c r="N362" s="45"/>
      <c r="O362" s="48"/>
      <c r="P362" s="45"/>
      <c r="Q362" s="48"/>
      <c r="R362" s="45"/>
      <c r="S362" s="31"/>
      <c r="T362" s="31"/>
      <c r="U362" s="31"/>
      <c r="V362" s="31"/>
      <c r="W362" s="45">
        <v>73.0</v>
      </c>
      <c r="X362" s="48" t="str">
        <f t="shared" si="4"/>
        <v>Anthony Rendon</v>
      </c>
      <c r="Y362" s="45" t="s">
        <v>1791</v>
      </c>
      <c r="Z362" s="48"/>
    </row>
    <row r="363">
      <c r="A363" s="31"/>
      <c r="B363" s="45"/>
      <c r="C363" s="48"/>
      <c r="D363" s="45"/>
      <c r="E363" s="48"/>
      <c r="F363" s="45"/>
      <c r="G363" s="48"/>
      <c r="H363" s="45"/>
      <c r="I363" s="48"/>
      <c r="J363" s="45"/>
      <c r="K363" s="48"/>
      <c r="L363" s="45"/>
      <c r="M363" s="48"/>
      <c r="N363" s="45"/>
      <c r="O363" s="48"/>
      <c r="P363" s="45"/>
      <c r="Q363" s="48"/>
      <c r="R363" s="45"/>
      <c r="S363" s="31"/>
      <c r="T363" s="31"/>
      <c r="U363" s="31"/>
      <c r="V363" s="31"/>
      <c r="W363" s="45">
        <v>74.0</v>
      </c>
      <c r="X363" s="48" t="str">
        <f t="shared" si="4"/>
        <v>Cole Tucker</v>
      </c>
      <c r="Y363" s="45" t="s">
        <v>1791</v>
      </c>
      <c r="Z363" s="48"/>
    </row>
    <row r="364">
      <c r="A364" s="31"/>
      <c r="B364" s="45"/>
      <c r="C364" s="48"/>
      <c r="D364" s="45"/>
      <c r="E364" s="48"/>
      <c r="F364" s="45"/>
      <c r="G364" s="48"/>
      <c r="H364" s="45"/>
      <c r="I364" s="48"/>
      <c r="J364" s="45"/>
      <c r="K364" s="48"/>
      <c r="L364" s="45"/>
      <c r="M364" s="48"/>
      <c r="N364" s="45"/>
      <c r="O364" s="48"/>
      <c r="P364" s="45"/>
      <c r="Q364" s="48"/>
      <c r="R364" s="45"/>
      <c r="S364" s="31"/>
      <c r="T364" s="31"/>
      <c r="U364" s="31"/>
      <c r="V364" s="31"/>
      <c r="W364" s="45">
        <v>75.0</v>
      </c>
      <c r="X364" s="48" t="str">
        <f t="shared" si="4"/>
        <v>Tommy Edman</v>
      </c>
      <c r="Y364" s="45" t="s">
        <v>1791</v>
      </c>
      <c r="Z364" s="48"/>
    </row>
    <row r="365">
      <c r="A365" s="31"/>
      <c r="B365" s="45"/>
      <c r="C365" s="48"/>
      <c r="D365" s="45"/>
      <c r="E365" s="48"/>
      <c r="F365" s="45"/>
      <c r="G365" s="48"/>
      <c r="H365" s="45"/>
      <c r="I365" s="48"/>
      <c r="J365" s="45"/>
      <c r="K365" s="48"/>
      <c r="L365" s="45"/>
      <c r="M365" s="48"/>
      <c r="N365" s="45"/>
      <c r="O365" s="48"/>
      <c r="P365" s="45"/>
      <c r="Q365" s="48"/>
      <c r="R365" s="45"/>
      <c r="S365" s="31"/>
      <c r="T365" s="31"/>
      <c r="U365" s="31"/>
      <c r="V365" s="31"/>
      <c r="W365" s="45">
        <v>76.0</v>
      </c>
      <c r="X365" s="48" t="str">
        <f t="shared" si="4"/>
        <v/>
      </c>
      <c r="Y365" s="45" t="s">
        <v>1791</v>
      </c>
      <c r="Z365" s="48"/>
    </row>
    <row r="366">
      <c r="A366" s="31"/>
      <c r="B366" s="45"/>
      <c r="C366" s="48"/>
      <c r="D366" s="45"/>
      <c r="E366" s="48"/>
      <c r="F366" s="45"/>
      <c r="G366" s="48"/>
      <c r="H366" s="45"/>
      <c r="I366" s="48"/>
      <c r="J366" s="45"/>
      <c r="K366" s="48"/>
      <c r="L366" s="45"/>
      <c r="M366" s="48"/>
      <c r="N366" s="45"/>
      <c r="O366" s="48"/>
      <c r="P366" s="45"/>
      <c r="Q366" s="48"/>
      <c r="R366" s="45"/>
      <c r="S366" s="31"/>
      <c r="T366" s="31"/>
      <c r="U366" s="31"/>
      <c r="V366" s="31"/>
      <c r="W366" s="45">
        <v>77.0</v>
      </c>
      <c r="X366" s="48" t="str">
        <f t="shared" si="4"/>
        <v/>
      </c>
      <c r="Y366" s="45" t="s">
        <v>1791</v>
      </c>
      <c r="Z366" s="48"/>
    </row>
    <row r="367">
      <c r="A367" s="31"/>
      <c r="B367" s="45"/>
      <c r="C367" s="48"/>
      <c r="D367" s="45"/>
      <c r="E367" s="48"/>
      <c r="F367" s="45"/>
      <c r="G367" s="48"/>
      <c r="H367" s="45"/>
      <c r="I367" s="48"/>
      <c r="J367" s="45"/>
      <c r="K367" s="48"/>
      <c r="L367" s="45"/>
      <c r="M367" s="48"/>
      <c r="N367" s="45"/>
      <c r="O367" s="48"/>
      <c r="P367" s="45"/>
      <c r="Q367" s="48"/>
      <c r="R367" s="45"/>
      <c r="S367" s="31"/>
      <c r="T367" s="31"/>
      <c r="U367" s="31"/>
      <c r="V367" s="31"/>
      <c r="W367" s="45">
        <v>78.0</v>
      </c>
      <c r="X367" s="48" t="str">
        <f t="shared" si="4"/>
        <v/>
      </c>
      <c r="Y367" s="45" t="s">
        <v>1791</v>
      </c>
      <c r="Z367" s="48"/>
    </row>
    <row r="368">
      <c r="A368" s="31"/>
      <c r="B368" s="45"/>
      <c r="C368" s="48"/>
      <c r="D368" s="45"/>
      <c r="E368" s="48"/>
      <c r="F368" s="45"/>
      <c r="G368" s="48"/>
      <c r="H368" s="45"/>
      <c r="I368" s="48"/>
      <c r="J368" s="45"/>
      <c r="K368" s="48"/>
      <c r="L368" s="45"/>
      <c r="M368" s="48"/>
      <c r="N368" s="45"/>
      <c r="O368" s="48"/>
      <c r="P368" s="45"/>
      <c r="Q368" s="48"/>
      <c r="R368" s="45"/>
      <c r="S368" s="31"/>
      <c r="T368" s="31"/>
      <c r="U368" s="31"/>
      <c r="V368" s="31"/>
      <c r="W368" s="45">
        <v>79.0</v>
      </c>
      <c r="X368" s="48" t="str">
        <f t="shared" si="4"/>
        <v>Brian Anderson</v>
      </c>
      <c r="Y368" s="45" t="s">
        <v>1791</v>
      </c>
      <c r="Z368" s="48"/>
    </row>
    <row r="369">
      <c r="A369" s="31"/>
      <c r="B369" s="45"/>
      <c r="C369" s="48"/>
      <c r="D369" s="45"/>
      <c r="E369" s="48"/>
      <c r="F369" s="45"/>
      <c r="G369" s="48"/>
      <c r="H369" s="45"/>
      <c r="I369" s="48"/>
      <c r="J369" s="45"/>
      <c r="K369" s="48"/>
      <c r="L369" s="45"/>
      <c r="M369" s="48"/>
      <c r="N369" s="45"/>
      <c r="O369" s="48"/>
      <c r="P369" s="45"/>
      <c r="Q369" s="48"/>
      <c r="R369" s="45"/>
      <c r="S369" s="31"/>
      <c r="T369" s="31"/>
      <c r="U369" s="31"/>
      <c r="V369" s="31"/>
      <c r="W369" s="45">
        <v>80.0</v>
      </c>
      <c r="X369" s="48" t="str">
        <f t="shared" si="4"/>
        <v>Eduardo Escobar</v>
      </c>
      <c r="Y369" s="45" t="s">
        <v>1791</v>
      </c>
      <c r="Z369" s="48"/>
    </row>
    <row r="370">
      <c r="A370" s="31"/>
      <c r="B370" s="45"/>
      <c r="C370" s="48"/>
      <c r="D370" s="45"/>
      <c r="E370" s="48"/>
      <c r="F370" s="45"/>
      <c r="G370" s="48"/>
      <c r="H370" s="45"/>
      <c r="I370" s="48"/>
      <c r="J370" s="45"/>
      <c r="K370" s="48"/>
      <c r="L370" s="45"/>
      <c r="M370" s="48"/>
      <c r="N370" s="45"/>
      <c r="O370" s="48"/>
      <c r="P370" s="45"/>
      <c r="Q370" s="48"/>
      <c r="R370" s="45"/>
      <c r="S370" s="31"/>
      <c r="T370" s="31"/>
      <c r="U370" s="31"/>
      <c r="V370" s="31"/>
      <c r="W370" s="45">
        <v>81.0</v>
      </c>
      <c r="X370" s="48" t="str">
        <f t="shared" si="4"/>
        <v>J.D. Davis</v>
      </c>
      <c r="Y370" s="45" t="s">
        <v>1791</v>
      </c>
      <c r="Z370" s="48"/>
    </row>
    <row r="371">
      <c r="A371" s="31"/>
      <c r="B371" s="45"/>
      <c r="C371" s="48"/>
      <c r="D371" s="45"/>
      <c r="E371" s="48"/>
      <c r="F371" s="45"/>
      <c r="G371" s="48"/>
      <c r="H371" s="45"/>
      <c r="I371" s="48"/>
      <c r="J371" s="45"/>
      <c r="K371" s="48"/>
      <c r="L371" s="45"/>
      <c r="M371" s="48"/>
      <c r="N371" s="45"/>
      <c r="O371" s="48"/>
      <c r="P371" s="45"/>
      <c r="Q371" s="48"/>
      <c r="R371" s="45"/>
      <c r="S371" s="31"/>
      <c r="T371" s="31"/>
      <c r="U371" s="31"/>
      <c r="V371" s="31"/>
      <c r="W371" s="45">
        <v>82.0</v>
      </c>
      <c r="X371" s="48" t="str">
        <f t="shared" si="4"/>
        <v>Travis Shaw</v>
      </c>
      <c r="Y371" s="45" t="s">
        <v>1791</v>
      </c>
      <c r="Z371" s="48"/>
    </row>
    <row r="372">
      <c r="A372" s="31"/>
      <c r="B372" s="45"/>
      <c r="C372" s="48"/>
      <c r="D372" s="45"/>
      <c r="E372" s="48"/>
      <c r="F372" s="45"/>
      <c r="G372" s="48"/>
      <c r="H372" s="45"/>
      <c r="I372" s="48"/>
      <c r="J372" s="45"/>
      <c r="K372" s="48"/>
      <c r="L372" s="45"/>
      <c r="M372" s="48"/>
      <c r="N372" s="45"/>
      <c r="O372" s="48"/>
      <c r="P372" s="45"/>
      <c r="Q372" s="48"/>
      <c r="R372" s="45"/>
      <c r="S372" s="31"/>
      <c r="T372" s="31"/>
      <c r="U372" s="31"/>
      <c r="V372" s="31"/>
      <c r="W372" s="45">
        <v>83.0</v>
      </c>
      <c r="X372" s="48" t="str">
        <f t="shared" si="4"/>
        <v>Maikel Franco</v>
      </c>
      <c r="Y372" s="45" t="s">
        <v>1791</v>
      </c>
      <c r="Z372" s="48"/>
    </row>
    <row r="373">
      <c r="A373" s="31"/>
      <c r="B373" s="45"/>
      <c r="C373" s="48"/>
      <c r="D373" s="45"/>
      <c r="E373" s="48"/>
      <c r="F373" s="45"/>
      <c r="G373" s="48"/>
      <c r="H373" s="45"/>
      <c r="I373" s="48"/>
      <c r="J373" s="45"/>
      <c r="K373" s="48"/>
      <c r="L373" s="45"/>
      <c r="M373" s="48"/>
      <c r="N373" s="45"/>
      <c r="O373" s="48"/>
      <c r="P373" s="45"/>
      <c r="Q373" s="48"/>
      <c r="R373" s="45"/>
      <c r="S373" s="31"/>
      <c r="T373" s="31"/>
      <c r="U373" s="31"/>
      <c r="V373" s="31"/>
      <c r="W373" s="45">
        <v>84.0</v>
      </c>
      <c r="X373" s="48" t="str">
        <f t="shared" si="4"/>
        <v/>
      </c>
      <c r="Y373" s="45" t="s">
        <v>1791</v>
      </c>
      <c r="Z373" s="48"/>
    </row>
    <row r="374">
      <c r="A374" s="31"/>
      <c r="B374" s="45"/>
      <c r="C374" s="48"/>
      <c r="D374" s="45"/>
      <c r="E374" s="48"/>
      <c r="F374" s="45"/>
      <c r="G374" s="48"/>
      <c r="H374" s="45"/>
      <c r="I374" s="48"/>
      <c r="J374" s="45"/>
      <c r="K374" s="48"/>
      <c r="L374" s="45"/>
      <c r="M374" s="48"/>
      <c r="N374" s="45"/>
      <c r="O374" s="48"/>
      <c r="P374" s="45"/>
      <c r="Q374" s="48"/>
      <c r="R374" s="45"/>
      <c r="S374" s="31"/>
      <c r="T374" s="31"/>
      <c r="U374" s="31"/>
      <c r="V374" s="31"/>
      <c r="W374" s="45">
        <v>85.0</v>
      </c>
      <c r="X374" s="48" t="str">
        <f t="shared" si="4"/>
        <v>Jose Ramirez</v>
      </c>
      <c r="Y374" s="45" t="s">
        <v>1791</v>
      </c>
      <c r="Z374" s="48"/>
    </row>
    <row r="375">
      <c r="A375" s="31"/>
      <c r="B375" s="45"/>
      <c r="C375" s="48"/>
      <c r="D375" s="45"/>
      <c r="E375" s="48"/>
      <c r="F375" s="45"/>
      <c r="G375" s="48"/>
      <c r="H375" s="45"/>
      <c r="I375" s="48"/>
      <c r="J375" s="45"/>
      <c r="K375" s="48"/>
      <c r="L375" s="45"/>
      <c r="M375" s="48"/>
      <c r="N375" s="45"/>
      <c r="O375" s="48"/>
      <c r="P375" s="45"/>
      <c r="Q375" s="48"/>
      <c r="R375" s="45"/>
      <c r="S375" s="31"/>
      <c r="T375" s="31"/>
      <c r="U375" s="31"/>
      <c r="V375" s="31"/>
      <c r="W375" s="45">
        <v>86.0</v>
      </c>
      <c r="X375" s="48" t="str">
        <f t="shared" si="4"/>
        <v>Josh Donaldson</v>
      </c>
      <c r="Y375" s="45" t="s">
        <v>1791</v>
      </c>
      <c r="Z375" s="48"/>
    </row>
    <row r="376">
      <c r="A376" s="31"/>
      <c r="B376" s="45"/>
      <c r="C376" s="48"/>
      <c r="D376" s="45"/>
      <c r="E376" s="48"/>
      <c r="F376" s="45"/>
      <c r="G376" s="48"/>
      <c r="H376" s="45"/>
      <c r="I376" s="48"/>
      <c r="J376" s="45"/>
      <c r="K376" s="48"/>
      <c r="L376" s="45"/>
      <c r="M376" s="48"/>
      <c r="N376" s="45"/>
      <c r="O376" s="48"/>
      <c r="P376" s="45"/>
      <c r="Q376" s="48"/>
      <c r="R376" s="45"/>
      <c r="S376" s="31"/>
      <c r="T376" s="31"/>
      <c r="U376" s="31"/>
      <c r="V376" s="31"/>
      <c r="W376" s="45">
        <v>87.0</v>
      </c>
      <c r="X376" s="48" t="str">
        <f t="shared" si="4"/>
        <v>Justin Turner</v>
      </c>
      <c r="Y376" s="45" t="s">
        <v>1791</v>
      </c>
      <c r="Z376" s="48"/>
    </row>
    <row r="377">
      <c r="A377" s="31"/>
      <c r="B377" s="45"/>
      <c r="C377" s="48"/>
      <c r="D377" s="45"/>
      <c r="E377" s="48"/>
      <c r="F377" s="45"/>
      <c r="G377" s="48"/>
      <c r="H377" s="45"/>
      <c r="I377" s="48"/>
      <c r="J377" s="45"/>
      <c r="K377" s="48"/>
      <c r="L377" s="45"/>
      <c r="M377" s="48"/>
      <c r="N377" s="45"/>
      <c r="O377" s="48"/>
      <c r="P377" s="45"/>
      <c r="Q377" s="48"/>
      <c r="R377" s="45"/>
      <c r="S377" s="31"/>
      <c r="T377" s="31"/>
      <c r="U377" s="31"/>
      <c r="V377" s="31"/>
      <c r="W377" s="45">
        <v>88.0</v>
      </c>
      <c r="X377" s="48" t="str">
        <f t="shared" si="4"/>
        <v/>
      </c>
      <c r="Y377" s="45" t="s">
        <v>1791</v>
      </c>
      <c r="Z377" s="48"/>
    </row>
    <row r="378">
      <c r="A378" s="31"/>
      <c r="B378" s="45"/>
      <c r="C378" s="48"/>
      <c r="D378" s="45"/>
      <c r="E378" s="48"/>
      <c r="F378" s="45"/>
      <c r="G378" s="48"/>
      <c r="H378" s="45"/>
      <c r="I378" s="48"/>
      <c r="J378" s="45"/>
      <c r="K378" s="48"/>
      <c r="L378" s="45"/>
      <c r="M378" s="48"/>
      <c r="N378" s="45"/>
      <c r="O378" s="48"/>
      <c r="P378" s="45"/>
      <c r="Q378" s="48"/>
      <c r="R378" s="45"/>
      <c r="S378" s="31"/>
      <c r="T378" s="31"/>
      <c r="U378" s="31"/>
      <c r="V378" s="31"/>
      <c r="W378" s="45">
        <v>89.0</v>
      </c>
      <c r="X378" s="48" t="str">
        <f t="shared" si="4"/>
        <v/>
      </c>
      <c r="Y378" s="45" t="s">
        <v>1791</v>
      </c>
      <c r="Z378" s="48"/>
    </row>
    <row r="379">
      <c r="A379" s="31"/>
      <c r="B379" s="45"/>
      <c r="C379" s="48"/>
      <c r="D379" s="45"/>
      <c r="E379" s="48"/>
      <c r="F379" s="45"/>
      <c r="G379" s="48"/>
      <c r="H379" s="45"/>
      <c r="I379" s="48"/>
      <c r="J379" s="45"/>
      <c r="K379" s="48"/>
      <c r="L379" s="45"/>
      <c r="M379" s="48"/>
      <c r="N379" s="45"/>
      <c r="O379" s="48"/>
      <c r="P379" s="45"/>
      <c r="Q379" s="48"/>
      <c r="R379" s="45"/>
      <c r="S379" s="31"/>
      <c r="T379" s="31"/>
      <c r="U379" s="31"/>
      <c r="V379" s="31"/>
      <c r="W379" s="45">
        <v>90.0</v>
      </c>
      <c r="X379" s="48" t="str">
        <f t="shared" si="4"/>
        <v/>
      </c>
      <c r="Y379" s="45" t="s">
        <v>1791</v>
      </c>
      <c r="Z379" s="48"/>
    </row>
    <row r="380">
      <c r="A380" s="31"/>
      <c r="B380" s="45"/>
      <c r="C380" s="48"/>
      <c r="D380" s="45"/>
      <c r="E380" s="48"/>
      <c r="F380" s="45"/>
      <c r="G380" s="48"/>
      <c r="H380" s="45"/>
      <c r="I380" s="48"/>
      <c r="J380" s="45"/>
      <c r="K380" s="48"/>
      <c r="L380" s="45"/>
      <c r="M380" s="48"/>
      <c r="N380" s="45"/>
      <c r="O380" s="48"/>
      <c r="P380" s="45"/>
      <c r="Q380" s="48"/>
      <c r="R380" s="45"/>
      <c r="S380" s="31"/>
      <c r="T380" s="31"/>
      <c r="U380" s="31"/>
      <c r="V380" s="31"/>
      <c r="W380" s="45">
        <v>91.0</v>
      </c>
      <c r="X380" s="48" t="str">
        <f t="shared" si="4"/>
        <v>Rafael Devers</v>
      </c>
      <c r="Y380" s="45" t="s">
        <v>1791</v>
      </c>
      <c r="Z380" s="48"/>
    </row>
    <row r="381">
      <c r="A381" s="31"/>
      <c r="B381" s="45"/>
      <c r="C381" s="48"/>
      <c r="D381" s="45"/>
      <c r="E381" s="48"/>
      <c r="F381" s="45"/>
      <c r="G381" s="48"/>
      <c r="H381" s="45"/>
      <c r="I381" s="48"/>
      <c r="J381" s="45"/>
      <c r="K381" s="48"/>
      <c r="L381" s="45"/>
      <c r="M381" s="48"/>
      <c r="N381" s="45"/>
      <c r="O381" s="48"/>
      <c r="P381" s="45"/>
      <c r="Q381" s="48"/>
      <c r="R381" s="45"/>
      <c r="S381" s="31"/>
      <c r="T381" s="31"/>
      <c r="U381" s="31"/>
      <c r="V381" s="31"/>
      <c r="W381" s="45">
        <v>92.0</v>
      </c>
      <c r="X381" s="48" t="str">
        <f t="shared" si="4"/>
        <v/>
      </c>
      <c r="Y381" s="45" t="s">
        <v>1791</v>
      </c>
      <c r="Z381" s="48"/>
    </row>
    <row r="382">
      <c r="A382" s="31"/>
      <c r="B382" s="45"/>
      <c r="C382" s="48"/>
      <c r="D382" s="45"/>
      <c r="E382" s="48"/>
      <c r="F382" s="45"/>
      <c r="G382" s="48"/>
      <c r="H382" s="45"/>
      <c r="I382" s="48"/>
      <c r="J382" s="45"/>
      <c r="K382" s="48"/>
      <c r="L382" s="45"/>
      <c r="M382" s="48"/>
      <c r="N382" s="45"/>
      <c r="O382" s="48"/>
      <c r="P382" s="45"/>
      <c r="Q382" s="48"/>
      <c r="R382" s="45"/>
      <c r="S382" s="31"/>
      <c r="T382" s="31"/>
      <c r="U382" s="31"/>
      <c r="V382" s="31"/>
      <c r="W382" s="45">
        <v>93.0</v>
      </c>
      <c r="X382" s="48" t="str">
        <f t="shared" si="4"/>
        <v/>
      </c>
      <c r="Y382" s="45" t="s">
        <v>1791</v>
      </c>
      <c r="Z382" s="48"/>
    </row>
    <row r="383">
      <c r="A383" s="31"/>
      <c r="B383" s="45"/>
      <c r="C383" s="48"/>
      <c r="D383" s="45"/>
      <c r="E383" s="48"/>
      <c r="F383" s="45"/>
      <c r="G383" s="48"/>
      <c r="H383" s="45"/>
      <c r="I383" s="48"/>
      <c r="J383" s="45"/>
      <c r="K383" s="48"/>
      <c r="L383" s="45"/>
      <c r="M383" s="48"/>
      <c r="N383" s="45"/>
      <c r="O383" s="48"/>
      <c r="P383" s="45"/>
      <c r="Q383" s="48"/>
      <c r="R383" s="45"/>
      <c r="S383" s="31"/>
      <c r="T383" s="31"/>
      <c r="U383" s="31"/>
      <c r="V383" s="31"/>
      <c r="W383" s="45">
        <v>94.0</v>
      </c>
      <c r="X383" s="48" t="str">
        <f t="shared" si="4"/>
        <v/>
      </c>
      <c r="Y383" s="45" t="s">
        <v>1791</v>
      </c>
      <c r="Z383" s="48"/>
    </row>
    <row r="384">
      <c r="A384" s="31"/>
      <c r="B384" s="45"/>
      <c r="C384" s="48"/>
      <c r="D384" s="45"/>
      <c r="E384" s="48"/>
      <c r="F384" s="45"/>
      <c r="G384" s="48"/>
      <c r="H384" s="45"/>
      <c r="I384" s="48"/>
      <c r="J384" s="45"/>
      <c r="K384" s="48"/>
      <c r="L384" s="45"/>
      <c r="M384" s="48"/>
      <c r="N384" s="45"/>
      <c r="O384" s="48"/>
      <c r="P384" s="45"/>
      <c r="Q384" s="48"/>
      <c r="R384" s="45"/>
      <c r="S384" s="31"/>
      <c r="T384" s="31"/>
      <c r="U384" s="31"/>
      <c r="V384" s="31"/>
      <c r="W384" s="45">
        <v>95.0</v>
      </c>
      <c r="X384" s="48" t="str">
        <f t="shared" si="4"/>
        <v/>
      </c>
      <c r="Y384" s="45" t="s">
        <v>1791</v>
      </c>
      <c r="Z384" s="48"/>
    </row>
    <row r="385">
      <c r="A385" s="31"/>
      <c r="B385" s="45"/>
      <c r="C385" s="48"/>
      <c r="D385" s="45"/>
      <c r="E385" s="48"/>
      <c r="F385" s="45"/>
      <c r="G385" s="48"/>
      <c r="H385" s="45"/>
      <c r="I385" s="48"/>
      <c r="J385" s="45"/>
      <c r="K385" s="48"/>
      <c r="L385" s="45"/>
      <c r="M385" s="48"/>
      <c r="N385" s="45"/>
      <c r="O385" s="48"/>
      <c r="P385" s="45"/>
      <c r="Q385" s="48"/>
      <c r="R385" s="45"/>
      <c r="S385" s="31"/>
      <c r="T385" s="31"/>
      <c r="U385" s="31"/>
      <c r="V385" s="31"/>
      <c r="W385" s="45">
        <v>96.0</v>
      </c>
      <c r="X385" s="48" t="str">
        <f t="shared" si="4"/>
        <v/>
      </c>
      <c r="Y385" s="45" t="s">
        <v>1791</v>
      </c>
      <c r="Z385" s="48"/>
    </row>
    <row r="386">
      <c r="A386" s="31"/>
      <c r="B386" s="45"/>
      <c r="C386" s="48"/>
      <c r="D386" s="45"/>
      <c r="E386" s="48"/>
      <c r="F386" s="45"/>
      <c r="G386" s="48"/>
      <c r="H386" s="45"/>
      <c r="I386" s="48"/>
      <c r="J386" s="45"/>
      <c r="K386" s="48"/>
      <c r="L386" s="45"/>
      <c r="M386" s="48"/>
      <c r="N386" s="45"/>
      <c r="O386" s="48"/>
      <c r="P386" s="45"/>
      <c r="Q386" s="48"/>
      <c r="R386" s="45"/>
      <c r="S386" s="31"/>
      <c r="T386" s="31"/>
      <c r="U386" s="31"/>
      <c r="V386" s="31"/>
      <c r="W386" s="45">
        <v>1.0</v>
      </c>
      <c r="X386" s="48" t="str">
        <f t="shared" ref="X386:X481" si="5">I2</f>
        <v>Xander Bogaerts</v>
      </c>
      <c r="Y386" s="45" t="s">
        <v>1791</v>
      </c>
      <c r="Z386" s="48"/>
    </row>
    <row r="387">
      <c r="A387" s="31"/>
      <c r="B387" s="45"/>
      <c r="C387" s="48"/>
      <c r="D387" s="45"/>
      <c r="E387" s="48"/>
      <c r="F387" s="45"/>
      <c r="G387" s="48"/>
      <c r="H387" s="45"/>
      <c r="I387" s="48"/>
      <c r="J387" s="45"/>
      <c r="K387" s="48"/>
      <c r="L387" s="45"/>
      <c r="M387" s="48"/>
      <c r="N387" s="45"/>
      <c r="O387" s="48"/>
      <c r="P387" s="45"/>
      <c r="Q387" s="48"/>
      <c r="R387" s="45"/>
      <c r="S387" s="31"/>
      <c r="T387" s="31"/>
      <c r="U387" s="31"/>
      <c r="V387" s="31"/>
      <c r="W387" s="45">
        <v>2.0</v>
      </c>
      <c r="X387" s="48" t="str">
        <f t="shared" si="5"/>
        <v>Nico Hoerner</v>
      </c>
      <c r="Y387" s="45" t="s">
        <v>1791</v>
      </c>
      <c r="Z387" s="48"/>
    </row>
    <row r="388">
      <c r="A388" s="31"/>
      <c r="B388" s="45"/>
      <c r="C388" s="48"/>
      <c r="D388" s="45"/>
      <c r="E388" s="48"/>
      <c r="F388" s="45"/>
      <c r="G388" s="48"/>
      <c r="H388" s="45"/>
      <c r="I388" s="48"/>
      <c r="J388" s="45"/>
      <c r="K388" s="48"/>
      <c r="L388" s="45"/>
      <c r="M388" s="48"/>
      <c r="N388" s="45"/>
      <c r="O388" s="48"/>
      <c r="P388" s="45"/>
      <c r="Q388" s="48"/>
      <c r="R388" s="45"/>
      <c r="S388" s="31"/>
      <c r="T388" s="31"/>
      <c r="U388" s="31"/>
      <c r="V388" s="31"/>
      <c r="W388" s="45">
        <v>3.0</v>
      </c>
      <c r="X388" s="48" t="str">
        <f t="shared" si="5"/>
        <v>Ha-Seong Kim</v>
      </c>
      <c r="Y388" s="45" t="s">
        <v>1791</v>
      </c>
      <c r="Z388" s="48"/>
    </row>
    <row r="389">
      <c r="A389" s="31"/>
      <c r="B389" s="45"/>
      <c r="C389" s="48"/>
      <c r="D389" s="45"/>
      <c r="E389" s="48"/>
      <c r="F389" s="45"/>
      <c r="G389" s="48"/>
      <c r="H389" s="45"/>
      <c r="I389" s="48"/>
      <c r="J389" s="45"/>
      <c r="K389" s="48"/>
      <c r="L389" s="45"/>
      <c r="M389" s="48"/>
      <c r="N389" s="45"/>
      <c r="O389" s="48"/>
      <c r="P389" s="45"/>
      <c r="Q389" s="48"/>
      <c r="R389" s="45"/>
      <c r="S389" s="31"/>
      <c r="T389" s="31"/>
      <c r="U389" s="31"/>
      <c r="V389" s="31"/>
      <c r="W389" s="45">
        <v>4.0</v>
      </c>
      <c r="X389" s="48" t="str">
        <f t="shared" si="5"/>
        <v>Carter Kieboom</v>
      </c>
      <c r="Y389" s="45" t="s">
        <v>1791</v>
      </c>
      <c r="Z389" s="48"/>
    </row>
    <row r="390">
      <c r="A390" s="31"/>
      <c r="B390" s="45"/>
      <c r="C390" s="48"/>
      <c r="D390" s="45"/>
      <c r="E390" s="48"/>
      <c r="F390" s="45"/>
      <c r="G390" s="48"/>
      <c r="H390" s="45"/>
      <c r="I390" s="48"/>
      <c r="J390" s="45"/>
      <c r="K390" s="48"/>
      <c r="L390" s="45"/>
      <c r="M390" s="48"/>
      <c r="N390" s="45"/>
      <c r="O390" s="48"/>
      <c r="P390" s="45"/>
      <c r="Q390" s="48"/>
      <c r="R390" s="45"/>
      <c r="S390" s="31"/>
      <c r="T390" s="31"/>
      <c r="U390" s="31"/>
      <c r="V390" s="31"/>
      <c r="W390" s="45">
        <v>5.0</v>
      </c>
      <c r="X390" s="48" t="str">
        <f t="shared" si="5"/>
        <v/>
      </c>
      <c r="Y390" s="45" t="s">
        <v>1791</v>
      </c>
      <c r="Z390" s="48"/>
    </row>
    <row r="391">
      <c r="A391" s="31"/>
      <c r="B391" s="45"/>
      <c r="C391" s="48"/>
      <c r="D391" s="45"/>
      <c r="E391" s="48"/>
      <c r="F391" s="45"/>
      <c r="G391" s="48"/>
      <c r="H391" s="45"/>
      <c r="I391" s="48"/>
      <c r="J391" s="45"/>
      <c r="K391" s="48"/>
      <c r="L391" s="45"/>
      <c r="M391" s="48"/>
      <c r="N391" s="45"/>
      <c r="O391" s="48"/>
      <c r="P391" s="45"/>
      <c r="Q391" s="48"/>
      <c r="R391" s="45"/>
      <c r="S391" s="31"/>
      <c r="T391" s="31"/>
      <c r="U391" s="31"/>
      <c r="V391" s="31"/>
      <c r="W391" s="45">
        <v>6.0</v>
      </c>
      <c r="X391" s="48" t="str">
        <f t="shared" si="5"/>
        <v/>
      </c>
      <c r="Y391" s="45" t="s">
        <v>1791</v>
      </c>
      <c r="Z391" s="48"/>
    </row>
    <row r="392">
      <c r="A392" s="31"/>
      <c r="B392" s="45"/>
      <c r="C392" s="48"/>
      <c r="D392" s="45"/>
      <c r="E392" s="48"/>
      <c r="F392" s="45"/>
      <c r="G392" s="48"/>
      <c r="H392" s="45"/>
      <c r="I392" s="48"/>
      <c r="J392" s="45"/>
      <c r="K392" s="48"/>
      <c r="L392" s="45"/>
      <c r="M392" s="48"/>
      <c r="N392" s="45"/>
      <c r="O392" s="48"/>
      <c r="P392" s="45"/>
      <c r="Q392" s="48"/>
      <c r="R392" s="45"/>
      <c r="S392" s="31"/>
      <c r="T392" s="31"/>
      <c r="U392" s="31"/>
      <c r="V392" s="31"/>
      <c r="W392" s="45">
        <v>7.0</v>
      </c>
      <c r="X392" s="48" t="str">
        <f t="shared" si="5"/>
        <v>Elvis Andrus</v>
      </c>
      <c r="Y392" s="45" t="s">
        <v>1791</v>
      </c>
      <c r="Z392" s="48"/>
    </row>
    <row r="393">
      <c r="A393" s="31"/>
      <c r="B393" s="45"/>
      <c r="C393" s="48"/>
      <c r="D393" s="45"/>
      <c r="E393" s="48"/>
      <c r="F393" s="45"/>
      <c r="G393" s="48"/>
      <c r="H393" s="45"/>
      <c r="I393" s="48"/>
      <c r="J393" s="45"/>
      <c r="K393" s="48"/>
      <c r="L393" s="45"/>
      <c r="M393" s="48"/>
      <c r="N393" s="45"/>
      <c r="O393" s="48"/>
      <c r="P393" s="45"/>
      <c r="Q393" s="48"/>
      <c r="R393" s="45"/>
      <c r="S393" s="31"/>
      <c r="T393" s="31"/>
      <c r="U393" s="31"/>
      <c r="V393" s="31"/>
      <c r="W393" s="45">
        <v>8.0</v>
      </c>
      <c r="X393" s="48" t="str">
        <f t="shared" si="5"/>
        <v>Jos� Iglesias</v>
      </c>
      <c r="Y393" s="45" t="s">
        <v>1791</v>
      </c>
      <c r="Z393" s="48"/>
    </row>
    <row r="394">
      <c r="A394" s="31"/>
      <c r="B394" s="45"/>
      <c r="C394" s="48"/>
      <c r="D394" s="45"/>
      <c r="E394" s="48"/>
      <c r="F394" s="45"/>
      <c r="G394" s="48"/>
      <c r="H394" s="45"/>
      <c r="I394" s="48"/>
      <c r="J394" s="45"/>
      <c r="K394" s="48"/>
      <c r="L394" s="45"/>
      <c r="M394" s="48"/>
      <c r="N394" s="45"/>
      <c r="O394" s="48"/>
      <c r="P394" s="45"/>
      <c r="Q394" s="48"/>
      <c r="R394" s="45"/>
      <c r="S394" s="31"/>
      <c r="T394" s="31"/>
      <c r="U394" s="31"/>
      <c r="V394" s="31"/>
      <c r="W394" s="45">
        <v>9.0</v>
      </c>
      <c r="X394" s="48" t="str">
        <f t="shared" si="5"/>
        <v/>
      </c>
      <c r="Y394" s="45" t="s">
        <v>1791</v>
      </c>
      <c r="Z394" s="48"/>
    </row>
    <row r="395">
      <c r="A395" s="31"/>
      <c r="B395" s="45"/>
      <c r="C395" s="48"/>
      <c r="D395" s="45"/>
      <c r="E395" s="48"/>
      <c r="F395" s="45"/>
      <c r="G395" s="48"/>
      <c r="H395" s="45"/>
      <c r="I395" s="48"/>
      <c r="J395" s="45"/>
      <c r="K395" s="48"/>
      <c r="L395" s="45"/>
      <c r="M395" s="48"/>
      <c r="N395" s="45"/>
      <c r="O395" s="48"/>
      <c r="P395" s="45"/>
      <c r="Q395" s="48"/>
      <c r="R395" s="45"/>
      <c r="S395" s="31"/>
      <c r="T395" s="31"/>
      <c r="U395" s="31"/>
      <c r="V395" s="31"/>
      <c r="W395" s="45">
        <v>10.0</v>
      </c>
      <c r="X395" s="48" t="str">
        <f t="shared" si="5"/>
        <v/>
      </c>
      <c r="Y395" s="45" t="s">
        <v>1791</v>
      </c>
      <c r="Z395" s="48"/>
    </row>
    <row r="396">
      <c r="A396" s="31"/>
      <c r="B396" s="45"/>
      <c r="C396" s="48"/>
      <c r="D396" s="45"/>
      <c r="E396" s="48"/>
      <c r="F396" s="45"/>
      <c r="G396" s="48"/>
      <c r="H396" s="45"/>
      <c r="I396" s="48"/>
      <c r="J396" s="45"/>
      <c r="K396" s="48"/>
      <c r="L396" s="45"/>
      <c r="M396" s="48"/>
      <c r="N396" s="45"/>
      <c r="O396" s="48"/>
      <c r="P396" s="45"/>
      <c r="Q396" s="48"/>
      <c r="R396" s="45"/>
      <c r="S396" s="31"/>
      <c r="T396" s="31"/>
      <c r="U396" s="31"/>
      <c r="V396" s="31"/>
      <c r="W396" s="45">
        <v>11.0</v>
      </c>
      <c r="X396" s="48" t="str">
        <f t="shared" si="5"/>
        <v/>
      </c>
      <c r="Y396" s="45" t="s">
        <v>1791</v>
      </c>
      <c r="Z396" s="48"/>
    </row>
    <row r="397">
      <c r="A397" s="31"/>
      <c r="B397" s="45"/>
      <c r="C397" s="48"/>
      <c r="D397" s="45"/>
      <c r="E397" s="48"/>
      <c r="F397" s="45"/>
      <c r="G397" s="48"/>
      <c r="H397" s="45"/>
      <c r="I397" s="48"/>
      <c r="J397" s="45"/>
      <c r="K397" s="48"/>
      <c r="L397" s="45"/>
      <c r="M397" s="48"/>
      <c r="N397" s="45"/>
      <c r="O397" s="48"/>
      <c r="P397" s="45"/>
      <c r="Q397" s="48"/>
      <c r="R397" s="45"/>
      <c r="S397" s="31"/>
      <c r="T397" s="31"/>
      <c r="U397" s="31"/>
      <c r="V397" s="31"/>
      <c r="W397" s="45">
        <v>12.0</v>
      </c>
      <c r="X397" s="48" t="str">
        <f t="shared" si="5"/>
        <v/>
      </c>
      <c r="Y397" s="45" t="s">
        <v>1791</v>
      </c>
      <c r="Z397" s="48"/>
    </row>
    <row r="398">
      <c r="A398" s="31"/>
      <c r="B398" s="45"/>
      <c r="C398" s="48"/>
      <c r="D398" s="45"/>
      <c r="E398" s="48"/>
      <c r="F398" s="45"/>
      <c r="G398" s="48"/>
      <c r="H398" s="45"/>
      <c r="I398" s="48"/>
      <c r="J398" s="45"/>
      <c r="K398" s="48"/>
      <c r="L398" s="45"/>
      <c r="M398" s="48"/>
      <c r="N398" s="45"/>
      <c r="O398" s="48"/>
      <c r="P398" s="45"/>
      <c r="Q398" s="48"/>
      <c r="R398" s="45"/>
      <c r="S398" s="31"/>
      <c r="T398" s="31"/>
      <c r="U398" s="31"/>
      <c r="V398" s="31"/>
      <c r="W398" s="45">
        <v>13.0</v>
      </c>
      <c r="X398" s="48" t="str">
        <f t="shared" si="5"/>
        <v>Trevor Story</v>
      </c>
      <c r="Y398" s="45" t="s">
        <v>1791</v>
      </c>
      <c r="Z398" s="48"/>
    </row>
    <row r="399">
      <c r="A399" s="31"/>
      <c r="B399" s="45"/>
      <c r="C399" s="48"/>
      <c r="D399" s="45"/>
      <c r="E399" s="48"/>
      <c r="F399" s="45"/>
      <c r="G399" s="48"/>
      <c r="H399" s="45"/>
      <c r="I399" s="48"/>
      <c r="J399" s="45"/>
      <c r="K399" s="48"/>
      <c r="L399" s="45"/>
      <c r="M399" s="48"/>
      <c r="N399" s="45"/>
      <c r="O399" s="48"/>
      <c r="P399" s="45"/>
      <c r="Q399" s="48"/>
      <c r="R399" s="45"/>
      <c r="S399" s="31"/>
      <c r="T399" s="31"/>
      <c r="U399" s="31"/>
      <c r="V399" s="31"/>
      <c r="W399" s="45">
        <v>14.0</v>
      </c>
      <c r="X399" s="48" t="str">
        <f t="shared" si="5"/>
        <v>David Fletcher</v>
      </c>
      <c r="Y399" s="45" t="s">
        <v>1791</v>
      </c>
      <c r="Z399" s="48"/>
    </row>
    <row r="400">
      <c r="A400" s="31"/>
      <c r="B400" s="45"/>
      <c r="C400" s="48"/>
      <c r="D400" s="45"/>
      <c r="E400" s="48"/>
      <c r="F400" s="45"/>
      <c r="G400" s="48"/>
      <c r="H400" s="45"/>
      <c r="I400" s="48"/>
      <c r="J400" s="45"/>
      <c r="K400" s="48"/>
      <c r="L400" s="45"/>
      <c r="M400" s="48"/>
      <c r="N400" s="45"/>
      <c r="O400" s="48"/>
      <c r="P400" s="45"/>
      <c r="Q400" s="48"/>
      <c r="R400" s="45"/>
      <c r="S400" s="31"/>
      <c r="T400" s="31"/>
      <c r="U400" s="31"/>
      <c r="V400" s="31"/>
      <c r="W400" s="45">
        <v>15.0</v>
      </c>
      <c r="X400" s="48" t="str">
        <f t="shared" si="5"/>
        <v>Andrelton Simmons</v>
      </c>
      <c r="Y400" s="45" t="s">
        <v>1791</v>
      </c>
      <c r="Z400" s="48"/>
    </row>
    <row r="401">
      <c r="A401" s="31"/>
      <c r="B401" s="45"/>
      <c r="C401" s="48"/>
      <c r="D401" s="45"/>
      <c r="E401" s="48"/>
      <c r="F401" s="45"/>
      <c r="G401" s="48"/>
      <c r="H401" s="45"/>
      <c r="I401" s="48"/>
      <c r="J401" s="45"/>
      <c r="K401" s="48"/>
      <c r="L401" s="45"/>
      <c r="M401" s="48"/>
      <c r="N401" s="45"/>
      <c r="O401" s="48"/>
      <c r="P401" s="45"/>
      <c r="Q401" s="48"/>
      <c r="R401" s="45"/>
      <c r="S401" s="31"/>
      <c r="T401" s="31"/>
      <c r="U401" s="31"/>
      <c r="V401" s="31"/>
      <c r="W401" s="45">
        <v>16.0</v>
      </c>
      <c r="X401" s="48" t="str">
        <f t="shared" si="5"/>
        <v>Andres Gimenez</v>
      </c>
      <c r="Y401" s="45" t="s">
        <v>1791</v>
      </c>
      <c r="Z401" s="48"/>
    </row>
    <row r="402">
      <c r="A402" s="31"/>
      <c r="B402" s="45"/>
      <c r="C402" s="48"/>
      <c r="D402" s="45"/>
      <c r="E402" s="48"/>
      <c r="F402" s="45"/>
      <c r="G402" s="48"/>
      <c r="H402" s="45"/>
      <c r="I402" s="48"/>
      <c r="J402" s="45"/>
      <c r="K402" s="48"/>
      <c r="L402" s="45"/>
      <c r="M402" s="48"/>
      <c r="N402" s="45"/>
      <c r="O402" s="48"/>
      <c r="P402" s="45"/>
      <c r="Q402" s="48"/>
      <c r="R402" s="45"/>
      <c r="S402" s="31"/>
      <c r="T402" s="31"/>
      <c r="U402" s="31"/>
      <c r="V402" s="31"/>
      <c r="W402" s="45">
        <v>17.0</v>
      </c>
      <c r="X402" s="48" t="str">
        <f t="shared" si="5"/>
        <v/>
      </c>
      <c r="Y402" s="45" t="s">
        <v>1791</v>
      </c>
      <c r="Z402" s="48"/>
    </row>
    <row r="403">
      <c r="A403" s="31"/>
      <c r="B403" s="45"/>
      <c r="C403" s="48"/>
      <c r="D403" s="45"/>
      <c r="E403" s="48"/>
      <c r="F403" s="45"/>
      <c r="G403" s="48"/>
      <c r="H403" s="45"/>
      <c r="I403" s="48"/>
      <c r="J403" s="45"/>
      <c r="K403" s="48"/>
      <c r="L403" s="45"/>
      <c r="M403" s="48"/>
      <c r="N403" s="45"/>
      <c r="O403" s="48"/>
      <c r="P403" s="45"/>
      <c r="Q403" s="48"/>
      <c r="R403" s="45"/>
      <c r="S403" s="31"/>
      <c r="T403" s="31"/>
      <c r="U403" s="31"/>
      <c r="V403" s="31"/>
      <c r="W403" s="45">
        <v>18.0</v>
      </c>
      <c r="X403" s="48" t="str">
        <f t="shared" si="5"/>
        <v/>
      </c>
      <c r="Y403" s="45" t="s">
        <v>1791</v>
      </c>
      <c r="Z403" s="48"/>
    </row>
    <row r="404">
      <c r="A404" s="31"/>
      <c r="B404" s="45"/>
      <c r="C404" s="48"/>
      <c r="D404" s="45"/>
      <c r="E404" s="48"/>
      <c r="F404" s="45"/>
      <c r="G404" s="48"/>
      <c r="H404" s="45"/>
      <c r="I404" s="48"/>
      <c r="J404" s="45"/>
      <c r="K404" s="48"/>
      <c r="L404" s="45"/>
      <c r="M404" s="48"/>
      <c r="N404" s="45"/>
      <c r="O404" s="48"/>
      <c r="P404" s="45"/>
      <c r="Q404" s="48"/>
      <c r="R404" s="45"/>
      <c r="S404" s="31"/>
      <c r="T404" s="31"/>
      <c r="U404" s="31"/>
      <c r="V404" s="31"/>
      <c r="W404" s="45">
        <v>19.0</v>
      </c>
      <c r="X404" s="48" t="str">
        <f t="shared" si="5"/>
        <v>Dansby Swanson</v>
      </c>
      <c r="Y404" s="45" t="s">
        <v>1791</v>
      </c>
      <c r="Z404" s="48"/>
    </row>
    <row r="405">
      <c r="A405" s="31"/>
      <c r="B405" s="45"/>
      <c r="C405" s="48"/>
      <c r="D405" s="45"/>
      <c r="E405" s="48"/>
      <c r="F405" s="45"/>
      <c r="G405" s="48"/>
      <c r="H405" s="45"/>
      <c r="I405" s="48"/>
      <c r="J405" s="45"/>
      <c r="K405" s="48"/>
      <c r="L405" s="45"/>
      <c r="M405" s="48"/>
      <c r="N405" s="45"/>
      <c r="O405" s="48"/>
      <c r="P405" s="45"/>
      <c r="Q405" s="48"/>
      <c r="R405" s="45"/>
      <c r="S405" s="31"/>
      <c r="T405" s="31"/>
      <c r="U405" s="31"/>
      <c r="V405" s="31"/>
      <c r="W405" s="45">
        <v>20.0</v>
      </c>
      <c r="X405" s="48" t="str">
        <f t="shared" si="5"/>
        <v>Jorge Polanco</v>
      </c>
      <c r="Y405" s="45" t="s">
        <v>1791</v>
      </c>
      <c r="Z405" s="48"/>
    </row>
    <row r="406">
      <c r="A406" s="31"/>
      <c r="B406" s="45"/>
      <c r="C406" s="48"/>
      <c r="D406" s="45"/>
      <c r="E406" s="48"/>
      <c r="F406" s="45"/>
      <c r="G406" s="48"/>
      <c r="H406" s="45"/>
      <c r="I406" s="48"/>
      <c r="J406" s="45"/>
      <c r="K406" s="48"/>
      <c r="L406" s="45"/>
      <c r="M406" s="48"/>
      <c r="N406" s="45"/>
      <c r="O406" s="48"/>
      <c r="P406" s="45"/>
      <c r="Q406" s="48"/>
      <c r="R406" s="45"/>
      <c r="S406" s="31"/>
      <c r="T406" s="31"/>
      <c r="U406" s="31"/>
      <c r="V406" s="31"/>
      <c r="W406" s="45">
        <v>21.0</v>
      </c>
      <c r="X406" s="48" t="str">
        <f t="shared" si="5"/>
        <v>Chad Pinder</v>
      </c>
      <c r="Y406" s="45" t="s">
        <v>1791</v>
      </c>
      <c r="Z406" s="48"/>
    </row>
    <row r="407">
      <c r="A407" s="31"/>
      <c r="B407" s="45"/>
      <c r="C407" s="48"/>
      <c r="D407" s="45"/>
      <c r="E407" s="48"/>
      <c r="F407" s="45"/>
      <c r="G407" s="48"/>
      <c r="H407" s="45"/>
      <c r="I407" s="48"/>
      <c r="J407" s="45"/>
      <c r="K407" s="48"/>
      <c r="L407" s="45"/>
      <c r="M407" s="48"/>
      <c r="N407" s="45"/>
      <c r="O407" s="48"/>
      <c r="P407" s="45"/>
      <c r="Q407" s="48"/>
      <c r="R407" s="45"/>
      <c r="S407" s="31"/>
      <c r="T407" s="31"/>
      <c r="U407" s="31"/>
      <c r="V407" s="31"/>
      <c r="W407" s="45">
        <v>22.0</v>
      </c>
      <c r="X407" s="48" t="str">
        <f t="shared" si="5"/>
        <v/>
      </c>
      <c r="Y407" s="45" t="s">
        <v>1791</v>
      </c>
      <c r="Z407" s="48"/>
    </row>
    <row r="408">
      <c r="A408" s="31"/>
      <c r="B408" s="45"/>
      <c r="C408" s="48"/>
      <c r="D408" s="45"/>
      <c r="E408" s="48"/>
      <c r="F408" s="45"/>
      <c r="G408" s="48"/>
      <c r="H408" s="45"/>
      <c r="I408" s="48"/>
      <c r="J408" s="45"/>
      <c r="K408" s="48"/>
      <c r="L408" s="45"/>
      <c r="M408" s="48"/>
      <c r="N408" s="45"/>
      <c r="O408" s="48"/>
      <c r="P408" s="45"/>
      <c r="Q408" s="48"/>
      <c r="R408" s="45"/>
      <c r="S408" s="31"/>
      <c r="T408" s="31"/>
      <c r="U408" s="31"/>
      <c r="V408" s="31"/>
      <c r="W408" s="45">
        <v>23.0</v>
      </c>
      <c r="X408" s="48" t="str">
        <f t="shared" si="5"/>
        <v/>
      </c>
      <c r="Y408" s="45" t="s">
        <v>1791</v>
      </c>
      <c r="Z408" s="48"/>
    </row>
    <row r="409">
      <c r="A409" s="31"/>
      <c r="B409" s="45"/>
      <c r="C409" s="48"/>
      <c r="D409" s="45"/>
      <c r="E409" s="48"/>
      <c r="F409" s="45"/>
      <c r="G409" s="48"/>
      <c r="H409" s="45"/>
      <c r="I409" s="48"/>
      <c r="J409" s="45"/>
      <c r="K409" s="48"/>
      <c r="L409" s="45"/>
      <c r="M409" s="48"/>
      <c r="N409" s="45"/>
      <c r="O409" s="48"/>
      <c r="P409" s="45"/>
      <c r="Q409" s="48"/>
      <c r="R409" s="45"/>
      <c r="S409" s="31"/>
      <c r="T409" s="31"/>
      <c r="U409" s="31"/>
      <c r="V409" s="31"/>
      <c r="W409" s="45">
        <v>24.0</v>
      </c>
      <c r="X409" s="48" t="str">
        <f t="shared" si="5"/>
        <v/>
      </c>
      <c r="Y409" s="45" t="s">
        <v>1791</v>
      </c>
      <c r="Z409" s="48"/>
    </row>
    <row r="410">
      <c r="A410" s="31"/>
      <c r="B410" s="45"/>
      <c r="C410" s="48"/>
      <c r="D410" s="45"/>
      <c r="E410" s="48"/>
      <c r="F410" s="45"/>
      <c r="G410" s="48"/>
      <c r="H410" s="45"/>
      <c r="I410" s="48"/>
      <c r="J410" s="45"/>
      <c r="K410" s="48"/>
      <c r="L410" s="45"/>
      <c r="M410" s="48"/>
      <c r="N410" s="45"/>
      <c r="O410" s="48"/>
      <c r="P410" s="45"/>
      <c r="Q410" s="48"/>
      <c r="R410" s="45"/>
      <c r="S410" s="48"/>
      <c r="T410" s="48"/>
      <c r="U410" s="48"/>
      <c r="V410" s="48"/>
      <c r="W410" s="45">
        <v>25.0</v>
      </c>
      <c r="X410" s="48" t="str">
        <f t="shared" si="5"/>
        <v>Paul DeJong</v>
      </c>
      <c r="Y410" s="45" t="s">
        <v>1791</v>
      </c>
      <c r="Z410" s="48"/>
    </row>
    <row r="411">
      <c r="A411" s="31"/>
      <c r="B411" s="45"/>
      <c r="C411" s="48"/>
      <c r="D411" s="45"/>
      <c r="E411" s="48"/>
      <c r="F411" s="45"/>
      <c r="G411" s="48"/>
      <c r="H411" s="45"/>
      <c r="I411" s="48"/>
      <c r="J411" s="45"/>
      <c r="K411" s="48"/>
      <c r="L411" s="45"/>
      <c r="M411" s="48"/>
      <c r="N411" s="45"/>
      <c r="O411" s="48"/>
      <c r="P411" s="45"/>
      <c r="Q411" s="48"/>
      <c r="R411" s="45"/>
      <c r="S411" s="48"/>
      <c r="T411" s="48"/>
      <c r="U411" s="48"/>
      <c r="V411" s="48"/>
      <c r="W411" s="45">
        <v>26.0</v>
      </c>
      <c r="X411" s="48" t="str">
        <f t="shared" si="5"/>
        <v>Amed Rosario</v>
      </c>
      <c r="Y411" s="45" t="s">
        <v>1791</v>
      </c>
      <c r="Z411" s="48"/>
    </row>
    <row r="412">
      <c r="A412" s="31"/>
      <c r="B412" s="45"/>
      <c r="C412" s="48"/>
      <c r="D412" s="45"/>
      <c r="E412" s="48"/>
      <c r="F412" s="45"/>
      <c r="G412" s="48"/>
      <c r="H412" s="45"/>
      <c r="I412" s="48"/>
      <c r="J412" s="45"/>
      <c r="K412" s="48"/>
      <c r="L412" s="45"/>
      <c r="M412" s="48"/>
      <c r="N412" s="45"/>
      <c r="O412" s="48"/>
      <c r="P412" s="45"/>
      <c r="Q412" s="48"/>
      <c r="R412" s="45"/>
      <c r="S412" s="48"/>
      <c r="T412" s="48"/>
      <c r="U412" s="48"/>
      <c r="V412" s="48"/>
      <c r="W412" s="45">
        <v>27.0</v>
      </c>
      <c r="X412" s="48" t="str">
        <f t="shared" si="5"/>
        <v/>
      </c>
      <c r="Y412" s="45" t="s">
        <v>1791</v>
      </c>
      <c r="Z412" s="48"/>
    </row>
    <row r="413">
      <c r="A413" s="31"/>
      <c r="B413" s="45"/>
      <c r="C413" s="48"/>
      <c r="D413" s="45"/>
      <c r="E413" s="48"/>
      <c r="F413" s="45"/>
      <c r="G413" s="48"/>
      <c r="H413" s="45"/>
      <c r="I413" s="48"/>
      <c r="J413" s="45"/>
      <c r="K413" s="48"/>
      <c r="L413" s="45"/>
      <c r="M413" s="48"/>
      <c r="N413" s="45"/>
      <c r="O413" s="48"/>
      <c r="P413" s="45"/>
      <c r="Q413" s="48"/>
      <c r="R413" s="45"/>
      <c r="S413" s="48"/>
      <c r="T413" s="48"/>
      <c r="U413" s="48"/>
      <c r="V413" s="48"/>
      <c r="W413" s="45">
        <v>28.0</v>
      </c>
      <c r="X413" s="48" t="str">
        <f t="shared" si="5"/>
        <v/>
      </c>
      <c r="Y413" s="45" t="s">
        <v>1791</v>
      </c>
      <c r="Z413" s="48"/>
    </row>
    <row r="414">
      <c r="A414" s="31"/>
      <c r="B414" s="45"/>
      <c r="C414" s="48"/>
      <c r="D414" s="45"/>
      <c r="E414" s="48"/>
      <c r="F414" s="45"/>
      <c r="G414" s="48"/>
      <c r="H414" s="45"/>
      <c r="I414" s="48"/>
      <c r="J414" s="45"/>
      <c r="K414" s="48"/>
      <c r="L414" s="45"/>
      <c r="M414" s="48"/>
      <c r="N414" s="45"/>
      <c r="O414" s="48"/>
      <c r="P414" s="45"/>
      <c r="Q414" s="48"/>
      <c r="R414" s="45"/>
      <c r="S414" s="48"/>
      <c r="T414" s="48"/>
      <c r="U414" s="48"/>
      <c r="V414" s="48"/>
      <c r="W414" s="45">
        <v>29.0</v>
      </c>
      <c r="X414" s="48" t="str">
        <f t="shared" si="5"/>
        <v/>
      </c>
      <c r="Y414" s="45" t="s">
        <v>1791</v>
      </c>
      <c r="Z414" s="48"/>
    </row>
    <row r="415">
      <c r="A415" s="31"/>
      <c r="B415" s="45"/>
      <c r="C415" s="48"/>
      <c r="D415" s="45"/>
      <c r="E415" s="48"/>
      <c r="F415" s="45"/>
      <c r="G415" s="48"/>
      <c r="H415" s="45"/>
      <c r="I415" s="48"/>
      <c r="J415" s="45"/>
      <c r="K415" s="48"/>
      <c r="L415" s="45"/>
      <c r="M415" s="48"/>
      <c r="N415" s="45"/>
      <c r="O415" s="48"/>
      <c r="P415" s="45"/>
      <c r="Q415" s="48"/>
      <c r="R415" s="45"/>
      <c r="S415" s="48"/>
      <c r="T415" s="48"/>
      <c r="U415" s="48"/>
      <c r="V415" s="48"/>
      <c r="W415" s="45">
        <v>30.0</v>
      </c>
      <c r="X415" s="48" t="str">
        <f t="shared" si="5"/>
        <v/>
      </c>
      <c r="Y415" s="45" t="s">
        <v>1791</v>
      </c>
      <c r="Z415" s="48"/>
    </row>
    <row r="416">
      <c r="A416" s="31"/>
      <c r="B416" s="45"/>
      <c r="C416" s="48"/>
      <c r="D416" s="45"/>
      <c r="E416" s="48"/>
      <c r="F416" s="45"/>
      <c r="G416" s="48"/>
      <c r="H416" s="45"/>
      <c r="I416" s="48"/>
      <c r="J416" s="45"/>
      <c r="K416" s="48"/>
      <c r="L416" s="45"/>
      <c r="M416" s="48"/>
      <c r="N416" s="45"/>
      <c r="O416" s="48"/>
      <c r="P416" s="45"/>
      <c r="Q416" s="48"/>
      <c r="R416" s="45"/>
      <c r="S416" s="48"/>
      <c r="T416" s="48"/>
      <c r="U416" s="48"/>
      <c r="V416" s="48"/>
      <c r="W416" s="45">
        <v>31.0</v>
      </c>
      <c r="X416" s="48" t="str">
        <f t="shared" si="5"/>
        <v>Cavan Biggio</v>
      </c>
      <c r="Y416" s="45" t="s">
        <v>1791</v>
      </c>
      <c r="Z416" s="48"/>
    </row>
    <row r="417">
      <c r="A417" s="31"/>
      <c r="B417" s="45"/>
      <c r="C417" s="48"/>
      <c r="D417" s="45"/>
      <c r="E417" s="48"/>
      <c r="F417" s="45"/>
      <c r="G417" s="48"/>
      <c r="H417" s="45"/>
      <c r="I417" s="48"/>
      <c r="J417" s="45"/>
      <c r="K417" s="48"/>
      <c r="L417" s="45"/>
      <c r="M417" s="48"/>
      <c r="N417" s="45"/>
      <c r="O417" s="48"/>
      <c r="P417" s="45"/>
      <c r="Q417" s="48"/>
      <c r="R417" s="45"/>
      <c r="S417" s="48"/>
      <c r="T417" s="48"/>
      <c r="U417" s="48"/>
      <c r="V417" s="48"/>
      <c r="W417" s="45">
        <v>32.0</v>
      </c>
      <c r="X417" s="48" t="str">
        <f t="shared" si="5"/>
        <v>Kevin Newman</v>
      </c>
      <c r="Y417" s="45" t="s">
        <v>1791</v>
      </c>
      <c r="Z417" s="48"/>
    </row>
    <row r="418">
      <c r="A418" s="31"/>
      <c r="B418" s="45"/>
      <c r="C418" s="48"/>
      <c r="D418" s="45"/>
      <c r="E418" s="48"/>
      <c r="F418" s="45"/>
      <c r="G418" s="48"/>
      <c r="H418" s="45"/>
      <c r="I418" s="48"/>
      <c r="J418" s="45"/>
      <c r="K418" s="48"/>
      <c r="L418" s="45"/>
      <c r="M418" s="48"/>
      <c r="N418" s="45"/>
      <c r="O418" s="48"/>
      <c r="P418" s="45"/>
      <c r="Q418" s="48"/>
      <c r="R418" s="45"/>
      <c r="S418" s="48"/>
      <c r="T418" s="48"/>
      <c r="U418" s="48"/>
      <c r="V418" s="48"/>
      <c r="W418" s="45">
        <v>33.0</v>
      </c>
      <c r="X418" s="48" t="str">
        <f t="shared" si="5"/>
        <v>Nicky Lopez</v>
      </c>
      <c r="Y418" s="45" t="s">
        <v>1791</v>
      </c>
      <c r="Z418" s="48"/>
    </row>
    <row r="419">
      <c r="A419" s="31"/>
      <c r="B419" s="45"/>
      <c r="C419" s="48"/>
      <c r="D419" s="45"/>
      <c r="E419" s="48"/>
      <c r="F419" s="45"/>
      <c r="G419" s="48"/>
      <c r="H419" s="45"/>
      <c r="I419" s="48"/>
      <c r="J419" s="45"/>
      <c r="K419" s="48"/>
      <c r="L419" s="45"/>
      <c r="M419" s="48"/>
      <c r="N419" s="45"/>
      <c r="O419" s="48"/>
      <c r="P419" s="45"/>
      <c r="Q419" s="48"/>
      <c r="R419" s="45"/>
      <c r="S419" s="48"/>
      <c r="T419" s="48"/>
      <c r="U419" s="48"/>
      <c r="V419" s="48"/>
      <c r="W419" s="45">
        <v>34.0</v>
      </c>
      <c r="X419" s="48" t="str">
        <f t="shared" si="5"/>
        <v>Jonathan Villar</v>
      </c>
      <c r="Y419" s="45" t="s">
        <v>1791</v>
      </c>
      <c r="Z419" s="48"/>
    </row>
    <row r="420">
      <c r="A420" s="31"/>
      <c r="B420" s="45"/>
      <c r="C420" s="48"/>
      <c r="D420" s="45"/>
      <c r="E420" s="48"/>
      <c r="F420" s="45"/>
      <c r="G420" s="48"/>
      <c r="H420" s="45"/>
      <c r="I420" s="48"/>
      <c r="J420" s="45"/>
      <c r="K420" s="48"/>
      <c r="L420" s="45"/>
      <c r="M420" s="48"/>
      <c r="N420" s="45"/>
      <c r="O420" s="48"/>
      <c r="P420" s="45"/>
      <c r="Q420" s="48"/>
      <c r="R420" s="45"/>
      <c r="S420" s="48"/>
      <c r="T420" s="48"/>
      <c r="U420" s="48"/>
      <c r="V420" s="48"/>
      <c r="W420" s="45">
        <v>35.0</v>
      </c>
      <c r="X420" s="48" t="str">
        <f t="shared" si="5"/>
        <v/>
      </c>
      <c r="Y420" s="45" t="s">
        <v>1791</v>
      </c>
      <c r="Z420" s="48"/>
    </row>
    <row r="421">
      <c r="A421" s="31"/>
      <c r="B421" s="45"/>
      <c r="C421" s="48"/>
      <c r="D421" s="45"/>
      <c r="E421" s="48"/>
      <c r="F421" s="45"/>
      <c r="G421" s="48"/>
      <c r="H421" s="45"/>
      <c r="I421" s="48"/>
      <c r="J421" s="45"/>
      <c r="K421" s="48"/>
      <c r="L421" s="45"/>
      <c r="M421" s="48"/>
      <c r="N421" s="45"/>
      <c r="O421" s="48"/>
      <c r="P421" s="45"/>
      <c r="Q421" s="48"/>
      <c r="R421" s="45"/>
      <c r="S421" s="48"/>
      <c r="T421" s="48"/>
      <c r="U421" s="48"/>
      <c r="V421" s="48"/>
      <c r="W421" s="45">
        <v>36.0</v>
      </c>
      <c r="X421" s="48" t="str">
        <f t="shared" si="5"/>
        <v/>
      </c>
      <c r="Y421" s="45" t="s">
        <v>1791</v>
      </c>
      <c r="Z421" s="48"/>
    </row>
    <row r="422">
      <c r="A422" s="31"/>
      <c r="B422" s="45"/>
      <c r="C422" s="48"/>
      <c r="D422" s="45"/>
      <c r="E422" s="48"/>
      <c r="F422" s="45"/>
      <c r="G422" s="48"/>
      <c r="H422" s="45"/>
      <c r="I422" s="48"/>
      <c r="J422" s="45"/>
      <c r="K422" s="48"/>
      <c r="L422" s="45"/>
      <c r="M422" s="48"/>
      <c r="N422" s="45"/>
      <c r="O422" s="48"/>
      <c r="P422" s="45"/>
      <c r="Q422" s="48"/>
      <c r="R422" s="45"/>
      <c r="S422" s="48"/>
      <c r="T422" s="48"/>
      <c r="U422" s="48"/>
      <c r="V422" s="48"/>
      <c r="W422" s="45">
        <v>37.0</v>
      </c>
      <c r="X422" s="48" t="str">
        <f t="shared" si="5"/>
        <v>Bo Bichette</v>
      </c>
      <c r="Y422" s="45" t="s">
        <v>1791</v>
      </c>
      <c r="Z422" s="48"/>
    </row>
    <row r="423">
      <c r="A423" s="31"/>
      <c r="B423" s="45"/>
      <c r="C423" s="48"/>
      <c r="D423" s="45"/>
      <c r="E423" s="48"/>
      <c r="F423" s="45"/>
      <c r="G423" s="48"/>
      <c r="H423" s="45"/>
      <c r="I423" s="48"/>
      <c r="J423" s="45"/>
      <c r="K423" s="48"/>
      <c r="L423" s="45"/>
      <c r="M423" s="48"/>
      <c r="N423" s="45"/>
      <c r="O423" s="48"/>
      <c r="P423" s="45"/>
      <c r="Q423" s="48"/>
      <c r="R423" s="45"/>
      <c r="S423" s="48"/>
      <c r="T423" s="48"/>
      <c r="U423" s="48"/>
      <c r="V423" s="48"/>
      <c r="W423" s="45">
        <v>38.0</v>
      </c>
      <c r="X423" s="48" t="str">
        <f t="shared" si="5"/>
        <v>Brandon Crawford</v>
      </c>
      <c r="Y423" s="45" t="s">
        <v>1791</v>
      </c>
      <c r="Z423" s="48"/>
    </row>
    <row r="424">
      <c r="A424" s="31"/>
      <c r="B424" s="45"/>
      <c r="C424" s="48"/>
      <c r="D424" s="45"/>
      <c r="E424" s="48"/>
      <c r="F424" s="45"/>
      <c r="G424" s="48"/>
      <c r="H424" s="45"/>
      <c r="I424" s="48"/>
      <c r="J424" s="45"/>
      <c r="K424" s="48"/>
      <c r="L424" s="45"/>
      <c r="M424" s="48"/>
      <c r="N424" s="45"/>
      <c r="O424" s="48"/>
      <c r="P424" s="45"/>
      <c r="Q424" s="48"/>
      <c r="R424" s="45"/>
      <c r="S424" s="48"/>
      <c r="T424" s="48"/>
      <c r="U424" s="48"/>
      <c r="V424" s="48"/>
      <c r="W424" s="45">
        <v>39.0</v>
      </c>
      <c r="X424" s="48" t="str">
        <f t="shared" si="5"/>
        <v/>
      </c>
      <c r="Y424" s="45" t="s">
        <v>1791</v>
      </c>
      <c r="Z424" s="48"/>
    </row>
    <row r="425">
      <c r="A425" s="31"/>
      <c r="B425" s="45"/>
      <c r="C425" s="48"/>
      <c r="D425" s="45"/>
      <c r="E425" s="48"/>
      <c r="F425" s="45"/>
      <c r="G425" s="48"/>
      <c r="H425" s="45"/>
      <c r="I425" s="48"/>
      <c r="J425" s="45"/>
      <c r="K425" s="48"/>
      <c r="L425" s="45"/>
      <c r="M425" s="48"/>
      <c r="N425" s="45"/>
      <c r="O425" s="48"/>
      <c r="P425" s="45"/>
      <c r="Q425" s="48"/>
      <c r="R425" s="45"/>
      <c r="S425" s="48"/>
      <c r="T425" s="48"/>
      <c r="U425" s="48"/>
      <c r="V425" s="48"/>
      <c r="W425" s="45">
        <v>40.0</v>
      </c>
      <c r="X425" s="48" t="str">
        <f t="shared" si="5"/>
        <v/>
      </c>
      <c r="Y425" s="45" t="s">
        <v>1791</v>
      </c>
      <c r="Z425" s="48"/>
    </row>
    <row r="426">
      <c r="A426" s="31"/>
      <c r="B426" s="45"/>
      <c r="C426" s="48"/>
      <c r="D426" s="45"/>
      <c r="E426" s="48"/>
      <c r="F426" s="45"/>
      <c r="G426" s="48"/>
      <c r="H426" s="45"/>
      <c r="I426" s="48"/>
      <c r="J426" s="45"/>
      <c r="K426" s="48"/>
      <c r="L426" s="45"/>
      <c r="M426" s="48"/>
      <c r="N426" s="45"/>
      <c r="O426" s="48"/>
      <c r="P426" s="45"/>
      <c r="Q426" s="48"/>
      <c r="R426" s="45"/>
      <c r="S426" s="48"/>
      <c r="T426" s="48"/>
      <c r="U426" s="48"/>
      <c r="V426" s="48"/>
      <c r="W426" s="45">
        <v>41.0</v>
      </c>
      <c r="X426" s="48" t="str">
        <f t="shared" si="5"/>
        <v/>
      </c>
      <c r="Y426" s="45" t="s">
        <v>1791</v>
      </c>
      <c r="Z426" s="48"/>
    </row>
    <row r="427">
      <c r="A427" s="31"/>
      <c r="B427" s="45"/>
      <c r="C427" s="48"/>
      <c r="D427" s="45"/>
      <c r="E427" s="48"/>
      <c r="F427" s="45"/>
      <c r="G427" s="48"/>
      <c r="H427" s="45"/>
      <c r="I427" s="48"/>
      <c r="J427" s="45"/>
      <c r="K427" s="48"/>
      <c r="L427" s="45"/>
      <c r="M427" s="48"/>
      <c r="N427" s="45"/>
      <c r="O427" s="48"/>
      <c r="P427" s="45"/>
      <c r="Q427" s="48"/>
      <c r="R427" s="45"/>
      <c r="S427" s="48"/>
      <c r="T427" s="48"/>
      <c r="U427" s="48"/>
      <c r="V427" s="48"/>
      <c r="W427" s="45">
        <v>42.0</v>
      </c>
      <c r="X427" s="48" t="str">
        <f t="shared" si="5"/>
        <v/>
      </c>
      <c r="Y427" s="45" t="s">
        <v>1791</v>
      </c>
      <c r="Z427" s="48"/>
    </row>
    <row r="428">
      <c r="A428" s="31"/>
      <c r="B428" s="45"/>
      <c r="C428" s="48"/>
      <c r="D428" s="45"/>
      <c r="E428" s="48"/>
      <c r="F428" s="45"/>
      <c r="G428" s="48"/>
      <c r="H428" s="45"/>
      <c r="I428" s="48"/>
      <c r="J428" s="45"/>
      <c r="K428" s="48"/>
      <c r="L428" s="45"/>
      <c r="M428" s="48"/>
      <c r="N428" s="45"/>
      <c r="O428" s="48"/>
      <c r="P428" s="45"/>
      <c r="Q428" s="48"/>
      <c r="R428" s="45"/>
      <c r="S428" s="48"/>
      <c r="T428" s="48"/>
      <c r="U428" s="48"/>
      <c r="V428" s="48"/>
      <c r="W428" s="45">
        <v>43.0</v>
      </c>
      <c r="X428" s="48" t="str">
        <f t="shared" si="5"/>
        <v>Adalberto Mondesi</v>
      </c>
      <c r="Y428" s="45" t="s">
        <v>1791</v>
      </c>
      <c r="Z428" s="48"/>
    </row>
    <row r="429">
      <c r="A429" s="31"/>
      <c r="B429" s="45"/>
      <c r="C429" s="48"/>
      <c r="D429" s="45"/>
      <c r="E429" s="48"/>
      <c r="F429" s="45"/>
      <c r="G429" s="48"/>
      <c r="H429" s="45"/>
      <c r="I429" s="48"/>
      <c r="J429" s="45"/>
      <c r="K429" s="48"/>
      <c r="L429" s="45"/>
      <c r="M429" s="48"/>
      <c r="N429" s="45"/>
      <c r="O429" s="48"/>
      <c r="P429" s="45"/>
      <c r="Q429" s="48"/>
      <c r="R429" s="45"/>
      <c r="S429" s="48"/>
      <c r="T429" s="48"/>
      <c r="U429" s="48"/>
      <c r="V429" s="48"/>
      <c r="W429" s="45">
        <v>44.0</v>
      </c>
      <c r="X429" s="48" t="str">
        <f t="shared" si="5"/>
        <v>Miguel Rojas</v>
      </c>
      <c r="Y429" s="45" t="s">
        <v>1791</v>
      </c>
      <c r="Z429" s="48"/>
    </row>
    <row r="430">
      <c r="A430" s="31"/>
      <c r="B430" s="45"/>
      <c r="C430" s="48"/>
      <c r="D430" s="45"/>
      <c r="E430" s="48"/>
      <c r="F430" s="45"/>
      <c r="G430" s="48"/>
      <c r="H430" s="45"/>
      <c r="I430" s="48"/>
      <c r="J430" s="45"/>
      <c r="K430" s="48"/>
      <c r="L430" s="45"/>
      <c r="M430" s="48"/>
      <c r="N430" s="45"/>
      <c r="O430" s="48"/>
      <c r="P430" s="45"/>
      <c r="Q430" s="48"/>
      <c r="R430" s="45"/>
      <c r="S430" s="48"/>
      <c r="T430" s="48"/>
      <c r="U430" s="48"/>
      <c r="V430" s="48"/>
      <c r="W430" s="45">
        <v>45.0</v>
      </c>
      <c r="X430" s="48" t="str">
        <f t="shared" si="5"/>
        <v/>
      </c>
      <c r="Y430" s="45" t="s">
        <v>1791</v>
      </c>
      <c r="Z430" s="48"/>
    </row>
    <row r="431">
      <c r="A431" s="31"/>
      <c r="B431" s="45"/>
      <c r="C431" s="48"/>
      <c r="D431" s="45"/>
      <c r="E431" s="48"/>
      <c r="F431" s="45"/>
      <c r="G431" s="48"/>
      <c r="H431" s="45"/>
      <c r="I431" s="48"/>
      <c r="J431" s="45"/>
      <c r="K431" s="48"/>
      <c r="L431" s="45"/>
      <c r="M431" s="48"/>
      <c r="N431" s="45"/>
      <c r="O431" s="48"/>
      <c r="P431" s="45"/>
      <c r="Q431" s="48"/>
      <c r="R431" s="45"/>
      <c r="S431" s="48"/>
      <c r="T431" s="48"/>
      <c r="U431" s="48"/>
      <c r="V431" s="48"/>
      <c r="W431" s="45">
        <v>46.0</v>
      </c>
      <c r="X431" s="48" t="str">
        <f t="shared" si="5"/>
        <v/>
      </c>
      <c r="Y431" s="45" t="s">
        <v>1791</v>
      </c>
      <c r="Z431" s="48"/>
    </row>
    <row r="432">
      <c r="A432" s="31"/>
      <c r="B432" s="45"/>
      <c r="C432" s="48"/>
      <c r="D432" s="45"/>
      <c r="E432" s="48"/>
      <c r="F432" s="45"/>
      <c r="G432" s="48"/>
      <c r="H432" s="45"/>
      <c r="I432" s="48"/>
      <c r="J432" s="45"/>
      <c r="K432" s="48"/>
      <c r="L432" s="45"/>
      <c r="M432" s="48"/>
      <c r="N432" s="45"/>
      <c r="O432" s="48"/>
      <c r="P432" s="45"/>
      <c r="Q432" s="48"/>
      <c r="R432" s="45"/>
      <c r="S432" s="48"/>
      <c r="T432" s="48"/>
      <c r="U432" s="48"/>
      <c r="V432" s="48"/>
      <c r="W432" s="45">
        <v>47.0</v>
      </c>
      <c r="X432" s="48" t="str">
        <f t="shared" si="5"/>
        <v/>
      </c>
      <c r="Y432" s="45" t="s">
        <v>1791</v>
      </c>
      <c r="Z432" s="48"/>
    </row>
    <row r="433">
      <c r="A433" s="31"/>
      <c r="B433" s="45"/>
      <c r="C433" s="48"/>
      <c r="D433" s="45"/>
      <c r="E433" s="48"/>
      <c r="F433" s="45"/>
      <c r="G433" s="48"/>
      <c r="H433" s="45"/>
      <c r="I433" s="48"/>
      <c r="J433" s="45"/>
      <c r="K433" s="48"/>
      <c r="L433" s="45"/>
      <c r="M433" s="48"/>
      <c r="N433" s="45"/>
      <c r="O433" s="48"/>
      <c r="P433" s="45"/>
      <c r="Q433" s="48"/>
      <c r="R433" s="45"/>
      <c r="S433" s="48"/>
      <c r="T433" s="48"/>
      <c r="U433" s="48"/>
      <c r="V433" s="48"/>
      <c r="W433" s="45">
        <v>48.0</v>
      </c>
      <c r="X433" s="48" t="str">
        <f t="shared" si="5"/>
        <v/>
      </c>
      <c r="Y433" s="45" t="s">
        <v>1791</v>
      </c>
      <c r="Z433" s="48"/>
    </row>
    <row r="434">
      <c r="A434" s="31"/>
      <c r="B434" s="45"/>
      <c r="C434" s="48"/>
      <c r="D434" s="45"/>
      <c r="E434" s="48"/>
      <c r="F434" s="45"/>
      <c r="G434" s="48"/>
      <c r="H434" s="45"/>
      <c r="I434" s="48"/>
      <c r="J434" s="45"/>
      <c r="K434" s="48"/>
      <c r="L434" s="45"/>
      <c r="M434" s="48"/>
      <c r="N434" s="45"/>
      <c r="O434" s="48"/>
      <c r="P434" s="45"/>
      <c r="Q434" s="48"/>
      <c r="R434" s="45"/>
      <c r="S434" s="48"/>
      <c r="T434" s="48"/>
      <c r="U434" s="48"/>
      <c r="V434" s="48"/>
      <c r="W434" s="45">
        <v>49.0</v>
      </c>
      <c r="X434" s="48" t="str">
        <f t="shared" si="5"/>
        <v>Francisco Lindor</v>
      </c>
      <c r="Y434" s="45" t="s">
        <v>1791</v>
      </c>
      <c r="Z434" s="48"/>
    </row>
    <row r="435">
      <c r="A435" s="31"/>
      <c r="B435" s="45"/>
      <c r="C435" s="48"/>
      <c r="D435" s="45"/>
      <c r="E435" s="48"/>
      <c r="F435" s="45"/>
      <c r="G435" s="48"/>
      <c r="H435" s="45"/>
      <c r="I435" s="48"/>
      <c r="J435" s="45"/>
      <c r="K435" s="48"/>
      <c r="L435" s="45"/>
      <c r="M435" s="48"/>
      <c r="N435" s="45"/>
      <c r="O435" s="48"/>
      <c r="P435" s="45"/>
      <c r="Q435" s="48"/>
      <c r="R435" s="45"/>
      <c r="S435" s="48"/>
      <c r="T435" s="48"/>
      <c r="U435" s="48"/>
      <c r="V435" s="48"/>
      <c r="W435" s="45">
        <v>50.0</v>
      </c>
      <c r="X435" s="48" t="str">
        <f t="shared" si="5"/>
        <v>Wander Franco</v>
      </c>
      <c r="Y435" s="45" t="s">
        <v>1791</v>
      </c>
      <c r="Z435" s="48"/>
    </row>
    <row r="436">
      <c r="A436" s="31"/>
      <c r="B436" s="45"/>
      <c r="C436" s="48"/>
      <c r="D436" s="45"/>
      <c r="E436" s="48"/>
      <c r="F436" s="45"/>
      <c r="G436" s="48"/>
      <c r="H436" s="45"/>
      <c r="I436" s="48"/>
      <c r="J436" s="45"/>
      <c r="K436" s="48"/>
      <c r="L436" s="45"/>
      <c r="M436" s="48"/>
      <c r="N436" s="45"/>
      <c r="O436" s="48"/>
      <c r="P436" s="45"/>
      <c r="Q436" s="48"/>
      <c r="R436" s="45"/>
      <c r="S436" s="48"/>
      <c r="T436" s="48"/>
      <c r="U436" s="48"/>
      <c r="V436" s="48"/>
      <c r="W436" s="45">
        <v>51.0</v>
      </c>
      <c r="X436" s="48" t="str">
        <f t="shared" si="5"/>
        <v/>
      </c>
      <c r="Y436" s="45" t="s">
        <v>1791</v>
      </c>
      <c r="Z436" s="48"/>
    </row>
    <row r="437">
      <c r="A437" s="31"/>
      <c r="B437" s="45"/>
      <c r="C437" s="48"/>
      <c r="D437" s="45"/>
      <c r="E437" s="48"/>
      <c r="F437" s="45"/>
      <c r="G437" s="48"/>
      <c r="H437" s="45"/>
      <c r="I437" s="48"/>
      <c r="J437" s="45"/>
      <c r="K437" s="48"/>
      <c r="L437" s="45"/>
      <c r="M437" s="48"/>
      <c r="N437" s="45"/>
      <c r="O437" s="48"/>
      <c r="P437" s="45"/>
      <c r="Q437" s="48"/>
      <c r="R437" s="45"/>
      <c r="S437" s="48"/>
      <c r="T437" s="48"/>
      <c r="U437" s="48"/>
      <c r="V437" s="48"/>
      <c r="W437" s="45">
        <v>52.0</v>
      </c>
      <c r="X437" s="48" t="str">
        <f t="shared" si="5"/>
        <v/>
      </c>
      <c r="Y437" s="45" t="s">
        <v>1791</v>
      </c>
      <c r="Z437" s="48"/>
    </row>
    <row r="438">
      <c r="A438" s="31"/>
      <c r="B438" s="45"/>
      <c r="C438" s="48"/>
      <c r="D438" s="45"/>
      <c r="E438" s="48"/>
      <c r="F438" s="45"/>
      <c r="G438" s="48"/>
      <c r="H438" s="45"/>
      <c r="I438" s="48"/>
      <c r="J438" s="45"/>
      <c r="K438" s="48"/>
      <c r="L438" s="45"/>
      <c r="M438" s="48"/>
      <c r="N438" s="45"/>
      <c r="O438" s="48"/>
      <c r="P438" s="45"/>
      <c r="Q438" s="48"/>
      <c r="R438" s="45"/>
      <c r="S438" s="48"/>
      <c r="T438" s="48"/>
      <c r="U438" s="48"/>
      <c r="V438" s="48"/>
      <c r="W438" s="45">
        <v>53.0</v>
      </c>
      <c r="X438" s="48" t="str">
        <f t="shared" si="5"/>
        <v/>
      </c>
      <c r="Y438" s="45" t="s">
        <v>1791</v>
      </c>
      <c r="Z438" s="48"/>
    </row>
    <row r="439">
      <c r="A439" s="31"/>
      <c r="B439" s="45"/>
      <c r="C439" s="48"/>
      <c r="D439" s="45"/>
      <c r="E439" s="48"/>
      <c r="F439" s="45"/>
      <c r="G439" s="48"/>
      <c r="H439" s="45"/>
      <c r="I439" s="48"/>
      <c r="J439" s="45"/>
      <c r="K439" s="48"/>
      <c r="L439" s="45"/>
      <c r="M439" s="48"/>
      <c r="N439" s="45"/>
      <c r="O439" s="48"/>
      <c r="P439" s="45"/>
      <c r="Q439" s="48"/>
      <c r="R439" s="45"/>
      <c r="S439" s="48"/>
      <c r="T439" s="48"/>
      <c r="U439" s="48"/>
      <c r="V439" s="48"/>
      <c r="W439" s="45">
        <v>54.0</v>
      </c>
      <c r="X439" s="48" t="str">
        <f t="shared" si="5"/>
        <v/>
      </c>
      <c r="Y439" s="45" t="s">
        <v>1791</v>
      </c>
      <c r="Z439" s="48"/>
    </row>
    <row r="440">
      <c r="A440" s="31"/>
      <c r="B440" s="45"/>
      <c r="C440" s="48"/>
      <c r="D440" s="45"/>
      <c r="E440" s="48"/>
      <c r="F440" s="45"/>
      <c r="G440" s="48"/>
      <c r="H440" s="45"/>
      <c r="I440" s="48"/>
      <c r="J440" s="45"/>
      <c r="K440" s="48"/>
      <c r="L440" s="45"/>
      <c r="M440" s="48"/>
      <c r="N440" s="45"/>
      <c r="O440" s="48"/>
      <c r="P440" s="45"/>
      <c r="Q440" s="48"/>
      <c r="R440" s="45"/>
      <c r="S440" s="48"/>
      <c r="T440" s="48"/>
      <c r="U440" s="48"/>
      <c r="V440" s="48"/>
      <c r="W440" s="45">
        <v>55.0</v>
      </c>
      <c r="X440" s="48" t="str">
        <f t="shared" si="5"/>
        <v>Trea Turner</v>
      </c>
      <c r="Y440" s="45" t="s">
        <v>1791</v>
      </c>
      <c r="Z440" s="48"/>
    </row>
    <row r="441">
      <c r="A441" s="31"/>
      <c r="B441" s="45"/>
      <c r="C441" s="48"/>
      <c r="D441" s="45"/>
      <c r="E441" s="48"/>
      <c r="F441" s="45"/>
      <c r="G441" s="48"/>
      <c r="H441" s="45"/>
      <c r="I441" s="48"/>
      <c r="J441" s="45"/>
      <c r="K441" s="48"/>
      <c r="L441" s="45"/>
      <c r="M441" s="48"/>
      <c r="N441" s="45"/>
      <c r="O441" s="48"/>
      <c r="P441" s="45"/>
      <c r="Q441" s="48"/>
      <c r="R441" s="45"/>
      <c r="S441" s="48"/>
      <c r="T441" s="48"/>
      <c r="U441" s="48"/>
      <c r="V441" s="48"/>
      <c r="W441" s="45">
        <v>56.0</v>
      </c>
      <c r="X441" s="48" t="str">
        <f t="shared" si="5"/>
        <v>Jeter Downs</v>
      </c>
      <c r="Y441" s="45" t="s">
        <v>1791</v>
      </c>
      <c r="Z441" s="48"/>
    </row>
    <row r="442">
      <c r="A442" s="31"/>
      <c r="B442" s="45"/>
      <c r="C442" s="48"/>
      <c r="D442" s="45"/>
      <c r="E442" s="48"/>
      <c r="F442" s="45"/>
      <c r="G442" s="48"/>
      <c r="H442" s="45"/>
      <c r="I442" s="48"/>
      <c r="J442" s="45"/>
      <c r="K442" s="48"/>
      <c r="L442" s="45"/>
      <c r="M442" s="48"/>
      <c r="N442" s="45"/>
      <c r="O442" s="48"/>
      <c r="P442" s="45"/>
      <c r="Q442" s="48"/>
      <c r="R442" s="45"/>
      <c r="S442" s="48"/>
      <c r="T442" s="48"/>
      <c r="U442" s="48"/>
      <c r="V442" s="48"/>
      <c r="W442" s="45">
        <v>57.0</v>
      </c>
      <c r="X442" s="48" t="str">
        <f t="shared" si="5"/>
        <v/>
      </c>
      <c r="Y442" s="45" t="s">
        <v>1791</v>
      </c>
      <c r="Z442" s="48"/>
    </row>
    <row r="443">
      <c r="A443" s="31"/>
      <c r="B443" s="45"/>
      <c r="C443" s="48"/>
      <c r="D443" s="45"/>
      <c r="E443" s="48"/>
      <c r="F443" s="45"/>
      <c r="G443" s="48"/>
      <c r="H443" s="45"/>
      <c r="I443" s="48"/>
      <c r="J443" s="45"/>
      <c r="K443" s="48"/>
      <c r="L443" s="45"/>
      <c r="M443" s="48"/>
      <c r="N443" s="45"/>
      <c r="O443" s="48"/>
      <c r="P443" s="45"/>
      <c r="Q443" s="48"/>
      <c r="R443" s="45"/>
      <c r="S443" s="48"/>
      <c r="T443" s="48"/>
      <c r="U443" s="48"/>
      <c r="V443" s="48"/>
      <c r="W443" s="45">
        <v>58.0</v>
      </c>
      <c r="X443" s="48" t="str">
        <f t="shared" si="5"/>
        <v/>
      </c>
      <c r="Y443" s="45" t="s">
        <v>1791</v>
      </c>
      <c r="Z443" s="48"/>
    </row>
    <row r="444">
      <c r="A444" s="31"/>
      <c r="B444" s="45"/>
      <c r="C444" s="48"/>
      <c r="D444" s="45"/>
      <c r="E444" s="48"/>
      <c r="F444" s="45"/>
      <c r="G444" s="48"/>
      <c r="H444" s="45"/>
      <c r="I444" s="48"/>
      <c r="J444" s="45"/>
      <c r="K444" s="48"/>
      <c r="L444" s="45"/>
      <c r="M444" s="48"/>
      <c r="N444" s="45"/>
      <c r="O444" s="48"/>
      <c r="P444" s="45"/>
      <c r="Q444" s="48"/>
      <c r="R444" s="45"/>
      <c r="S444" s="48"/>
      <c r="T444" s="48"/>
      <c r="U444" s="48"/>
      <c r="V444" s="48"/>
      <c r="W444" s="45">
        <v>59.0</v>
      </c>
      <c r="X444" s="48" t="str">
        <f t="shared" si="5"/>
        <v/>
      </c>
      <c r="Y444" s="45" t="s">
        <v>1791</v>
      </c>
      <c r="Z444" s="48"/>
    </row>
    <row r="445">
      <c r="A445" s="31"/>
      <c r="B445" s="45"/>
      <c r="C445" s="48"/>
      <c r="D445" s="45"/>
      <c r="E445" s="48"/>
      <c r="F445" s="45"/>
      <c r="G445" s="48"/>
      <c r="H445" s="45"/>
      <c r="I445" s="48"/>
      <c r="J445" s="45"/>
      <c r="K445" s="48"/>
      <c r="L445" s="45"/>
      <c r="M445" s="48"/>
      <c r="N445" s="45"/>
      <c r="O445" s="48"/>
      <c r="P445" s="45"/>
      <c r="Q445" s="48"/>
      <c r="R445" s="45"/>
      <c r="S445" s="48"/>
      <c r="T445" s="48"/>
      <c r="U445" s="48"/>
      <c r="V445" s="48"/>
      <c r="W445" s="45">
        <v>60.0</v>
      </c>
      <c r="X445" s="48" t="str">
        <f t="shared" si="5"/>
        <v/>
      </c>
      <c r="Y445" s="45" t="s">
        <v>1791</v>
      </c>
      <c r="Z445" s="48"/>
    </row>
    <row r="446">
      <c r="A446" s="31"/>
      <c r="B446" s="45"/>
      <c r="C446" s="48"/>
      <c r="D446" s="45"/>
      <c r="E446" s="48"/>
      <c r="F446" s="45"/>
      <c r="G446" s="48"/>
      <c r="H446" s="45"/>
      <c r="I446" s="48"/>
      <c r="J446" s="45"/>
      <c r="K446" s="48"/>
      <c r="L446" s="45"/>
      <c r="M446" s="48"/>
      <c r="N446" s="45"/>
      <c r="O446" s="48"/>
      <c r="P446" s="45"/>
      <c r="Q446" s="48"/>
      <c r="R446" s="45"/>
      <c r="S446" s="48"/>
      <c r="T446" s="48"/>
      <c r="U446" s="48"/>
      <c r="V446" s="48"/>
      <c r="W446" s="45">
        <v>61.0</v>
      </c>
      <c r="X446" s="48" t="str">
        <f t="shared" si="5"/>
        <v>Jean Segura</v>
      </c>
      <c r="Y446" s="45" t="s">
        <v>1791</v>
      </c>
      <c r="Z446" s="48"/>
    </row>
    <row r="447">
      <c r="A447" s="31"/>
      <c r="B447" s="45"/>
      <c r="C447" s="48"/>
      <c r="D447" s="45"/>
      <c r="E447" s="48"/>
      <c r="F447" s="45"/>
      <c r="G447" s="48"/>
      <c r="H447" s="45"/>
      <c r="I447" s="48"/>
      <c r="J447" s="45"/>
      <c r="K447" s="48"/>
      <c r="L447" s="45"/>
      <c r="M447" s="48"/>
      <c r="N447" s="45"/>
      <c r="O447" s="48"/>
      <c r="P447" s="45"/>
      <c r="Q447" s="48"/>
      <c r="R447" s="45"/>
      <c r="S447" s="48"/>
      <c r="T447" s="48"/>
      <c r="U447" s="48"/>
      <c r="V447" s="48"/>
      <c r="W447" s="45">
        <v>62.0</v>
      </c>
      <c r="X447" s="48" t="str">
        <f t="shared" si="5"/>
        <v/>
      </c>
      <c r="Y447" s="45" t="s">
        <v>1791</v>
      </c>
      <c r="Z447" s="48"/>
    </row>
    <row r="448">
      <c r="A448" s="31"/>
      <c r="B448" s="45"/>
      <c r="C448" s="48"/>
      <c r="D448" s="45"/>
      <c r="E448" s="48"/>
      <c r="F448" s="45"/>
      <c r="G448" s="48"/>
      <c r="H448" s="45"/>
      <c r="I448" s="48"/>
      <c r="J448" s="45"/>
      <c r="K448" s="48"/>
      <c r="L448" s="45"/>
      <c r="M448" s="48"/>
      <c r="N448" s="45"/>
      <c r="O448" s="48"/>
      <c r="P448" s="45"/>
      <c r="Q448" s="48"/>
      <c r="R448" s="45"/>
      <c r="S448" s="48"/>
      <c r="T448" s="48"/>
      <c r="U448" s="48"/>
      <c r="V448" s="48"/>
      <c r="W448" s="45">
        <v>63.0</v>
      </c>
      <c r="X448" s="48" t="str">
        <f t="shared" si="5"/>
        <v/>
      </c>
      <c r="Y448" s="45" t="s">
        <v>1791</v>
      </c>
      <c r="Z448" s="48"/>
    </row>
    <row r="449">
      <c r="A449" s="31"/>
      <c r="B449" s="45"/>
      <c r="C449" s="48"/>
      <c r="D449" s="45"/>
      <c r="E449" s="48"/>
      <c r="F449" s="45"/>
      <c r="G449" s="48"/>
      <c r="H449" s="45"/>
      <c r="I449" s="48"/>
      <c r="J449" s="45"/>
      <c r="K449" s="48"/>
      <c r="L449" s="45"/>
      <c r="M449" s="48"/>
      <c r="N449" s="45"/>
      <c r="O449" s="48"/>
      <c r="P449" s="45"/>
      <c r="Q449" s="48"/>
      <c r="R449" s="45"/>
      <c r="S449" s="48"/>
      <c r="T449" s="48"/>
      <c r="U449" s="48"/>
      <c r="V449" s="48"/>
      <c r="W449" s="45">
        <v>64.0</v>
      </c>
      <c r="X449" s="48" t="str">
        <f t="shared" si="5"/>
        <v/>
      </c>
      <c r="Y449" s="45" t="s">
        <v>1791</v>
      </c>
      <c r="Z449" s="48"/>
    </row>
    <row r="450">
      <c r="A450" s="31"/>
      <c r="B450" s="45"/>
      <c r="C450" s="48"/>
      <c r="D450" s="45"/>
      <c r="E450" s="48"/>
      <c r="F450" s="45"/>
      <c r="G450" s="48"/>
      <c r="H450" s="45"/>
      <c r="I450" s="48"/>
      <c r="J450" s="45"/>
      <c r="K450" s="48"/>
      <c r="L450" s="45"/>
      <c r="M450" s="48"/>
      <c r="N450" s="45"/>
      <c r="O450" s="48"/>
      <c r="P450" s="45"/>
      <c r="Q450" s="48"/>
      <c r="R450" s="45"/>
      <c r="S450" s="48"/>
      <c r="T450" s="48"/>
      <c r="U450" s="48"/>
      <c r="V450" s="48"/>
      <c r="W450" s="45">
        <v>65.0</v>
      </c>
      <c r="X450" s="48" t="str">
        <f t="shared" si="5"/>
        <v/>
      </c>
      <c r="Y450" s="45" t="s">
        <v>1791</v>
      </c>
      <c r="Z450" s="48"/>
    </row>
    <row r="451">
      <c r="A451" s="31"/>
      <c r="B451" s="45"/>
      <c r="C451" s="48"/>
      <c r="D451" s="45"/>
      <c r="E451" s="48"/>
      <c r="F451" s="45"/>
      <c r="G451" s="48"/>
      <c r="H451" s="45"/>
      <c r="I451" s="48"/>
      <c r="J451" s="45"/>
      <c r="K451" s="48"/>
      <c r="L451" s="45"/>
      <c r="M451" s="48"/>
      <c r="N451" s="45"/>
      <c r="O451" s="48"/>
      <c r="P451" s="45"/>
      <c r="Q451" s="48"/>
      <c r="R451" s="45"/>
      <c r="S451" s="48"/>
      <c r="T451" s="48"/>
      <c r="U451" s="48"/>
      <c r="V451" s="48"/>
      <c r="W451" s="45">
        <v>66.0</v>
      </c>
      <c r="X451" s="48" t="str">
        <f t="shared" si="5"/>
        <v/>
      </c>
      <c r="Y451" s="45" t="s">
        <v>1791</v>
      </c>
      <c r="Z451" s="48"/>
    </row>
    <row r="452">
      <c r="A452" s="31"/>
      <c r="B452" s="45"/>
      <c r="C452" s="48"/>
      <c r="D452" s="45"/>
      <c r="E452" s="48"/>
      <c r="F452" s="45"/>
      <c r="G452" s="48"/>
      <c r="H452" s="45"/>
      <c r="I452" s="48"/>
      <c r="J452" s="45"/>
      <c r="K452" s="48"/>
      <c r="L452" s="45"/>
      <c r="M452" s="48"/>
      <c r="N452" s="45"/>
      <c r="O452" s="48"/>
      <c r="P452" s="45"/>
      <c r="Q452" s="48"/>
      <c r="R452" s="45"/>
      <c r="S452" s="48"/>
      <c r="T452" s="48"/>
      <c r="U452" s="48"/>
      <c r="V452" s="48"/>
      <c r="W452" s="45">
        <v>67.0</v>
      </c>
      <c r="X452" s="48" t="str">
        <f t="shared" si="5"/>
        <v>Fernando Tatis Jr.</v>
      </c>
      <c r="Y452" s="45" t="s">
        <v>1791</v>
      </c>
      <c r="Z452" s="48"/>
    </row>
    <row r="453">
      <c r="A453" s="31"/>
      <c r="B453" s="45"/>
      <c r="C453" s="48"/>
      <c r="D453" s="45"/>
      <c r="E453" s="48"/>
      <c r="F453" s="45"/>
      <c r="G453" s="48"/>
      <c r="H453" s="45"/>
      <c r="I453" s="48"/>
      <c r="J453" s="45"/>
      <c r="K453" s="48"/>
      <c r="L453" s="45"/>
      <c r="M453" s="48"/>
      <c r="N453" s="45"/>
      <c r="O453" s="48"/>
      <c r="P453" s="45"/>
      <c r="Q453" s="48"/>
      <c r="R453" s="45"/>
      <c r="S453" s="48"/>
      <c r="T453" s="48"/>
      <c r="U453" s="48"/>
      <c r="V453" s="48"/>
      <c r="W453" s="45">
        <v>68.0</v>
      </c>
      <c r="X453" s="48" t="str">
        <f t="shared" si="5"/>
        <v>Nick Ahmed</v>
      </c>
      <c r="Y453" s="45" t="s">
        <v>1791</v>
      </c>
      <c r="Z453" s="48"/>
    </row>
    <row r="454">
      <c r="A454" s="31"/>
      <c r="B454" s="45"/>
      <c r="C454" s="48"/>
      <c r="D454" s="45"/>
      <c r="E454" s="48"/>
      <c r="F454" s="45"/>
      <c r="G454" s="48"/>
      <c r="H454" s="45"/>
      <c r="I454" s="48"/>
      <c r="J454" s="45"/>
      <c r="K454" s="48"/>
      <c r="L454" s="45"/>
      <c r="M454" s="48"/>
      <c r="N454" s="45"/>
      <c r="O454" s="48"/>
      <c r="P454" s="45"/>
      <c r="Q454" s="48"/>
      <c r="R454" s="45"/>
      <c r="S454" s="48"/>
      <c r="T454" s="48"/>
      <c r="U454" s="48"/>
      <c r="V454" s="48"/>
      <c r="W454" s="45">
        <v>69.0</v>
      </c>
      <c r="X454" s="48" t="str">
        <f t="shared" si="5"/>
        <v/>
      </c>
      <c r="Y454" s="45" t="s">
        <v>1791</v>
      </c>
      <c r="Z454" s="48"/>
    </row>
    <row r="455">
      <c r="A455" s="31"/>
      <c r="B455" s="45"/>
      <c r="C455" s="48"/>
      <c r="D455" s="45"/>
      <c r="E455" s="48"/>
      <c r="F455" s="45"/>
      <c r="G455" s="48"/>
      <c r="H455" s="45"/>
      <c r="I455" s="48"/>
      <c r="J455" s="45"/>
      <c r="K455" s="48"/>
      <c r="L455" s="45"/>
      <c r="M455" s="48"/>
      <c r="N455" s="45"/>
      <c r="O455" s="48"/>
      <c r="P455" s="45"/>
      <c r="Q455" s="48"/>
      <c r="R455" s="45"/>
      <c r="S455" s="48"/>
      <c r="T455" s="48"/>
      <c r="U455" s="48"/>
      <c r="V455" s="48"/>
      <c r="W455" s="45">
        <v>70.0</v>
      </c>
      <c r="X455" s="48" t="str">
        <f t="shared" si="5"/>
        <v/>
      </c>
      <c r="Y455" s="45" t="s">
        <v>1791</v>
      </c>
      <c r="Z455" s="48"/>
    </row>
    <row r="456">
      <c r="A456" s="31"/>
      <c r="B456" s="45"/>
      <c r="C456" s="48"/>
      <c r="D456" s="45"/>
      <c r="E456" s="48"/>
      <c r="F456" s="45"/>
      <c r="G456" s="48"/>
      <c r="H456" s="45"/>
      <c r="I456" s="48"/>
      <c r="J456" s="45"/>
      <c r="K456" s="48"/>
      <c r="L456" s="45"/>
      <c r="M456" s="48"/>
      <c r="N456" s="45"/>
      <c r="O456" s="48"/>
      <c r="P456" s="45"/>
      <c r="Q456" s="48"/>
      <c r="R456" s="45"/>
      <c r="S456" s="48"/>
      <c r="T456" s="48"/>
      <c r="U456" s="48"/>
      <c r="V456" s="48"/>
      <c r="W456" s="45">
        <v>71.0</v>
      </c>
      <c r="X456" s="48" t="str">
        <f t="shared" si="5"/>
        <v/>
      </c>
      <c r="Y456" s="45" t="s">
        <v>1791</v>
      </c>
      <c r="Z456" s="48"/>
    </row>
    <row r="457">
      <c r="A457" s="31"/>
      <c r="B457" s="45"/>
      <c r="C457" s="48"/>
      <c r="D457" s="45"/>
      <c r="E457" s="48"/>
      <c r="F457" s="45"/>
      <c r="G457" s="48"/>
      <c r="H457" s="45"/>
      <c r="I457" s="48"/>
      <c r="J457" s="45"/>
      <c r="K457" s="48"/>
      <c r="L457" s="45"/>
      <c r="M457" s="48"/>
      <c r="N457" s="45"/>
      <c r="O457" s="48"/>
      <c r="P457" s="45"/>
      <c r="Q457" s="48"/>
      <c r="R457" s="45"/>
      <c r="S457" s="48"/>
      <c r="T457" s="48"/>
      <c r="U457" s="48"/>
      <c r="V457" s="48"/>
      <c r="W457" s="45">
        <v>72.0</v>
      </c>
      <c r="X457" s="48" t="str">
        <f t="shared" si="5"/>
        <v/>
      </c>
      <c r="Y457" s="45" t="s">
        <v>1791</v>
      </c>
      <c r="Z457" s="48"/>
    </row>
    <row r="458">
      <c r="A458" s="31"/>
      <c r="B458" s="45"/>
      <c r="C458" s="48"/>
      <c r="D458" s="45"/>
      <c r="E458" s="48"/>
      <c r="F458" s="45"/>
      <c r="G458" s="48"/>
      <c r="H458" s="45"/>
      <c r="I458" s="48"/>
      <c r="J458" s="45"/>
      <c r="K458" s="48"/>
      <c r="L458" s="45"/>
      <c r="M458" s="48"/>
      <c r="N458" s="45"/>
      <c r="O458" s="48"/>
      <c r="P458" s="45"/>
      <c r="Q458" s="48"/>
      <c r="R458" s="45"/>
      <c r="S458" s="48"/>
      <c r="T458" s="48"/>
      <c r="U458" s="48"/>
      <c r="V458" s="48"/>
      <c r="W458" s="45">
        <v>73.0</v>
      </c>
      <c r="X458" s="48" t="str">
        <f t="shared" si="5"/>
        <v>Tim Anderson</v>
      </c>
      <c r="Y458" s="45" t="s">
        <v>1791</v>
      </c>
      <c r="Z458" s="48"/>
    </row>
    <row r="459">
      <c r="A459" s="31"/>
      <c r="B459" s="45"/>
      <c r="C459" s="48"/>
      <c r="D459" s="45"/>
      <c r="E459" s="48"/>
      <c r="F459" s="45"/>
      <c r="G459" s="48"/>
      <c r="H459" s="45"/>
      <c r="I459" s="48"/>
      <c r="J459" s="45"/>
      <c r="K459" s="48"/>
      <c r="L459" s="45"/>
      <c r="M459" s="48"/>
      <c r="N459" s="45"/>
      <c r="O459" s="48"/>
      <c r="P459" s="45"/>
      <c r="Q459" s="48"/>
      <c r="R459" s="45"/>
      <c r="S459" s="48"/>
      <c r="T459" s="48"/>
      <c r="U459" s="48"/>
      <c r="V459" s="48"/>
      <c r="W459" s="45">
        <v>74.0</v>
      </c>
      <c r="X459" s="48" t="str">
        <f t="shared" si="5"/>
        <v>Willy Adames</v>
      </c>
      <c r="Y459" s="45" t="s">
        <v>1791</v>
      </c>
      <c r="Z459" s="48"/>
    </row>
    <row r="460">
      <c r="A460" s="31"/>
      <c r="B460" s="45"/>
      <c r="C460" s="48"/>
      <c r="D460" s="45"/>
      <c r="E460" s="48"/>
      <c r="F460" s="45"/>
      <c r="G460" s="48"/>
      <c r="H460" s="45"/>
      <c r="I460" s="48"/>
      <c r="J460" s="45"/>
      <c r="K460" s="48"/>
      <c r="L460" s="45"/>
      <c r="M460" s="48"/>
      <c r="N460" s="45"/>
      <c r="O460" s="48"/>
      <c r="P460" s="45"/>
      <c r="Q460" s="48"/>
      <c r="R460" s="45"/>
      <c r="S460" s="48"/>
      <c r="T460" s="48"/>
      <c r="U460" s="48"/>
      <c r="V460" s="48"/>
      <c r="W460" s="45">
        <v>75.0</v>
      </c>
      <c r="X460" s="48" t="str">
        <f t="shared" si="5"/>
        <v>Jazz Chisholm</v>
      </c>
      <c r="Y460" s="45" t="s">
        <v>1791</v>
      </c>
      <c r="Z460" s="48"/>
    </row>
    <row r="461">
      <c r="A461" s="31"/>
      <c r="B461" s="45"/>
      <c r="C461" s="48"/>
      <c r="D461" s="45"/>
      <c r="E461" s="48"/>
      <c r="F461" s="45"/>
      <c r="G461" s="48"/>
      <c r="H461" s="45"/>
      <c r="I461" s="48"/>
      <c r="J461" s="45"/>
      <c r="K461" s="48"/>
      <c r="L461" s="45"/>
      <c r="M461" s="48"/>
      <c r="N461" s="45"/>
      <c r="O461" s="48"/>
      <c r="P461" s="45"/>
      <c r="Q461" s="48"/>
      <c r="R461" s="45"/>
      <c r="S461" s="48"/>
      <c r="T461" s="48"/>
      <c r="U461" s="48"/>
      <c r="V461" s="48"/>
      <c r="W461" s="45">
        <v>76.0</v>
      </c>
      <c r="X461" s="48" t="str">
        <f t="shared" si="5"/>
        <v/>
      </c>
      <c r="Y461" s="45" t="s">
        <v>1791</v>
      </c>
      <c r="Z461" s="48"/>
    </row>
    <row r="462">
      <c r="A462" s="31"/>
      <c r="B462" s="45"/>
      <c r="C462" s="48"/>
      <c r="D462" s="45"/>
      <c r="E462" s="48"/>
      <c r="F462" s="45"/>
      <c r="G462" s="48"/>
      <c r="H462" s="45"/>
      <c r="I462" s="48"/>
      <c r="J462" s="45"/>
      <c r="K462" s="48"/>
      <c r="L462" s="45"/>
      <c r="M462" s="48"/>
      <c r="N462" s="45"/>
      <c r="O462" s="48"/>
      <c r="P462" s="45"/>
      <c r="Q462" s="48"/>
      <c r="R462" s="45"/>
      <c r="S462" s="48"/>
      <c r="T462" s="48"/>
      <c r="U462" s="48"/>
      <c r="V462" s="48"/>
      <c r="W462" s="45">
        <v>77.0</v>
      </c>
      <c r="X462" s="48" t="str">
        <f t="shared" si="5"/>
        <v/>
      </c>
      <c r="Y462" s="45" t="s">
        <v>1791</v>
      </c>
      <c r="Z462" s="48"/>
    </row>
    <row r="463">
      <c r="A463" s="31"/>
      <c r="B463" s="45"/>
      <c r="C463" s="48"/>
      <c r="D463" s="45"/>
      <c r="E463" s="48"/>
      <c r="F463" s="45"/>
      <c r="G463" s="48"/>
      <c r="H463" s="45"/>
      <c r="I463" s="48"/>
      <c r="J463" s="45"/>
      <c r="K463" s="48"/>
      <c r="L463" s="45"/>
      <c r="M463" s="48"/>
      <c r="N463" s="45"/>
      <c r="O463" s="48"/>
      <c r="P463" s="45"/>
      <c r="Q463" s="48"/>
      <c r="R463" s="45"/>
      <c r="S463" s="48"/>
      <c r="T463" s="48"/>
      <c r="U463" s="48"/>
      <c r="V463" s="48"/>
      <c r="W463" s="45">
        <v>78.0</v>
      </c>
      <c r="X463" s="48" t="str">
        <f t="shared" si="5"/>
        <v/>
      </c>
      <c r="Y463" s="45" t="s">
        <v>1791</v>
      </c>
      <c r="Z463" s="48"/>
    </row>
    <row r="464">
      <c r="A464" s="31"/>
      <c r="B464" s="45"/>
      <c r="C464" s="48"/>
      <c r="D464" s="45"/>
      <c r="E464" s="48"/>
      <c r="F464" s="45"/>
      <c r="G464" s="48"/>
      <c r="H464" s="45"/>
      <c r="I464" s="48"/>
      <c r="J464" s="45"/>
      <c r="K464" s="48"/>
      <c r="L464" s="45"/>
      <c r="M464" s="48"/>
      <c r="N464" s="45"/>
      <c r="O464" s="48"/>
      <c r="P464" s="45"/>
      <c r="Q464" s="48"/>
      <c r="R464" s="45"/>
      <c r="S464" s="48"/>
      <c r="T464" s="48"/>
      <c r="U464" s="48"/>
      <c r="V464" s="48"/>
      <c r="W464" s="45">
        <v>79.0</v>
      </c>
      <c r="X464" s="48" t="str">
        <f t="shared" si="5"/>
        <v>Corey Seager</v>
      </c>
      <c r="Y464" s="45" t="s">
        <v>1791</v>
      </c>
      <c r="Z464" s="48"/>
    </row>
    <row r="465">
      <c r="A465" s="31"/>
      <c r="B465" s="45"/>
      <c r="C465" s="48"/>
      <c r="D465" s="45"/>
      <c r="E465" s="48"/>
      <c r="F465" s="45"/>
      <c r="G465" s="48"/>
      <c r="H465" s="45"/>
      <c r="I465" s="48"/>
      <c r="J465" s="45"/>
      <c r="K465" s="48"/>
      <c r="L465" s="45"/>
      <c r="M465" s="48"/>
      <c r="N465" s="45"/>
      <c r="O465" s="48"/>
      <c r="P465" s="45"/>
      <c r="Q465" s="48"/>
      <c r="R465" s="45"/>
      <c r="S465" s="48"/>
      <c r="T465" s="48"/>
      <c r="U465" s="48"/>
      <c r="V465" s="48"/>
      <c r="W465" s="45">
        <v>80.0</v>
      </c>
      <c r="X465" s="48" t="str">
        <f t="shared" si="5"/>
        <v>Didi Gregorius</v>
      </c>
      <c r="Y465" s="45" t="s">
        <v>1791</v>
      </c>
      <c r="Z465" s="48"/>
    </row>
    <row r="466">
      <c r="A466" s="31"/>
      <c r="B466" s="45"/>
      <c r="C466" s="48"/>
      <c r="D466" s="45"/>
      <c r="E466" s="48"/>
      <c r="F466" s="45"/>
      <c r="G466" s="48"/>
      <c r="H466" s="45"/>
      <c r="I466" s="48"/>
      <c r="J466" s="45"/>
      <c r="K466" s="48"/>
      <c r="L466" s="45"/>
      <c r="M466" s="48"/>
      <c r="N466" s="45"/>
      <c r="O466" s="48"/>
      <c r="P466" s="45"/>
      <c r="Q466" s="48"/>
      <c r="R466" s="45"/>
      <c r="S466" s="48"/>
      <c r="T466" s="48"/>
      <c r="U466" s="48"/>
      <c r="V466" s="48"/>
      <c r="W466" s="45">
        <v>81.0</v>
      </c>
      <c r="X466" s="48" t="str">
        <f t="shared" si="5"/>
        <v>Willi Castro</v>
      </c>
      <c r="Y466" s="45" t="s">
        <v>1791</v>
      </c>
      <c r="Z466" s="48"/>
    </row>
    <row r="467">
      <c r="A467" s="31"/>
      <c r="B467" s="45"/>
      <c r="C467" s="48"/>
      <c r="D467" s="45"/>
      <c r="E467" s="48"/>
      <c r="F467" s="45"/>
      <c r="G467" s="48"/>
      <c r="H467" s="45"/>
      <c r="I467" s="48"/>
      <c r="J467" s="45"/>
      <c r="K467" s="48"/>
      <c r="L467" s="45"/>
      <c r="M467" s="48"/>
      <c r="N467" s="45"/>
      <c r="O467" s="48"/>
      <c r="P467" s="45"/>
      <c r="Q467" s="48"/>
      <c r="R467" s="45"/>
      <c r="S467" s="48"/>
      <c r="T467" s="48"/>
      <c r="U467" s="48"/>
      <c r="V467" s="48"/>
      <c r="W467" s="45">
        <v>82.0</v>
      </c>
      <c r="X467" s="48" t="str">
        <f t="shared" si="5"/>
        <v>CJ Abrams</v>
      </c>
      <c r="Y467" s="45" t="s">
        <v>1791</v>
      </c>
      <c r="Z467" s="48"/>
    </row>
    <row r="468">
      <c r="A468" s="31"/>
      <c r="B468" s="45"/>
      <c r="C468" s="48"/>
      <c r="D468" s="45"/>
      <c r="E468" s="48"/>
      <c r="F468" s="45"/>
      <c r="G468" s="48"/>
      <c r="H468" s="45"/>
      <c r="I468" s="48"/>
      <c r="J468" s="45"/>
      <c r="K468" s="48"/>
      <c r="L468" s="45"/>
      <c r="M468" s="48"/>
      <c r="N468" s="45"/>
      <c r="O468" s="48"/>
      <c r="P468" s="45"/>
      <c r="Q468" s="48"/>
      <c r="R468" s="45"/>
      <c r="S468" s="48"/>
      <c r="T468" s="48"/>
      <c r="U468" s="48"/>
      <c r="V468" s="48"/>
      <c r="W468" s="45">
        <v>83.0</v>
      </c>
      <c r="X468" s="48" t="str">
        <f t="shared" si="5"/>
        <v/>
      </c>
      <c r="Y468" s="45" t="s">
        <v>1791</v>
      </c>
      <c r="Z468" s="48"/>
    </row>
    <row r="469">
      <c r="A469" s="31"/>
      <c r="B469" s="45"/>
      <c r="C469" s="48"/>
      <c r="D469" s="45"/>
      <c r="E469" s="48"/>
      <c r="F469" s="45"/>
      <c r="G469" s="48"/>
      <c r="H469" s="45"/>
      <c r="I469" s="48"/>
      <c r="J469" s="45"/>
      <c r="K469" s="48"/>
      <c r="L469" s="45"/>
      <c r="M469" s="48"/>
      <c r="N469" s="45"/>
      <c r="O469" s="48"/>
      <c r="P469" s="45"/>
      <c r="Q469" s="48"/>
      <c r="R469" s="45"/>
      <c r="S469" s="48"/>
      <c r="T469" s="48"/>
      <c r="U469" s="48"/>
      <c r="V469" s="48"/>
      <c r="W469" s="45">
        <v>84.0</v>
      </c>
      <c r="X469" s="48" t="str">
        <f t="shared" si="5"/>
        <v/>
      </c>
      <c r="Y469" s="45" t="s">
        <v>1791</v>
      </c>
      <c r="Z469" s="48"/>
    </row>
    <row r="470">
      <c r="A470" s="31"/>
      <c r="B470" s="45"/>
      <c r="C470" s="48"/>
      <c r="D470" s="45"/>
      <c r="E470" s="48"/>
      <c r="F470" s="45"/>
      <c r="G470" s="48"/>
      <c r="H470" s="45"/>
      <c r="I470" s="48"/>
      <c r="J470" s="45"/>
      <c r="K470" s="48"/>
      <c r="L470" s="45"/>
      <c r="M470" s="48"/>
      <c r="N470" s="45"/>
      <c r="O470" s="48"/>
      <c r="P470" s="45"/>
      <c r="Q470" s="48"/>
      <c r="R470" s="45"/>
      <c r="S470" s="48"/>
      <c r="T470" s="48"/>
      <c r="U470" s="48"/>
      <c r="V470" s="48"/>
      <c r="W470" s="45">
        <v>85.0</v>
      </c>
      <c r="X470" s="48" t="str">
        <f t="shared" si="5"/>
        <v>Gleyber Torres</v>
      </c>
      <c r="Y470" s="45" t="s">
        <v>1791</v>
      </c>
      <c r="Z470" s="48"/>
    </row>
    <row r="471">
      <c r="A471" s="31"/>
      <c r="B471" s="45"/>
      <c r="C471" s="48"/>
      <c r="D471" s="45"/>
      <c r="E471" s="48"/>
      <c r="F471" s="45"/>
      <c r="G471" s="48"/>
      <c r="H471" s="45"/>
      <c r="I471" s="48"/>
      <c r="J471" s="45"/>
      <c r="K471" s="48"/>
      <c r="L471" s="45"/>
      <c r="M471" s="48"/>
      <c r="N471" s="45"/>
      <c r="O471" s="48"/>
      <c r="P471" s="45"/>
      <c r="Q471" s="48"/>
      <c r="R471" s="45"/>
      <c r="S471" s="48"/>
      <c r="T471" s="48"/>
      <c r="U471" s="48"/>
      <c r="V471" s="48"/>
      <c r="W471" s="45">
        <v>86.0</v>
      </c>
      <c r="X471" s="48" t="str">
        <f t="shared" si="5"/>
        <v>Carlos Correa</v>
      </c>
      <c r="Y471" s="45" t="s">
        <v>1791</v>
      </c>
      <c r="Z471" s="48"/>
    </row>
    <row r="472">
      <c r="A472" s="31"/>
      <c r="B472" s="45"/>
      <c r="C472" s="48"/>
      <c r="D472" s="45"/>
      <c r="E472" s="48"/>
      <c r="F472" s="45"/>
      <c r="G472" s="48"/>
      <c r="H472" s="45"/>
      <c r="I472" s="48"/>
      <c r="J472" s="45"/>
      <c r="K472" s="48"/>
      <c r="L472" s="45"/>
      <c r="M472" s="48"/>
      <c r="N472" s="45"/>
      <c r="O472" s="48"/>
      <c r="P472" s="45"/>
      <c r="Q472" s="48"/>
      <c r="R472" s="45"/>
      <c r="S472" s="48"/>
      <c r="T472" s="48"/>
      <c r="U472" s="48"/>
      <c r="V472" s="48"/>
      <c r="W472" s="45">
        <v>87.0</v>
      </c>
      <c r="X472" s="48" t="str">
        <f t="shared" si="5"/>
        <v/>
      </c>
      <c r="Y472" s="45" t="s">
        <v>1791</v>
      </c>
      <c r="Z472" s="48"/>
    </row>
    <row r="473">
      <c r="A473" s="31"/>
      <c r="B473" s="45"/>
      <c r="C473" s="48"/>
      <c r="D473" s="45"/>
      <c r="E473" s="48"/>
      <c r="F473" s="45"/>
      <c r="G473" s="48"/>
      <c r="H473" s="45"/>
      <c r="I473" s="48"/>
      <c r="J473" s="45"/>
      <c r="K473" s="48"/>
      <c r="L473" s="45"/>
      <c r="M473" s="48"/>
      <c r="N473" s="45"/>
      <c r="O473" s="48"/>
      <c r="P473" s="45"/>
      <c r="Q473" s="48"/>
      <c r="R473" s="45"/>
      <c r="S473" s="48"/>
      <c r="T473" s="48"/>
      <c r="U473" s="48"/>
      <c r="V473" s="48"/>
      <c r="W473" s="45">
        <v>88.0</v>
      </c>
      <c r="X473" s="48" t="str">
        <f t="shared" si="5"/>
        <v/>
      </c>
      <c r="Y473" s="45" t="s">
        <v>1791</v>
      </c>
      <c r="Z473" s="48"/>
    </row>
    <row r="474">
      <c r="A474" s="31"/>
      <c r="B474" s="45"/>
      <c r="C474" s="48"/>
      <c r="D474" s="45"/>
      <c r="E474" s="48"/>
      <c r="F474" s="45"/>
      <c r="G474" s="48"/>
      <c r="H474" s="45"/>
      <c r="I474" s="48"/>
      <c r="J474" s="45"/>
      <c r="K474" s="48"/>
      <c r="L474" s="45"/>
      <c r="M474" s="48"/>
      <c r="N474" s="45"/>
      <c r="O474" s="48"/>
      <c r="P474" s="45"/>
      <c r="Q474" s="48"/>
      <c r="R474" s="45"/>
      <c r="S474" s="48"/>
      <c r="T474" s="48"/>
      <c r="U474" s="48"/>
      <c r="V474" s="48"/>
      <c r="W474" s="45">
        <v>89.0</v>
      </c>
      <c r="X474" s="48" t="str">
        <f t="shared" si="5"/>
        <v/>
      </c>
      <c r="Y474" s="45" t="s">
        <v>1791</v>
      </c>
      <c r="Z474" s="48"/>
    </row>
    <row r="475">
      <c r="A475" s="31"/>
      <c r="B475" s="45"/>
      <c r="C475" s="48"/>
      <c r="D475" s="45"/>
      <c r="E475" s="48"/>
      <c r="F475" s="45"/>
      <c r="G475" s="48"/>
      <c r="H475" s="45"/>
      <c r="I475" s="48"/>
      <c r="J475" s="45"/>
      <c r="K475" s="48"/>
      <c r="L475" s="45"/>
      <c r="M475" s="48"/>
      <c r="N475" s="45"/>
      <c r="O475" s="48"/>
      <c r="P475" s="45"/>
      <c r="Q475" s="48"/>
      <c r="R475" s="45"/>
      <c r="S475" s="48"/>
      <c r="T475" s="48"/>
      <c r="U475" s="48"/>
      <c r="V475" s="48"/>
      <c r="W475" s="45">
        <v>90.0</v>
      </c>
      <c r="X475" s="48" t="str">
        <f t="shared" si="5"/>
        <v/>
      </c>
      <c r="Y475" s="45" t="s">
        <v>1791</v>
      </c>
      <c r="Z475" s="48"/>
    </row>
    <row r="476">
      <c r="A476" s="31"/>
      <c r="B476" s="45"/>
      <c r="C476" s="48"/>
      <c r="D476" s="45"/>
      <c r="E476" s="48"/>
      <c r="F476" s="45"/>
      <c r="G476" s="48"/>
      <c r="H476" s="45"/>
      <c r="I476" s="48"/>
      <c r="J476" s="45"/>
      <c r="K476" s="48"/>
      <c r="L476" s="45"/>
      <c r="M476" s="48"/>
      <c r="N476" s="45"/>
      <c r="O476" s="48"/>
      <c r="P476" s="45"/>
      <c r="Q476" s="48"/>
      <c r="R476" s="45"/>
      <c r="S476" s="48"/>
      <c r="T476" s="48"/>
      <c r="U476" s="48"/>
      <c r="V476" s="48"/>
      <c r="W476" s="45">
        <v>91.0</v>
      </c>
      <c r="X476" s="48" t="str">
        <f t="shared" si="5"/>
        <v>J.P. Crawford</v>
      </c>
      <c r="Y476" s="45" t="s">
        <v>1791</v>
      </c>
      <c r="Z476" s="48"/>
    </row>
    <row r="477">
      <c r="A477" s="31"/>
      <c r="B477" s="45"/>
      <c r="C477" s="48"/>
      <c r="D477" s="45"/>
      <c r="E477" s="48"/>
      <c r="F477" s="45"/>
      <c r="G477" s="48"/>
      <c r="H477" s="45"/>
      <c r="I477" s="48"/>
      <c r="J477" s="45"/>
      <c r="K477" s="48"/>
      <c r="L477" s="45"/>
      <c r="M477" s="48"/>
      <c r="N477" s="45"/>
      <c r="O477" s="48"/>
      <c r="P477" s="45"/>
      <c r="Q477" s="48"/>
      <c r="R477" s="45"/>
      <c r="S477" s="48"/>
      <c r="T477" s="48"/>
      <c r="U477" s="48"/>
      <c r="V477" s="48"/>
      <c r="W477" s="45">
        <v>92.0</v>
      </c>
      <c r="X477" s="48" t="str">
        <f t="shared" si="5"/>
        <v>Freddy Galvis</v>
      </c>
      <c r="Y477" s="45" t="s">
        <v>1791</v>
      </c>
      <c r="Z477" s="48"/>
    </row>
    <row r="478">
      <c r="A478" s="31"/>
      <c r="B478" s="45"/>
      <c r="C478" s="48"/>
      <c r="D478" s="45"/>
      <c r="E478" s="48"/>
      <c r="F478" s="45"/>
      <c r="G478" s="48"/>
      <c r="H478" s="45"/>
      <c r="I478" s="48"/>
      <c r="J478" s="45"/>
      <c r="K478" s="48"/>
      <c r="L478" s="45"/>
      <c r="M478" s="48"/>
      <c r="N478" s="45"/>
      <c r="O478" s="48"/>
      <c r="P478" s="45"/>
      <c r="Q478" s="48"/>
      <c r="R478" s="45"/>
      <c r="S478" s="48"/>
      <c r="T478" s="48"/>
      <c r="U478" s="48"/>
      <c r="V478" s="48"/>
      <c r="W478" s="45">
        <v>93.0</v>
      </c>
      <c r="X478" s="48" t="str">
        <f t="shared" si="5"/>
        <v/>
      </c>
      <c r="Y478" s="45" t="s">
        <v>1791</v>
      </c>
      <c r="Z478" s="48"/>
    </row>
    <row r="479">
      <c r="A479" s="31"/>
      <c r="B479" s="45"/>
      <c r="C479" s="48"/>
      <c r="D479" s="45"/>
      <c r="E479" s="48"/>
      <c r="F479" s="45"/>
      <c r="G479" s="48"/>
      <c r="H479" s="45"/>
      <c r="I479" s="48"/>
      <c r="J479" s="45"/>
      <c r="K479" s="48"/>
      <c r="L479" s="45"/>
      <c r="M479" s="48"/>
      <c r="N479" s="45"/>
      <c r="O479" s="48"/>
      <c r="P479" s="45"/>
      <c r="Q479" s="48"/>
      <c r="R479" s="45"/>
      <c r="S479" s="48"/>
      <c r="T479" s="48"/>
      <c r="U479" s="48"/>
      <c r="V479" s="48"/>
      <c r="W479" s="45">
        <v>94.0</v>
      </c>
      <c r="X479" s="48" t="str">
        <f t="shared" si="5"/>
        <v/>
      </c>
      <c r="Y479" s="45" t="s">
        <v>1791</v>
      </c>
      <c r="Z479" s="48"/>
    </row>
    <row r="480">
      <c r="A480" s="31"/>
      <c r="B480" s="45"/>
      <c r="C480" s="48"/>
      <c r="D480" s="45"/>
      <c r="E480" s="48"/>
      <c r="F480" s="45"/>
      <c r="G480" s="48"/>
      <c r="H480" s="45"/>
      <c r="I480" s="48"/>
      <c r="J480" s="45"/>
      <c r="K480" s="48"/>
      <c r="L480" s="45"/>
      <c r="M480" s="48"/>
      <c r="N480" s="45"/>
      <c r="O480" s="48"/>
      <c r="P480" s="45"/>
      <c r="Q480" s="48"/>
      <c r="R480" s="45"/>
      <c r="S480" s="48"/>
      <c r="T480" s="48"/>
      <c r="U480" s="48"/>
      <c r="V480" s="48"/>
      <c r="W480" s="45">
        <v>95.0</v>
      </c>
      <c r="X480" s="48" t="str">
        <f t="shared" si="5"/>
        <v/>
      </c>
      <c r="Y480" s="45" t="s">
        <v>1791</v>
      </c>
      <c r="Z480" s="48"/>
    </row>
    <row r="481">
      <c r="A481" s="31"/>
      <c r="B481" s="45"/>
      <c r="C481" s="48"/>
      <c r="D481" s="45"/>
      <c r="E481" s="48"/>
      <c r="F481" s="45"/>
      <c r="G481" s="48"/>
      <c r="H481" s="45"/>
      <c r="I481" s="48"/>
      <c r="J481" s="45"/>
      <c r="K481" s="48"/>
      <c r="L481" s="45"/>
      <c r="M481" s="48"/>
      <c r="N481" s="45"/>
      <c r="O481" s="48"/>
      <c r="P481" s="45"/>
      <c r="Q481" s="48"/>
      <c r="R481" s="45"/>
      <c r="S481" s="48"/>
      <c r="T481" s="48"/>
      <c r="U481" s="48"/>
      <c r="V481" s="48"/>
      <c r="W481" s="45">
        <v>96.0</v>
      </c>
      <c r="X481" s="48" t="str">
        <f t="shared" si="5"/>
        <v/>
      </c>
      <c r="Y481" s="45" t="s">
        <v>1791</v>
      </c>
      <c r="Z481" s="48"/>
    </row>
    <row r="482">
      <c r="A482" s="31"/>
      <c r="B482" s="45"/>
      <c r="C482" s="48"/>
      <c r="D482" s="45"/>
      <c r="E482" s="48"/>
      <c r="F482" s="45"/>
      <c r="G482" s="48"/>
      <c r="H482" s="45"/>
      <c r="I482" s="48"/>
      <c r="J482" s="45"/>
      <c r="K482" s="48"/>
      <c r="L482" s="45"/>
      <c r="M482" s="48"/>
      <c r="N482" s="45"/>
      <c r="O482" s="48"/>
      <c r="P482" s="45"/>
      <c r="Q482" s="48"/>
      <c r="R482" s="45"/>
      <c r="S482" s="48"/>
      <c r="T482" s="48"/>
      <c r="U482" s="48"/>
      <c r="V482" s="48"/>
      <c r="W482" s="45">
        <v>1.0</v>
      </c>
      <c r="X482" s="48" t="str">
        <f t="shared" ref="X482:X577" si="6">K2</f>
        <v>Ronald Acuna Jr.</v>
      </c>
      <c r="Y482" s="45" t="s">
        <v>1791</v>
      </c>
      <c r="Z482" s="48"/>
    </row>
    <row r="483">
      <c r="A483" s="31"/>
      <c r="B483" s="45"/>
      <c r="C483" s="48"/>
      <c r="D483" s="45"/>
      <c r="E483" s="48"/>
      <c r="F483" s="45"/>
      <c r="G483" s="48"/>
      <c r="H483" s="45"/>
      <c r="I483" s="48"/>
      <c r="J483" s="45"/>
      <c r="K483" s="48"/>
      <c r="L483" s="45"/>
      <c r="M483" s="48"/>
      <c r="N483" s="45"/>
      <c r="O483" s="48"/>
      <c r="P483" s="45"/>
      <c r="Q483" s="48"/>
      <c r="R483" s="45"/>
      <c r="S483" s="48"/>
      <c r="T483" s="48"/>
      <c r="U483" s="48"/>
      <c r="V483" s="48"/>
      <c r="W483" s="45">
        <v>2.0</v>
      </c>
      <c r="X483" s="48" t="str">
        <f t="shared" si="6"/>
        <v>Nick Solak</v>
      </c>
      <c r="Y483" s="45" t="s">
        <v>1791</v>
      </c>
      <c r="Z483" s="48"/>
    </row>
    <row r="484">
      <c r="A484" s="31"/>
      <c r="B484" s="45"/>
      <c r="C484" s="48"/>
      <c r="D484" s="45"/>
      <c r="E484" s="48"/>
      <c r="F484" s="45"/>
      <c r="G484" s="48"/>
      <c r="H484" s="45"/>
      <c r="I484" s="48"/>
      <c r="J484" s="45"/>
      <c r="K484" s="48"/>
      <c r="L484" s="45"/>
      <c r="M484" s="48"/>
      <c r="N484" s="45"/>
      <c r="O484" s="48"/>
      <c r="P484" s="45"/>
      <c r="Q484" s="48"/>
      <c r="R484" s="45"/>
      <c r="S484" s="48"/>
      <c r="T484" s="48"/>
      <c r="U484" s="48"/>
      <c r="V484" s="48"/>
      <c r="W484" s="45">
        <v>3.0</v>
      </c>
      <c r="X484" s="48" t="str">
        <f t="shared" si="6"/>
        <v>Adam Duvall</v>
      </c>
      <c r="Y484" s="45" t="s">
        <v>1791</v>
      </c>
      <c r="Z484" s="48"/>
    </row>
    <row r="485">
      <c r="A485" s="31"/>
      <c r="B485" s="45"/>
      <c r="C485" s="48"/>
      <c r="D485" s="45"/>
      <c r="E485" s="48"/>
      <c r="F485" s="45"/>
      <c r="G485" s="48"/>
      <c r="H485" s="45"/>
      <c r="I485" s="48"/>
      <c r="J485" s="45"/>
      <c r="K485" s="48"/>
      <c r="L485" s="45"/>
      <c r="M485" s="48"/>
      <c r="N485" s="45"/>
      <c r="O485" s="48"/>
      <c r="P485" s="45"/>
      <c r="Q485" s="48"/>
      <c r="R485" s="45"/>
      <c r="S485" s="48"/>
      <c r="T485" s="48"/>
      <c r="U485" s="48"/>
      <c r="V485" s="48"/>
      <c r="W485" s="45">
        <v>4.0</v>
      </c>
      <c r="X485" s="48" t="str">
        <f t="shared" si="6"/>
        <v>Joey Gallo</v>
      </c>
      <c r="Y485" s="45" t="s">
        <v>1791</v>
      </c>
      <c r="Z485" s="48"/>
    </row>
    <row r="486">
      <c r="A486" s="31"/>
      <c r="B486" s="45"/>
      <c r="C486" s="48"/>
      <c r="D486" s="45"/>
      <c r="E486" s="48"/>
      <c r="F486" s="45"/>
      <c r="G486" s="48"/>
      <c r="H486" s="45"/>
      <c r="I486" s="48"/>
      <c r="J486" s="45"/>
      <c r="K486" s="48"/>
      <c r="L486" s="45"/>
      <c r="M486" s="48"/>
      <c r="N486" s="45"/>
      <c r="O486" s="48"/>
      <c r="P486" s="45"/>
      <c r="Q486" s="48"/>
      <c r="R486" s="45"/>
      <c r="S486" s="48"/>
      <c r="T486" s="48"/>
      <c r="U486" s="48"/>
      <c r="V486" s="48"/>
      <c r="W486" s="45">
        <v>5.0</v>
      </c>
      <c r="X486" s="48" t="str">
        <f t="shared" si="6"/>
        <v>Pavin Smith</v>
      </c>
      <c r="Y486" s="45" t="s">
        <v>1791</v>
      </c>
      <c r="Z486" s="48"/>
    </row>
    <row r="487">
      <c r="A487" s="31"/>
      <c r="B487" s="45"/>
      <c r="C487" s="48"/>
      <c r="D487" s="45"/>
      <c r="E487" s="48"/>
      <c r="F487" s="45"/>
      <c r="G487" s="48"/>
      <c r="H487" s="45"/>
      <c r="I487" s="48"/>
      <c r="J487" s="45"/>
      <c r="K487" s="48"/>
      <c r="L487" s="45"/>
      <c r="M487" s="48"/>
      <c r="N487" s="45"/>
      <c r="O487" s="48"/>
      <c r="P487" s="45"/>
      <c r="Q487" s="48"/>
      <c r="R487" s="45"/>
      <c r="S487" s="48"/>
      <c r="T487" s="48"/>
      <c r="U487" s="48"/>
      <c r="V487" s="48"/>
      <c r="W487" s="45">
        <v>6.0</v>
      </c>
      <c r="X487" s="48" t="str">
        <f t="shared" si="6"/>
        <v/>
      </c>
      <c r="Y487" s="45" t="s">
        <v>1791</v>
      </c>
      <c r="Z487" s="48"/>
    </row>
    <row r="488">
      <c r="A488" s="31"/>
      <c r="B488" s="45"/>
      <c r="C488" s="48"/>
      <c r="D488" s="45"/>
      <c r="E488" s="48"/>
      <c r="F488" s="45"/>
      <c r="G488" s="48"/>
      <c r="H488" s="45"/>
      <c r="I488" s="48"/>
      <c r="J488" s="45"/>
      <c r="K488" s="48"/>
      <c r="L488" s="45"/>
      <c r="M488" s="48"/>
      <c r="N488" s="45"/>
      <c r="O488" s="48"/>
      <c r="P488" s="45"/>
      <c r="Q488" s="48"/>
      <c r="R488" s="45"/>
      <c r="S488" s="48"/>
      <c r="T488" s="48"/>
      <c r="U488" s="48"/>
      <c r="V488" s="48"/>
      <c r="W488" s="45">
        <v>7.0</v>
      </c>
      <c r="X488" s="48" t="str">
        <f t="shared" si="6"/>
        <v>Akil Baddoo</v>
      </c>
      <c r="Y488" s="45" t="s">
        <v>1791</v>
      </c>
      <c r="Z488" s="48"/>
    </row>
    <row r="489">
      <c r="A489" s="31"/>
      <c r="B489" s="45"/>
      <c r="C489" s="48"/>
      <c r="D489" s="45"/>
      <c r="E489" s="48"/>
      <c r="F489" s="45"/>
      <c r="G489" s="48"/>
      <c r="H489" s="45"/>
      <c r="I489" s="48"/>
      <c r="J489" s="45"/>
      <c r="K489" s="48"/>
      <c r="L489" s="45"/>
      <c r="M489" s="48"/>
      <c r="N489" s="45"/>
      <c r="O489" s="48"/>
      <c r="P489" s="45"/>
      <c r="Q489" s="48"/>
      <c r="R489" s="45"/>
      <c r="S489" s="48"/>
      <c r="T489" s="48"/>
      <c r="U489" s="48"/>
      <c r="V489" s="48"/>
      <c r="W489" s="45">
        <v>8.0</v>
      </c>
      <c r="X489" s="48" t="str">
        <f t="shared" si="6"/>
        <v>J.D. Martinez</v>
      </c>
      <c r="Y489" s="45" t="s">
        <v>1791</v>
      </c>
      <c r="Z489" s="48"/>
    </row>
    <row r="490">
      <c r="A490" s="31"/>
      <c r="B490" s="45"/>
      <c r="C490" s="48"/>
      <c r="D490" s="45"/>
      <c r="E490" s="48"/>
      <c r="F490" s="45"/>
      <c r="G490" s="48"/>
      <c r="H490" s="45"/>
      <c r="I490" s="48"/>
      <c r="J490" s="45"/>
      <c r="K490" s="48"/>
      <c r="L490" s="45"/>
      <c r="M490" s="48"/>
      <c r="N490" s="45"/>
      <c r="O490" s="48"/>
      <c r="P490" s="45"/>
      <c r="Q490" s="48"/>
      <c r="R490" s="45"/>
      <c r="S490" s="48"/>
      <c r="T490" s="48"/>
      <c r="U490" s="48"/>
      <c r="V490" s="48"/>
      <c r="W490" s="45">
        <v>9.0</v>
      </c>
      <c r="X490" s="48" t="str">
        <f t="shared" si="6"/>
        <v>Charlie Culberson</v>
      </c>
      <c r="Y490" s="45" t="s">
        <v>1791</v>
      </c>
      <c r="Z490" s="48"/>
    </row>
    <row r="491">
      <c r="A491" s="31"/>
      <c r="B491" s="45"/>
      <c r="C491" s="48"/>
      <c r="D491" s="45"/>
      <c r="E491" s="48"/>
      <c r="F491" s="45"/>
      <c r="G491" s="48"/>
      <c r="H491" s="45"/>
      <c r="I491" s="48"/>
      <c r="J491" s="45"/>
      <c r="K491" s="48"/>
      <c r="L491" s="45"/>
      <c r="M491" s="48"/>
      <c r="N491" s="45"/>
      <c r="O491" s="48"/>
      <c r="P491" s="45"/>
      <c r="Q491" s="48"/>
      <c r="R491" s="45"/>
      <c r="S491" s="48"/>
      <c r="T491" s="48"/>
      <c r="U491" s="48"/>
      <c r="V491" s="48"/>
      <c r="W491" s="45">
        <v>10.0</v>
      </c>
      <c r="X491" s="48" t="str">
        <f t="shared" si="6"/>
        <v>Michael Brantley</v>
      </c>
      <c r="Y491" s="45" t="s">
        <v>1791</v>
      </c>
      <c r="Z491" s="48"/>
    </row>
    <row r="492">
      <c r="A492" s="31"/>
      <c r="B492" s="45"/>
      <c r="C492" s="48"/>
      <c r="D492" s="45"/>
      <c r="E492" s="48"/>
      <c r="F492" s="45"/>
      <c r="G492" s="48"/>
      <c r="H492" s="45"/>
      <c r="I492" s="48"/>
      <c r="J492" s="45"/>
      <c r="K492" s="48"/>
      <c r="L492" s="45"/>
      <c r="M492" s="48"/>
      <c r="N492" s="45"/>
      <c r="O492" s="48"/>
      <c r="P492" s="45"/>
      <c r="Q492" s="48"/>
      <c r="R492" s="45"/>
      <c r="S492" s="48"/>
      <c r="T492" s="48"/>
      <c r="U492" s="48"/>
      <c r="V492" s="48"/>
      <c r="W492" s="45">
        <v>11.0</v>
      </c>
      <c r="X492" s="48" t="str">
        <f t="shared" si="6"/>
        <v/>
      </c>
      <c r="Y492" s="45" t="s">
        <v>1791</v>
      </c>
      <c r="Z492" s="48"/>
    </row>
    <row r="493">
      <c r="A493" s="31"/>
      <c r="B493" s="45"/>
      <c r="C493" s="48"/>
      <c r="D493" s="45"/>
      <c r="E493" s="48"/>
      <c r="F493" s="45"/>
      <c r="G493" s="48"/>
      <c r="H493" s="45"/>
      <c r="I493" s="48"/>
      <c r="J493" s="45"/>
      <c r="K493" s="48"/>
      <c r="L493" s="45"/>
      <c r="M493" s="48"/>
      <c r="N493" s="45"/>
      <c r="O493" s="48"/>
      <c r="P493" s="45"/>
      <c r="Q493" s="48"/>
      <c r="R493" s="45"/>
      <c r="S493" s="48"/>
      <c r="T493" s="48"/>
      <c r="U493" s="48"/>
      <c r="V493" s="48"/>
      <c r="W493" s="45">
        <v>12.0</v>
      </c>
      <c r="X493" s="48" t="str">
        <f t="shared" si="6"/>
        <v>#REF!</v>
      </c>
      <c r="Y493" s="45" t="s">
        <v>1791</v>
      </c>
      <c r="Z493" s="48"/>
    </row>
    <row r="494">
      <c r="A494" s="31"/>
      <c r="B494" s="45"/>
      <c r="C494" s="48"/>
      <c r="D494" s="45"/>
      <c r="E494" s="48"/>
      <c r="F494" s="45"/>
      <c r="G494" s="48"/>
      <c r="H494" s="45"/>
      <c r="I494" s="48"/>
      <c r="J494" s="45"/>
      <c r="K494" s="48"/>
      <c r="L494" s="45"/>
      <c r="M494" s="48"/>
      <c r="N494" s="45"/>
      <c r="O494" s="48"/>
      <c r="P494" s="45"/>
      <c r="Q494" s="48"/>
      <c r="R494" s="45"/>
      <c r="S494" s="48"/>
      <c r="T494" s="48"/>
      <c r="U494" s="48"/>
      <c r="V494" s="48"/>
      <c r="W494" s="45">
        <v>13.0</v>
      </c>
      <c r="X494" s="48" t="str">
        <f t="shared" si="6"/>
        <v>Mookie Betts</v>
      </c>
      <c r="Y494" s="45" t="s">
        <v>1791</v>
      </c>
      <c r="Z494" s="48"/>
    </row>
    <row r="495">
      <c r="A495" s="31"/>
      <c r="B495" s="45"/>
      <c r="C495" s="48"/>
      <c r="D495" s="45"/>
      <c r="E495" s="48"/>
      <c r="F495" s="45"/>
      <c r="G495" s="48"/>
      <c r="H495" s="45"/>
      <c r="I495" s="48"/>
      <c r="J495" s="45"/>
      <c r="K495" s="48"/>
      <c r="L495" s="45"/>
      <c r="M495" s="48"/>
      <c r="N495" s="45"/>
      <c r="O495" s="48"/>
      <c r="P495" s="45"/>
      <c r="Q495" s="48"/>
      <c r="R495" s="45"/>
      <c r="S495" s="48"/>
      <c r="T495" s="48"/>
      <c r="U495" s="48"/>
      <c r="V495" s="48"/>
      <c r="W495" s="45">
        <v>14.0</v>
      </c>
      <c r="X495" s="48" t="str">
        <f t="shared" si="6"/>
        <v>David Dahl</v>
      </c>
      <c r="Y495" s="45" t="s">
        <v>1791</v>
      </c>
      <c r="Z495" s="48"/>
    </row>
    <row r="496">
      <c r="A496" s="31"/>
      <c r="B496" s="45"/>
      <c r="C496" s="48"/>
      <c r="D496" s="45"/>
      <c r="E496" s="48"/>
      <c r="F496" s="45"/>
      <c r="G496" s="48"/>
      <c r="H496" s="45"/>
      <c r="I496" s="48"/>
      <c r="J496" s="45"/>
      <c r="K496" s="48"/>
      <c r="L496" s="45"/>
      <c r="M496" s="48"/>
      <c r="N496" s="45"/>
      <c r="O496" s="48"/>
      <c r="P496" s="45"/>
      <c r="Q496" s="48"/>
      <c r="R496" s="45"/>
      <c r="S496" s="48"/>
      <c r="T496" s="48"/>
      <c r="U496" s="48"/>
      <c r="V496" s="48"/>
      <c r="W496" s="45">
        <v>15.0</v>
      </c>
      <c r="X496" s="48" t="str">
        <f t="shared" si="6"/>
        <v>Nomar Mazara</v>
      </c>
      <c r="Y496" s="45" t="s">
        <v>1791</v>
      </c>
      <c r="Z496" s="48"/>
    </row>
    <row r="497">
      <c r="A497" s="31"/>
      <c r="B497" s="45"/>
      <c r="C497" s="48"/>
      <c r="D497" s="45"/>
      <c r="E497" s="48"/>
      <c r="F497" s="45"/>
      <c r="G497" s="48"/>
      <c r="H497" s="45"/>
      <c r="I497" s="48"/>
      <c r="J497" s="45"/>
      <c r="K497" s="48"/>
      <c r="L497" s="45"/>
      <c r="M497" s="48"/>
      <c r="N497" s="45"/>
      <c r="O497" s="48"/>
      <c r="P497" s="45"/>
      <c r="Q497" s="48"/>
      <c r="R497" s="45"/>
      <c r="S497" s="48"/>
      <c r="T497" s="48"/>
      <c r="U497" s="48"/>
      <c r="V497" s="48"/>
      <c r="W497" s="45">
        <v>16.0</v>
      </c>
      <c r="X497" s="48" t="str">
        <f t="shared" si="6"/>
        <v/>
      </c>
      <c r="Y497" s="45" t="s">
        <v>1791</v>
      </c>
      <c r="Z497" s="48"/>
    </row>
    <row r="498">
      <c r="A498" s="31"/>
      <c r="B498" s="45"/>
      <c r="C498" s="48"/>
      <c r="D498" s="45"/>
      <c r="E498" s="48"/>
      <c r="F498" s="45"/>
      <c r="G498" s="48"/>
      <c r="H498" s="45"/>
      <c r="I498" s="48"/>
      <c r="J498" s="45"/>
      <c r="K498" s="48"/>
      <c r="L498" s="45"/>
      <c r="M498" s="48"/>
      <c r="N498" s="45"/>
      <c r="O498" s="48"/>
      <c r="P498" s="45"/>
      <c r="Q498" s="48"/>
      <c r="R498" s="45"/>
      <c r="S498" s="48"/>
      <c r="T498" s="48"/>
      <c r="U498" s="48"/>
      <c r="V498" s="48"/>
      <c r="W498" s="45">
        <v>17.0</v>
      </c>
      <c r="X498" s="48" t="str">
        <f t="shared" si="6"/>
        <v/>
      </c>
      <c r="Y498" s="45" t="s">
        <v>1791</v>
      </c>
      <c r="Z498" s="48"/>
    </row>
    <row r="499">
      <c r="A499" s="31"/>
      <c r="B499" s="45"/>
      <c r="C499" s="48"/>
      <c r="D499" s="45"/>
      <c r="E499" s="48"/>
      <c r="F499" s="45"/>
      <c r="G499" s="48"/>
      <c r="H499" s="45"/>
      <c r="I499" s="48"/>
      <c r="J499" s="45"/>
      <c r="K499" s="48"/>
      <c r="L499" s="45"/>
      <c r="M499" s="48"/>
      <c r="N499" s="45"/>
      <c r="O499" s="48"/>
      <c r="P499" s="45"/>
      <c r="Q499" s="48"/>
      <c r="R499" s="45"/>
      <c r="S499" s="48"/>
      <c r="T499" s="48"/>
      <c r="U499" s="48"/>
      <c r="V499" s="48"/>
      <c r="W499" s="45">
        <v>18.0</v>
      </c>
      <c r="X499" s="48" t="str">
        <f t="shared" si="6"/>
        <v/>
      </c>
      <c r="Y499" s="45" t="s">
        <v>1791</v>
      </c>
      <c r="Z499" s="48"/>
    </row>
    <row r="500">
      <c r="A500" s="31"/>
      <c r="B500" s="45"/>
      <c r="C500" s="48"/>
      <c r="D500" s="45"/>
      <c r="E500" s="48"/>
      <c r="F500" s="45"/>
      <c r="G500" s="48"/>
      <c r="H500" s="45"/>
      <c r="I500" s="48"/>
      <c r="J500" s="45"/>
      <c r="K500" s="48"/>
      <c r="L500" s="45"/>
      <c r="M500" s="48"/>
      <c r="N500" s="45"/>
      <c r="O500" s="48"/>
      <c r="P500" s="45"/>
      <c r="Q500" s="48"/>
      <c r="R500" s="45"/>
      <c r="S500" s="48"/>
      <c r="T500" s="48"/>
      <c r="U500" s="48"/>
      <c r="V500" s="48"/>
      <c r="W500" s="45">
        <v>19.0</v>
      </c>
      <c r="X500" s="48" t="str">
        <f t="shared" si="6"/>
        <v>Whit Merrifield</v>
      </c>
      <c r="Y500" s="45" t="s">
        <v>1791</v>
      </c>
      <c r="Z500" s="48"/>
    </row>
    <row r="501">
      <c r="A501" s="31"/>
      <c r="B501" s="45"/>
      <c r="C501" s="48"/>
      <c r="D501" s="45"/>
      <c r="E501" s="48"/>
      <c r="F501" s="45"/>
      <c r="G501" s="48"/>
      <c r="H501" s="45"/>
      <c r="I501" s="48"/>
      <c r="J501" s="45"/>
      <c r="K501" s="48"/>
      <c r="L501" s="45"/>
      <c r="M501" s="48"/>
      <c r="N501" s="45"/>
      <c r="O501" s="48"/>
      <c r="P501" s="45"/>
      <c r="Q501" s="48"/>
      <c r="R501" s="45"/>
      <c r="S501" s="48"/>
      <c r="T501" s="48"/>
      <c r="U501" s="48"/>
      <c r="V501" s="48"/>
      <c r="W501" s="45">
        <v>20.0</v>
      </c>
      <c r="X501" s="48" t="str">
        <f t="shared" si="6"/>
        <v>Willie Calhoun</v>
      </c>
      <c r="Y501" s="45" t="s">
        <v>1791</v>
      </c>
      <c r="Z501" s="48"/>
    </row>
    <row r="502">
      <c r="A502" s="31"/>
      <c r="B502" s="45"/>
      <c r="C502" s="48"/>
      <c r="D502" s="45"/>
      <c r="E502" s="48"/>
      <c r="F502" s="45"/>
      <c r="G502" s="48"/>
      <c r="H502" s="45"/>
      <c r="I502" s="48"/>
      <c r="J502" s="45"/>
      <c r="K502" s="48"/>
      <c r="L502" s="45"/>
      <c r="M502" s="48"/>
      <c r="N502" s="45"/>
      <c r="O502" s="48"/>
      <c r="P502" s="45"/>
      <c r="Q502" s="48"/>
      <c r="R502" s="45"/>
      <c r="S502" s="48"/>
      <c r="T502" s="48"/>
      <c r="U502" s="48"/>
      <c r="V502" s="48"/>
      <c r="W502" s="45">
        <v>21.0</v>
      </c>
      <c r="X502" s="48" t="str">
        <f t="shared" si="6"/>
        <v/>
      </c>
      <c r="Y502" s="45" t="s">
        <v>1791</v>
      </c>
      <c r="Z502" s="48"/>
    </row>
    <row r="503">
      <c r="A503" s="31"/>
      <c r="B503" s="45"/>
      <c r="C503" s="48"/>
      <c r="D503" s="45"/>
      <c r="E503" s="48"/>
      <c r="F503" s="45"/>
      <c r="G503" s="48"/>
      <c r="H503" s="45"/>
      <c r="I503" s="48"/>
      <c r="J503" s="45"/>
      <c r="K503" s="48"/>
      <c r="L503" s="45"/>
      <c r="M503" s="48"/>
      <c r="N503" s="45"/>
      <c r="O503" s="48"/>
      <c r="P503" s="45"/>
      <c r="Q503" s="48"/>
      <c r="R503" s="45"/>
      <c r="S503" s="48"/>
      <c r="T503" s="48"/>
      <c r="U503" s="48"/>
      <c r="V503" s="48"/>
      <c r="W503" s="45">
        <v>22.0</v>
      </c>
      <c r="X503" s="48" t="str">
        <f t="shared" si="6"/>
        <v/>
      </c>
      <c r="Y503" s="45" t="s">
        <v>1791</v>
      </c>
      <c r="Z503" s="48"/>
    </row>
    <row r="504">
      <c r="A504" s="31"/>
      <c r="B504" s="45"/>
      <c r="C504" s="48"/>
      <c r="D504" s="45"/>
      <c r="E504" s="48"/>
      <c r="F504" s="45"/>
      <c r="G504" s="48"/>
      <c r="H504" s="45"/>
      <c r="I504" s="48"/>
      <c r="J504" s="45"/>
      <c r="K504" s="48"/>
      <c r="L504" s="45"/>
      <c r="M504" s="48"/>
      <c r="N504" s="45"/>
      <c r="O504" s="48"/>
      <c r="P504" s="45"/>
      <c r="Q504" s="48"/>
      <c r="R504" s="45"/>
      <c r="S504" s="48"/>
      <c r="T504" s="48"/>
      <c r="U504" s="48"/>
      <c r="V504" s="48"/>
      <c r="W504" s="45">
        <v>23.0</v>
      </c>
      <c r="X504" s="48" t="str">
        <f t="shared" si="6"/>
        <v/>
      </c>
      <c r="Y504" s="45" t="s">
        <v>1791</v>
      </c>
      <c r="Z504" s="48"/>
    </row>
    <row r="505">
      <c r="A505" s="31"/>
      <c r="B505" s="45"/>
      <c r="C505" s="48"/>
      <c r="D505" s="45"/>
      <c r="E505" s="48"/>
      <c r="F505" s="45"/>
      <c r="G505" s="48"/>
      <c r="H505" s="45"/>
      <c r="I505" s="48"/>
      <c r="J505" s="45"/>
      <c r="K505" s="48"/>
      <c r="L505" s="45"/>
      <c r="M505" s="48"/>
      <c r="N505" s="45"/>
      <c r="O505" s="48"/>
      <c r="P505" s="45"/>
      <c r="Q505" s="48"/>
      <c r="R505" s="45"/>
      <c r="S505" s="48"/>
      <c r="T505" s="48"/>
      <c r="U505" s="48"/>
      <c r="V505" s="48"/>
      <c r="W505" s="45">
        <v>24.0</v>
      </c>
      <c r="X505" s="48" t="str">
        <f t="shared" si="6"/>
        <v/>
      </c>
      <c r="Y505" s="45" t="s">
        <v>1791</v>
      </c>
      <c r="Z505" s="48"/>
    </row>
    <row r="506">
      <c r="A506" s="31"/>
      <c r="B506" s="45"/>
      <c r="C506" s="48"/>
      <c r="D506" s="45"/>
      <c r="E506" s="48"/>
      <c r="F506" s="45"/>
      <c r="G506" s="48"/>
      <c r="H506" s="45"/>
      <c r="I506" s="48"/>
      <c r="J506" s="45"/>
      <c r="K506" s="48"/>
      <c r="L506" s="45"/>
      <c r="M506" s="48"/>
      <c r="N506" s="45"/>
      <c r="O506" s="48"/>
      <c r="P506" s="45"/>
      <c r="Q506" s="48"/>
      <c r="R506" s="45"/>
      <c r="S506" s="48"/>
      <c r="T506" s="48"/>
      <c r="U506" s="48"/>
      <c r="V506" s="48"/>
      <c r="W506" s="45">
        <v>25.0</v>
      </c>
      <c r="X506" s="48" t="str">
        <f t="shared" si="6"/>
        <v>Jeff McNeil</v>
      </c>
      <c r="Y506" s="45" t="s">
        <v>1791</v>
      </c>
      <c r="Z506" s="48"/>
    </row>
    <row r="507">
      <c r="A507" s="31"/>
      <c r="B507" s="45"/>
      <c r="C507" s="48"/>
      <c r="D507" s="45"/>
      <c r="E507" s="48"/>
      <c r="F507" s="45"/>
      <c r="G507" s="48"/>
      <c r="H507" s="45"/>
      <c r="I507" s="48"/>
      <c r="J507" s="45"/>
      <c r="K507" s="48"/>
      <c r="L507" s="45"/>
      <c r="M507" s="48"/>
      <c r="N507" s="45"/>
      <c r="O507" s="48"/>
      <c r="P507" s="45"/>
      <c r="Q507" s="48"/>
      <c r="R507" s="45"/>
      <c r="S507" s="48"/>
      <c r="T507" s="48"/>
      <c r="U507" s="48"/>
      <c r="V507" s="48"/>
      <c r="W507" s="45">
        <v>26.0</v>
      </c>
      <c r="X507" s="48" t="str">
        <f t="shared" si="6"/>
        <v>Clint Frazier</v>
      </c>
      <c r="Y507" s="45" t="s">
        <v>1791</v>
      </c>
      <c r="Z507" s="48"/>
    </row>
    <row r="508">
      <c r="A508" s="31"/>
      <c r="B508" s="45"/>
      <c r="C508" s="48"/>
      <c r="D508" s="45"/>
      <c r="E508" s="48"/>
      <c r="F508" s="45"/>
      <c r="G508" s="48"/>
      <c r="H508" s="45"/>
      <c r="I508" s="48"/>
      <c r="J508" s="45"/>
      <c r="K508" s="48"/>
      <c r="L508" s="45"/>
      <c r="M508" s="48"/>
      <c r="N508" s="45"/>
      <c r="O508" s="48"/>
      <c r="P508" s="45"/>
      <c r="Q508" s="48"/>
      <c r="R508" s="45"/>
      <c r="S508" s="48"/>
      <c r="T508" s="48"/>
      <c r="U508" s="48"/>
      <c r="V508" s="48"/>
      <c r="W508" s="45">
        <v>27.0</v>
      </c>
      <c r="X508" s="48" t="str">
        <f t="shared" si="6"/>
        <v/>
      </c>
      <c r="Y508" s="45" t="s">
        <v>1791</v>
      </c>
      <c r="Z508" s="48"/>
    </row>
    <row r="509">
      <c r="A509" s="31"/>
      <c r="B509" s="45"/>
      <c r="C509" s="48"/>
      <c r="D509" s="45"/>
      <c r="E509" s="48"/>
      <c r="F509" s="45"/>
      <c r="G509" s="48"/>
      <c r="H509" s="45"/>
      <c r="I509" s="48"/>
      <c r="J509" s="45"/>
      <c r="K509" s="48"/>
      <c r="L509" s="45"/>
      <c r="M509" s="48"/>
      <c r="N509" s="45"/>
      <c r="O509" s="48"/>
      <c r="P509" s="45"/>
      <c r="Q509" s="48"/>
      <c r="R509" s="45"/>
      <c r="S509" s="48"/>
      <c r="T509" s="48"/>
      <c r="U509" s="48"/>
      <c r="V509" s="48"/>
      <c r="W509" s="45">
        <v>28.0</v>
      </c>
      <c r="X509" s="48" t="str">
        <f t="shared" si="6"/>
        <v/>
      </c>
      <c r="Y509" s="45" t="s">
        <v>1791</v>
      </c>
      <c r="Z509" s="48"/>
    </row>
    <row r="510">
      <c r="A510" s="31"/>
      <c r="B510" s="45"/>
      <c r="C510" s="48"/>
      <c r="D510" s="45"/>
      <c r="E510" s="48"/>
      <c r="F510" s="45"/>
      <c r="G510" s="48"/>
      <c r="H510" s="45"/>
      <c r="I510" s="48"/>
      <c r="J510" s="45"/>
      <c r="K510" s="48"/>
      <c r="L510" s="45"/>
      <c r="M510" s="48"/>
      <c r="N510" s="45"/>
      <c r="O510" s="48"/>
      <c r="P510" s="45"/>
      <c r="Q510" s="48"/>
      <c r="R510" s="45"/>
      <c r="S510" s="48"/>
      <c r="T510" s="48"/>
      <c r="U510" s="48"/>
      <c r="V510" s="48"/>
      <c r="W510" s="45">
        <v>29.0</v>
      </c>
      <c r="X510" s="48" t="str">
        <f t="shared" si="6"/>
        <v/>
      </c>
      <c r="Y510" s="45" t="s">
        <v>1791</v>
      </c>
      <c r="Z510" s="48"/>
    </row>
    <row r="511">
      <c r="A511" s="31"/>
      <c r="B511" s="45"/>
      <c r="C511" s="48"/>
      <c r="D511" s="45"/>
      <c r="E511" s="48"/>
      <c r="F511" s="45"/>
      <c r="G511" s="48"/>
      <c r="H511" s="45"/>
      <c r="I511" s="48"/>
      <c r="J511" s="45"/>
      <c r="K511" s="48"/>
      <c r="L511" s="45"/>
      <c r="M511" s="48"/>
      <c r="N511" s="45"/>
      <c r="O511" s="48"/>
      <c r="P511" s="45"/>
      <c r="Q511" s="48"/>
      <c r="R511" s="45"/>
      <c r="S511" s="48"/>
      <c r="T511" s="48"/>
      <c r="U511" s="48"/>
      <c r="V511" s="48"/>
      <c r="W511" s="45">
        <v>30.0</v>
      </c>
      <c r="X511" s="48" t="str">
        <f t="shared" si="6"/>
        <v/>
      </c>
      <c r="Y511" s="45" t="s">
        <v>1791</v>
      </c>
      <c r="Z511" s="48"/>
    </row>
    <row r="512">
      <c r="A512" s="31"/>
      <c r="B512" s="45"/>
      <c r="C512" s="48"/>
      <c r="D512" s="45"/>
      <c r="E512" s="48"/>
      <c r="F512" s="45"/>
      <c r="G512" s="48"/>
      <c r="H512" s="45"/>
      <c r="I512" s="48"/>
      <c r="J512" s="45"/>
      <c r="K512" s="48"/>
      <c r="L512" s="45"/>
      <c r="M512" s="48"/>
      <c r="N512" s="45"/>
      <c r="O512" s="48"/>
      <c r="P512" s="45"/>
      <c r="Q512" s="48"/>
      <c r="R512" s="45"/>
      <c r="S512" s="48"/>
      <c r="T512" s="48"/>
      <c r="U512" s="48"/>
      <c r="V512" s="48"/>
      <c r="W512" s="45">
        <v>31.0</v>
      </c>
      <c r="X512" s="48" t="str">
        <f t="shared" si="6"/>
        <v>Mike Trout</v>
      </c>
      <c r="Y512" s="45" t="s">
        <v>1791</v>
      </c>
      <c r="Z512" s="48"/>
    </row>
    <row r="513">
      <c r="A513" s="31"/>
      <c r="B513" s="45"/>
      <c r="C513" s="48"/>
      <c r="D513" s="45"/>
      <c r="E513" s="48"/>
      <c r="F513" s="45"/>
      <c r="G513" s="48"/>
      <c r="H513" s="45"/>
      <c r="I513" s="48"/>
      <c r="J513" s="45"/>
      <c r="K513" s="48"/>
      <c r="L513" s="45"/>
      <c r="M513" s="48"/>
      <c r="N513" s="45"/>
      <c r="O513" s="48"/>
      <c r="P513" s="45"/>
      <c r="Q513" s="48"/>
      <c r="R513" s="45"/>
      <c r="S513" s="48"/>
      <c r="T513" s="48"/>
      <c r="U513" s="48"/>
      <c r="V513" s="48"/>
      <c r="W513" s="45">
        <v>32.0</v>
      </c>
      <c r="X513" s="48" t="str">
        <f t="shared" si="6"/>
        <v>Justin Upton</v>
      </c>
      <c r="Y513" s="45" t="s">
        <v>1791</v>
      </c>
      <c r="Z513" s="48"/>
    </row>
    <row r="514">
      <c r="A514" s="31"/>
      <c r="B514" s="45"/>
      <c r="C514" s="48"/>
      <c r="D514" s="45"/>
      <c r="E514" s="48"/>
      <c r="F514" s="45"/>
      <c r="G514" s="48"/>
      <c r="H514" s="45"/>
      <c r="I514" s="48"/>
      <c r="J514" s="45"/>
      <c r="K514" s="48"/>
      <c r="L514" s="45"/>
      <c r="M514" s="48"/>
      <c r="N514" s="45"/>
      <c r="O514" s="48"/>
      <c r="P514" s="45"/>
      <c r="Q514" s="48"/>
      <c r="R514" s="45"/>
      <c r="S514" s="48"/>
      <c r="T514" s="48"/>
      <c r="U514" s="48"/>
      <c r="V514" s="48"/>
      <c r="W514" s="45">
        <v>33.0</v>
      </c>
      <c r="X514" s="48" t="str">
        <f t="shared" si="6"/>
        <v>Austin Slater</v>
      </c>
      <c r="Y514" s="45" t="s">
        <v>1791</v>
      </c>
      <c r="Z514" s="48"/>
    </row>
    <row r="515">
      <c r="A515" s="31"/>
      <c r="B515" s="45"/>
      <c r="C515" s="48"/>
      <c r="D515" s="45"/>
      <c r="E515" s="48"/>
      <c r="F515" s="45"/>
      <c r="G515" s="48"/>
      <c r="H515" s="45"/>
      <c r="I515" s="48"/>
      <c r="J515" s="45"/>
      <c r="K515" s="48"/>
      <c r="L515" s="45"/>
      <c r="M515" s="48"/>
      <c r="N515" s="45"/>
      <c r="O515" s="48"/>
      <c r="P515" s="45"/>
      <c r="Q515" s="48"/>
      <c r="R515" s="45"/>
      <c r="S515" s="48"/>
      <c r="T515" s="48"/>
      <c r="U515" s="48"/>
      <c r="V515" s="48"/>
      <c r="W515" s="45">
        <v>34.0</v>
      </c>
      <c r="X515" s="48" t="str">
        <f t="shared" si="6"/>
        <v/>
      </c>
      <c r="Y515" s="45" t="s">
        <v>1791</v>
      </c>
      <c r="Z515" s="48"/>
    </row>
    <row r="516">
      <c r="A516" s="31"/>
      <c r="B516" s="45"/>
      <c r="C516" s="48"/>
      <c r="D516" s="45"/>
      <c r="E516" s="48"/>
      <c r="F516" s="45"/>
      <c r="G516" s="48"/>
      <c r="H516" s="45"/>
      <c r="I516" s="48"/>
      <c r="J516" s="45"/>
      <c r="K516" s="48"/>
      <c r="L516" s="45"/>
      <c r="M516" s="48"/>
      <c r="N516" s="45"/>
      <c r="O516" s="48"/>
      <c r="P516" s="45"/>
      <c r="Q516" s="48"/>
      <c r="R516" s="45"/>
      <c r="S516" s="48"/>
      <c r="T516" s="48"/>
      <c r="U516" s="48"/>
      <c r="V516" s="48"/>
      <c r="W516" s="45">
        <v>35.0</v>
      </c>
      <c r="X516" s="48" t="str">
        <f t="shared" si="6"/>
        <v/>
      </c>
      <c r="Y516" s="45" t="s">
        <v>1791</v>
      </c>
      <c r="Z516" s="48"/>
    </row>
    <row r="517">
      <c r="A517" s="31"/>
      <c r="B517" s="45"/>
      <c r="C517" s="48"/>
      <c r="D517" s="45"/>
      <c r="E517" s="48"/>
      <c r="F517" s="45"/>
      <c r="G517" s="48"/>
      <c r="H517" s="45"/>
      <c r="I517" s="48"/>
      <c r="J517" s="45"/>
      <c r="K517" s="48"/>
      <c r="L517" s="45"/>
      <c r="M517" s="48"/>
      <c r="N517" s="45"/>
      <c r="O517" s="48"/>
      <c r="P517" s="45"/>
      <c r="Q517" s="48"/>
      <c r="R517" s="45"/>
      <c r="S517" s="48"/>
      <c r="T517" s="48"/>
      <c r="U517" s="48"/>
      <c r="V517" s="48"/>
      <c r="W517" s="45">
        <v>36.0</v>
      </c>
      <c r="X517" s="48" t="str">
        <f t="shared" si="6"/>
        <v/>
      </c>
      <c r="Y517" s="45" t="s">
        <v>1791</v>
      </c>
      <c r="Z517" s="48"/>
    </row>
    <row r="518">
      <c r="A518" s="31"/>
      <c r="B518" s="45"/>
      <c r="C518" s="48"/>
      <c r="D518" s="45"/>
      <c r="E518" s="48"/>
      <c r="F518" s="45"/>
      <c r="G518" s="48"/>
      <c r="H518" s="45"/>
      <c r="I518" s="48"/>
      <c r="J518" s="45"/>
      <c r="K518" s="48"/>
      <c r="L518" s="45"/>
      <c r="M518" s="48"/>
      <c r="N518" s="45"/>
      <c r="O518" s="48"/>
      <c r="P518" s="45"/>
      <c r="Q518" s="48"/>
      <c r="R518" s="45"/>
      <c r="S518" s="48"/>
      <c r="T518" s="48"/>
      <c r="U518" s="48"/>
      <c r="V518" s="48"/>
      <c r="W518" s="45">
        <v>37.0</v>
      </c>
      <c r="X518" s="48" t="str">
        <f t="shared" si="6"/>
        <v>Joc Pederson</v>
      </c>
      <c r="Y518" s="45" t="s">
        <v>1791</v>
      </c>
      <c r="Z518" s="48"/>
    </row>
    <row r="519">
      <c r="A519" s="31"/>
      <c r="B519" s="45"/>
      <c r="C519" s="48"/>
      <c r="D519" s="45"/>
      <c r="E519" s="48"/>
      <c r="F519" s="45"/>
      <c r="G519" s="48"/>
      <c r="H519" s="45"/>
      <c r="I519" s="48"/>
      <c r="J519" s="45"/>
      <c r="K519" s="48"/>
      <c r="L519" s="45"/>
      <c r="M519" s="48"/>
      <c r="N519" s="45"/>
      <c r="O519" s="48"/>
      <c r="P519" s="45"/>
      <c r="Q519" s="48"/>
      <c r="R519" s="45"/>
      <c r="S519" s="48"/>
      <c r="T519" s="48"/>
      <c r="U519" s="48"/>
      <c r="V519" s="48"/>
      <c r="W519" s="45">
        <v>38.0</v>
      </c>
      <c r="X519" s="48" t="str">
        <f t="shared" si="6"/>
        <v>Mitch Haniger</v>
      </c>
      <c r="Y519" s="45" t="s">
        <v>1791</v>
      </c>
      <c r="Z519" s="48"/>
    </row>
    <row r="520">
      <c r="A520" s="31"/>
      <c r="B520" s="45"/>
      <c r="C520" s="48"/>
      <c r="D520" s="45"/>
      <c r="E520" s="48"/>
      <c r="F520" s="45"/>
      <c r="G520" s="48"/>
      <c r="H520" s="45"/>
      <c r="I520" s="48"/>
      <c r="J520" s="45"/>
      <c r="K520" s="48"/>
      <c r="L520" s="45"/>
      <c r="M520" s="48"/>
      <c r="N520" s="45"/>
      <c r="O520" s="48"/>
      <c r="P520" s="45"/>
      <c r="Q520" s="48"/>
      <c r="R520" s="45"/>
      <c r="S520" s="48"/>
      <c r="T520" s="48"/>
      <c r="U520" s="48"/>
      <c r="V520" s="48"/>
      <c r="W520" s="45">
        <v>39.0</v>
      </c>
      <c r="X520" s="48" t="str">
        <f t="shared" si="6"/>
        <v>Khris Davis</v>
      </c>
      <c r="Y520" s="45" t="s">
        <v>1791</v>
      </c>
      <c r="Z520" s="48"/>
    </row>
    <row r="521">
      <c r="A521" s="31"/>
      <c r="B521" s="45"/>
      <c r="C521" s="48"/>
      <c r="D521" s="45"/>
      <c r="E521" s="48"/>
      <c r="F521" s="45"/>
      <c r="G521" s="48"/>
      <c r="H521" s="45"/>
      <c r="I521" s="48"/>
      <c r="J521" s="45"/>
      <c r="K521" s="48"/>
      <c r="L521" s="45"/>
      <c r="M521" s="48"/>
      <c r="N521" s="45"/>
      <c r="O521" s="48"/>
      <c r="P521" s="45"/>
      <c r="Q521" s="48"/>
      <c r="R521" s="45"/>
      <c r="S521" s="48"/>
      <c r="T521" s="48"/>
      <c r="U521" s="48"/>
      <c r="V521" s="48"/>
      <c r="W521" s="45">
        <v>40.0</v>
      </c>
      <c r="X521" s="48" t="str">
        <f t="shared" si="6"/>
        <v/>
      </c>
      <c r="Y521" s="45" t="s">
        <v>1791</v>
      </c>
      <c r="Z521" s="48"/>
    </row>
    <row r="522">
      <c r="A522" s="31"/>
      <c r="B522" s="45"/>
      <c r="C522" s="48"/>
      <c r="D522" s="45"/>
      <c r="E522" s="48"/>
      <c r="F522" s="45"/>
      <c r="G522" s="48"/>
      <c r="H522" s="45"/>
      <c r="I522" s="48"/>
      <c r="J522" s="45"/>
      <c r="K522" s="48"/>
      <c r="L522" s="45"/>
      <c r="M522" s="48"/>
      <c r="N522" s="45"/>
      <c r="O522" s="48"/>
      <c r="P522" s="45"/>
      <c r="Q522" s="48"/>
      <c r="R522" s="45"/>
      <c r="S522" s="48"/>
      <c r="T522" s="48"/>
      <c r="U522" s="48"/>
      <c r="V522" s="48"/>
      <c r="W522" s="45">
        <v>41.0</v>
      </c>
      <c r="X522" s="48" t="str">
        <f t="shared" si="6"/>
        <v/>
      </c>
      <c r="Y522" s="45" t="s">
        <v>1791</v>
      </c>
      <c r="Z522" s="48"/>
    </row>
    <row r="523">
      <c r="A523" s="31"/>
      <c r="B523" s="45"/>
      <c r="C523" s="48"/>
      <c r="D523" s="45"/>
      <c r="E523" s="48"/>
      <c r="F523" s="45"/>
      <c r="G523" s="48"/>
      <c r="H523" s="45"/>
      <c r="I523" s="48"/>
      <c r="J523" s="45"/>
      <c r="K523" s="48"/>
      <c r="L523" s="45"/>
      <c r="M523" s="48"/>
      <c r="N523" s="45"/>
      <c r="O523" s="48"/>
      <c r="P523" s="45"/>
      <c r="Q523" s="48"/>
      <c r="R523" s="45"/>
      <c r="S523" s="48"/>
      <c r="T523" s="48"/>
      <c r="U523" s="48"/>
      <c r="V523" s="48"/>
      <c r="W523" s="45">
        <v>42.0</v>
      </c>
      <c r="X523" s="48" t="str">
        <f t="shared" si="6"/>
        <v/>
      </c>
      <c r="Y523" s="45" t="s">
        <v>1791</v>
      </c>
      <c r="Z523" s="48"/>
    </row>
    <row r="524">
      <c r="A524" s="31"/>
      <c r="B524" s="45"/>
      <c r="C524" s="48"/>
      <c r="D524" s="45"/>
      <c r="E524" s="48"/>
      <c r="F524" s="45"/>
      <c r="G524" s="48"/>
      <c r="H524" s="45"/>
      <c r="I524" s="48"/>
      <c r="J524" s="45"/>
      <c r="K524" s="48"/>
      <c r="L524" s="45"/>
      <c r="M524" s="48"/>
      <c r="N524" s="45"/>
      <c r="O524" s="48"/>
      <c r="P524" s="45"/>
      <c r="Q524" s="48"/>
      <c r="R524" s="45"/>
      <c r="S524" s="48"/>
      <c r="T524" s="48"/>
      <c r="U524" s="48"/>
      <c r="V524" s="48"/>
      <c r="W524" s="45">
        <v>43.0</v>
      </c>
      <c r="X524" s="48" t="str">
        <f t="shared" si="6"/>
        <v>Michael Conforto</v>
      </c>
      <c r="Y524" s="45" t="s">
        <v>1791</v>
      </c>
      <c r="Z524" s="48"/>
    </row>
    <row r="525">
      <c r="A525" s="31"/>
      <c r="B525" s="45"/>
      <c r="C525" s="48"/>
      <c r="D525" s="45"/>
      <c r="E525" s="48"/>
      <c r="F525" s="45"/>
      <c r="G525" s="48"/>
      <c r="H525" s="45"/>
      <c r="I525" s="48"/>
      <c r="J525" s="45"/>
      <c r="K525" s="48"/>
      <c r="L525" s="45"/>
      <c r="M525" s="48"/>
      <c r="N525" s="45"/>
      <c r="O525" s="48"/>
      <c r="P525" s="45"/>
      <c r="Q525" s="48"/>
      <c r="R525" s="45"/>
      <c r="S525" s="48"/>
      <c r="T525" s="48"/>
      <c r="U525" s="48"/>
      <c r="V525" s="48"/>
      <c r="W525" s="45">
        <v>44.0</v>
      </c>
      <c r="X525" s="48" t="str">
        <f t="shared" si="6"/>
        <v>Jason Heyward</v>
      </c>
      <c r="Y525" s="45" t="s">
        <v>1791</v>
      </c>
      <c r="Z525" s="48"/>
    </row>
    <row r="526">
      <c r="A526" s="31"/>
      <c r="B526" s="45"/>
      <c r="C526" s="48"/>
      <c r="D526" s="45"/>
      <c r="E526" s="48"/>
      <c r="F526" s="45"/>
      <c r="G526" s="48"/>
      <c r="H526" s="45"/>
      <c r="I526" s="48"/>
      <c r="J526" s="45"/>
      <c r="K526" s="48"/>
      <c r="L526" s="45"/>
      <c r="M526" s="48"/>
      <c r="N526" s="45"/>
      <c r="O526" s="48"/>
      <c r="P526" s="45"/>
      <c r="Q526" s="48"/>
      <c r="R526" s="45"/>
      <c r="S526" s="48"/>
      <c r="T526" s="48"/>
      <c r="U526" s="48"/>
      <c r="V526" s="48"/>
      <c r="W526" s="45">
        <v>45.0</v>
      </c>
      <c r="X526" s="48" t="str">
        <f t="shared" si="6"/>
        <v/>
      </c>
      <c r="Y526" s="45" t="s">
        <v>1791</v>
      </c>
      <c r="Z526" s="48"/>
    </row>
    <row r="527">
      <c r="A527" s="31"/>
      <c r="B527" s="45"/>
      <c r="C527" s="48"/>
      <c r="D527" s="45"/>
      <c r="E527" s="48"/>
      <c r="F527" s="45"/>
      <c r="G527" s="48"/>
      <c r="H527" s="45"/>
      <c r="I527" s="48"/>
      <c r="J527" s="45"/>
      <c r="K527" s="48"/>
      <c r="L527" s="45"/>
      <c r="M527" s="48"/>
      <c r="N527" s="45"/>
      <c r="O527" s="48"/>
      <c r="P527" s="45"/>
      <c r="Q527" s="48"/>
      <c r="R527" s="45"/>
      <c r="S527" s="48"/>
      <c r="T527" s="48"/>
      <c r="U527" s="48"/>
      <c r="V527" s="48"/>
      <c r="W527" s="45">
        <v>46.0</v>
      </c>
      <c r="X527" s="48" t="str">
        <f t="shared" si="6"/>
        <v/>
      </c>
      <c r="Y527" s="45" t="s">
        <v>1791</v>
      </c>
      <c r="Z527" s="48"/>
    </row>
    <row r="528">
      <c r="A528" s="31"/>
      <c r="B528" s="45"/>
      <c r="C528" s="48"/>
      <c r="D528" s="45"/>
      <c r="E528" s="48"/>
      <c r="F528" s="45"/>
      <c r="G528" s="48"/>
      <c r="H528" s="45"/>
      <c r="I528" s="48"/>
      <c r="J528" s="45"/>
      <c r="K528" s="48"/>
      <c r="L528" s="45"/>
      <c r="M528" s="48"/>
      <c r="N528" s="45"/>
      <c r="O528" s="48"/>
      <c r="P528" s="45"/>
      <c r="Q528" s="48"/>
      <c r="R528" s="45"/>
      <c r="S528" s="48"/>
      <c r="T528" s="48"/>
      <c r="U528" s="48"/>
      <c r="V528" s="48"/>
      <c r="W528" s="45">
        <v>47.0</v>
      </c>
      <c r="X528" s="48" t="str">
        <f t="shared" si="6"/>
        <v/>
      </c>
      <c r="Y528" s="45" t="s">
        <v>1791</v>
      </c>
      <c r="Z528" s="48"/>
    </row>
    <row r="529">
      <c r="A529" s="31"/>
      <c r="B529" s="45"/>
      <c r="C529" s="48"/>
      <c r="D529" s="45"/>
      <c r="E529" s="48"/>
      <c r="F529" s="45"/>
      <c r="G529" s="48"/>
      <c r="H529" s="45"/>
      <c r="I529" s="48"/>
      <c r="J529" s="45"/>
      <c r="K529" s="48"/>
      <c r="L529" s="45"/>
      <c r="M529" s="48"/>
      <c r="N529" s="45"/>
      <c r="O529" s="48"/>
      <c r="P529" s="45"/>
      <c r="Q529" s="48"/>
      <c r="R529" s="45"/>
      <c r="S529" s="48"/>
      <c r="T529" s="48"/>
      <c r="U529" s="48"/>
      <c r="V529" s="48"/>
      <c r="W529" s="45">
        <v>48.0</v>
      </c>
      <c r="X529" s="48" t="str">
        <f t="shared" si="6"/>
        <v/>
      </c>
      <c r="Y529" s="45" t="s">
        <v>1791</v>
      </c>
      <c r="Z529" s="48"/>
    </row>
    <row r="530">
      <c r="A530" s="31"/>
      <c r="B530" s="45"/>
      <c r="C530" s="48"/>
      <c r="D530" s="45"/>
      <c r="E530" s="48"/>
      <c r="F530" s="45"/>
      <c r="G530" s="48"/>
      <c r="H530" s="45"/>
      <c r="I530" s="48"/>
      <c r="J530" s="45"/>
      <c r="K530" s="48"/>
      <c r="L530" s="45"/>
      <c r="M530" s="48"/>
      <c r="N530" s="45"/>
      <c r="O530" s="48"/>
      <c r="P530" s="45"/>
      <c r="Q530" s="48"/>
      <c r="R530" s="45"/>
      <c r="S530" s="48"/>
      <c r="T530" s="48"/>
      <c r="U530" s="48"/>
      <c r="V530" s="48"/>
      <c r="W530" s="45">
        <v>49.0</v>
      </c>
      <c r="X530" s="48" t="str">
        <f t="shared" si="6"/>
        <v>Victor Robles</v>
      </c>
      <c r="Y530" s="45" t="s">
        <v>1791</v>
      </c>
      <c r="Z530" s="48"/>
    </row>
    <row r="531">
      <c r="A531" s="31"/>
      <c r="B531" s="45"/>
      <c r="C531" s="48"/>
      <c r="D531" s="45"/>
      <c r="E531" s="48"/>
      <c r="F531" s="45"/>
      <c r="G531" s="48"/>
      <c r="H531" s="45"/>
      <c r="I531" s="48"/>
      <c r="J531" s="45"/>
      <c r="K531" s="48"/>
      <c r="L531" s="45"/>
      <c r="M531" s="48"/>
      <c r="N531" s="45"/>
      <c r="O531" s="48"/>
      <c r="P531" s="45"/>
      <c r="Q531" s="48"/>
      <c r="R531" s="45"/>
      <c r="S531" s="48"/>
      <c r="T531" s="48"/>
      <c r="U531" s="48"/>
      <c r="V531" s="48"/>
      <c r="W531" s="45">
        <v>50.0</v>
      </c>
      <c r="X531" s="48" t="str">
        <f t="shared" si="6"/>
        <v>Robbie Grossman</v>
      </c>
      <c r="Y531" s="45" t="s">
        <v>1791</v>
      </c>
      <c r="Z531" s="48"/>
    </row>
    <row r="532">
      <c r="A532" s="31"/>
      <c r="B532" s="45"/>
      <c r="C532" s="48"/>
      <c r="D532" s="45"/>
      <c r="E532" s="48"/>
      <c r="F532" s="45"/>
      <c r="G532" s="48"/>
      <c r="H532" s="45"/>
      <c r="I532" s="48"/>
      <c r="J532" s="45"/>
      <c r="K532" s="48"/>
      <c r="L532" s="45"/>
      <c r="M532" s="48"/>
      <c r="N532" s="45"/>
      <c r="O532" s="48"/>
      <c r="P532" s="45"/>
      <c r="Q532" s="48"/>
      <c r="R532" s="45"/>
      <c r="S532" s="48"/>
      <c r="T532" s="48"/>
      <c r="U532" s="48"/>
      <c r="V532" s="48"/>
      <c r="W532" s="45">
        <v>51.0</v>
      </c>
      <c r="X532" s="48" t="str">
        <f t="shared" si="6"/>
        <v>Darin Ruf</v>
      </c>
      <c r="Y532" s="45" t="s">
        <v>1791</v>
      </c>
      <c r="Z532" s="48"/>
    </row>
    <row r="533">
      <c r="A533" s="31"/>
      <c r="B533" s="45"/>
      <c r="C533" s="48"/>
      <c r="D533" s="45"/>
      <c r="E533" s="48"/>
      <c r="F533" s="45"/>
      <c r="G533" s="48"/>
      <c r="H533" s="45"/>
      <c r="I533" s="48"/>
      <c r="J533" s="45"/>
      <c r="K533" s="48"/>
      <c r="L533" s="45"/>
      <c r="M533" s="48"/>
      <c r="N533" s="45"/>
      <c r="O533" s="48"/>
      <c r="P533" s="45"/>
      <c r="Q533" s="48"/>
      <c r="R533" s="45"/>
      <c r="S533" s="48"/>
      <c r="T533" s="48"/>
      <c r="U533" s="48"/>
      <c r="V533" s="48"/>
      <c r="W533" s="45">
        <v>52.0</v>
      </c>
      <c r="X533" s="48" t="str">
        <f t="shared" si="6"/>
        <v/>
      </c>
      <c r="Y533" s="45" t="s">
        <v>1791</v>
      </c>
      <c r="Z533" s="48"/>
    </row>
    <row r="534">
      <c r="A534" s="31"/>
      <c r="B534" s="45"/>
      <c r="C534" s="48"/>
      <c r="D534" s="45"/>
      <c r="E534" s="48"/>
      <c r="F534" s="45"/>
      <c r="G534" s="48"/>
      <c r="H534" s="45"/>
      <c r="I534" s="48"/>
      <c r="J534" s="45"/>
      <c r="K534" s="48"/>
      <c r="L534" s="45"/>
      <c r="M534" s="48"/>
      <c r="N534" s="45"/>
      <c r="O534" s="48"/>
      <c r="P534" s="45"/>
      <c r="Q534" s="48"/>
      <c r="R534" s="45"/>
      <c r="S534" s="48"/>
      <c r="T534" s="48"/>
      <c r="U534" s="48"/>
      <c r="V534" s="48"/>
      <c r="W534" s="45">
        <v>53.0</v>
      </c>
      <c r="X534" s="48" t="str">
        <f t="shared" si="6"/>
        <v/>
      </c>
      <c r="Y534" s="45" t="s">
        <v>1791</v>
      </c>
      <c r="Z534" s="48"/>
    </row>
    <row r="535">
      <c r="A535" s="31"/>
      <c r="B535" s="45"/>
      <c r="C535" s="48"/>
      <c r="D535" s="45"/>
      <c r="E535" s="48"/>
      <c r="F535" s="45"/>
      <c r="G535" s="48"/>
      <c r="H535" s="45"/>
      <c r="I535" s="48"/>
      <c r="J535" s="45"/>
      <c r="K535" s="48"/>
      <c r="L535" s="45"/>
      <c r="M535" s="48"/>
      <c r="N535" s="45"/>
      <c r="O535" s="48"/>
      <c r="P535" s="45"/>
      <c r="Q535" s="48"/>
      <c r="R535" s="45"/>
      <c r="S535" s="48"/>
      <c r="T535" s="48"/>
      <c r="U535" s="48"/>
      <c r="V535" s="48"/>
      <c r="W535" s="45">
        <v>54.0</v>
      </c>
      <c r="X535" s="48" t="str">
        <f t="shared" si="6"/>
        <v/>
      </c>
      <c r="Y535" s="45" t="s">
        <v>1791</v>
      </c>
      <c r="Z535" s="48"/>
    </row>
    <row r="536">
      <c r="A536" s="31"/>
      <c r="B536" s="45"/>
      <c r="C536" s="48"/>
      <c r="D536" s="45"/>
      <c r="E536" s="48"/>
      <c r="F536" s="45"/>
      <c r="G536" s="48"/>
      <c r="H536" s="45"/>
      <c r="I536" s="48"/>
      <c r="J536" s="45"/>
      <c r="K536" s="48"/>
      <c r="L536" s="45"/>
      <c r="M536" s="48"/>
      <c r="N536" s="45"/>
      <c r="O536" s="48"/>
      <c r="P536" s="45"/>
      <c r="Q536" s="48"/>
      <c r="R536" s="45"/>
      <c r="S536" s="48"/>
      <c r="T536" s="48"/>
      <c r="U536" s="48"/>
      <c r="V536" s="48"/>
      <c r="W536" s="45">
        <v>55.0</v>
      </c>
      <c r="X536" s="48" t="str">
        <f t="shared" si="6"/>
        <v>Alex Verdugo</v>
      </c>
      <c r="Y536" s="45" t="s">
        <v>1791</v>
      </c>
      <c r="Z536" s="48"/>
    </row>
    <row r="537">
      <c r="A537" s="31"/>
      <c r="B537" s="45"/>
      <c r="C537" s="48"/>
      <c r="D537" s="45"/>
      <c r="E537" s="48"/>
      <c r="F537" s="45"/>
      <c r="G537" s="48"/>
      <c r="H537" s="45"/>
      <c r="I537" s="48"/>
      <c r="J537" s="45"/>
      <c r="K537" s="48"/>
      <c r="L537" s="45"/>
      <c r="M537" s="48"/>
      <c r="N537" s="45"/>
      <c r="O537" s="48"/>
      <c r="P537" s="45"/>
      <c r="Q537" s="48"/>
      <c r="R537" s="45"/>
      <c r="S537" s="48"/>
      <c r="T537" s="48"/>
      <c r="U537" s="48"/>
      <c r="V537" s="48"/>
      <c r="W537" s="45">
        <v>56.0</v>
      </c>
      <c r="X537" s="48" t="str">
        <f t="shared" si="6"/>
        <v>Nick Senzel</v>
      </c>
      <c r="Y537" s="45" t="s">
        <v>1791</v>
      </c>
      <c r="Z537" s="48"/>
    </row>
    <row r="538">
      <c r="A538" s="31"/>
      <c r="B538" s="45"/>
      <c r="C538" s="48"/>
      <c r="D538" s="45"/>
      <c r="E538" s="48"/>
      <c r="F538" s="45"/>
      <c r="G538" s="48"/>
      <c r="H538" s="45"/>
      <c r="I538" s="48"/>
      <c r="J538" s="45"/>
      <c r="K538" s="48"/>
      <c r="L538" s="45"/>
      <c r="M538" s="48"/>
      <c r="N538" s="45"/>
      <c r="O538" s="48"/>
      <c r="P538" s="45"/>
      <c r="Q538" s="48"/>
      <c r="R538" s="45"/>
      <c r="S538" s="48"/>
      <c r="T538" s="48"/>
      <c r="U538" s="48"/>
      <c r="V538" s="48"/>
      <c r="W538" s="45">
        <v>57.0</v>
      </c>
      <c r="X538" s="48" t="str">
        <f t="shared" si="6"/>
        <v>Aristides Aquino</v>
      </c>
      <c r="Y538" s="45" t="s">
        <v>1791</v>
      </c>
      <c r="Z538" s="48"/>
    </row>
    <row r="539">
      <c r="A539" s="31"/>
      <c r="B539" s="45"/>
      <c r="C539" s="48"/>
      <c r="D539" s="45"/>
      <c r="E539" s="48"/>
      <c r="F539" s="45"/>
      <c r="G539" s="48"/>
      <c r="H539" s="45"/>
      <c r="I539" s="48"/>
      <c r="J539" s="45"/>
      <c r="K539" s="48"/>
      <c r="L539" s="45"/>
      <c r="M539" s="48"/>
      <c r="N539" s="45"/>
      <c r="O539" s="48"/>
      <c r="P539" s="45"/>
      <c r="Q539" s="48"/>
      <c r="R539" s="45"/>
      <c r="S539" s="48"/>
      <c r="T539" s="48"/>
      <c r="U539" s="48"/>
      <c r="V539" s="48"/>
      <c r="W539" s="45">
        <v>58.0</v>
      </c>
      <c r="X539" s="48" t="str">
        <f t="shared" si="6"/>
        <v/>
      </c>
      <c r="Y539" s="45" t="s">
        <v>1791</v>
      </c>
      <c r="Z539" s="48"/>
    </row>
    <row r="540">
      <c r="A540" s="31"/>
      <c r="B540" s="45"/>
      <c r="C540" s="48"/>
      <c r="D540" s="45"/>
      <c r="E540" s="48"/>
      <c r="F540" s="45"/>
      <c r="G540" s="48"/>
      <c r="H540" s="45"/>
      <c r="I540" s="48"/>
      <c r="J540" s="45"/>
      <c r="K540" s="48"/>
      <c r="L540" s="45"/>
      <c r="M540" s="48"/>
      <c r="N540" s="45"/>
      <c r="O540" s="48"/>
      <c r="P540" s="45"/>
      <c r="Q540" s="48"/>
      <c r="R540" s="45"/>
      <c r="S540" s="48"/>
      <c r="T540" s="48"/>
      <c r="U540" s="48"/>
      <c r="V540" s="48"/>
      <c r="W540" s="45">
        <v>59.0</v>
      </c>
      <c r="X540" s="48" t="str">
        <f t="shared" si="6"/>
        <v/>
      </c>
      <c r="Y540" s="45" t="s">
        <v>1791</v>
      </c>
      <c r="Z540" s="48"/>
    </row>
    <row r="541">
      <c r="A541" s="31"/>
      <c r="B541" s="45"/>
      <c r="C541" s="48"/>
      <c r="D541" s="45"/>
      <c r="E541" s="48"/>
      <c r="F541" s="45"/>
      <c r="G541" s="48"/>
      <c r="H541" s="45"/>
      <c r="I541" s="48"/>
      <c r="J541" s="45"/>
      <c r="K541" s="48"/>
      <c r="L541" s="45"/>
      <c r="M541" s="48"/>
      <c r="N541" s="45"/>
      <c r="O541" s="48"/>
      <c r="P541" s="45"/>
      <c r="Q541" s="48"/>
      <c r="R541" s="45"/>
      <c r="S541" s="48"/>
      <c r="T541" s="48"/>
      <c r="U541" s="48"/>
      <c r="V541" s="48"/>
      <c r="W541" s="45">
        <v>60.0</v>
      </c>
      <c r="X541" s="48" t="str">
        <f t="shared" si="6"/>
        <v/>
      </c>
      <c r="Y541" s="45" t="s">
        <v>1791</v>
      </c>
      <c r="Z541" s="48"/>
    </row>
    <row r="542">
      <c r="A542" s="31"/>
      <c r="B542" s="45"/>
      <c r="C542" s="48"/>
      <c r="D542" s="45"/>
      <c r="E542" s="48"/>
      <c r="F542" s="45"/>
      <c r="G542" s="48"/>
      <c r="H542" s="45"/>
      <c r="I542" s="48"/>
      <c r="J542" s="45"/>
      <c r="K542" s="48"/>
      <c r="L542" s="45"/>
      <c r="M542" s="48"/>
      <c r="N542" s="45"/>
      <c r="O542" s="48"/>
      <c r="P542" s="45"/>
      <c r="Q542" s="48"/>
      <c r="R542" s="45"/>
      <c r="S542" s="48"/>
      <c r="T542" s="48"/>
      <c r="U542" s="48"/>
      <c r="V542" s="48"/>
      <c r="W542" s="45">
        <v>61.0</v>
      </c>
      <c r="X542" s="48" t="str">
        <f t="shared" si="6"/>
        <v>Christian Yelich</v>
      </c>
      <c r="Y542" s="45" t="s">
        <v>1791</v>
      </c>
      <c r="Z542" s="48"/>
    </row>
    <row r="543">
      <c r="A543" s="31"/>
      <c r="B543" s="45"/>
      <c r="C543" s="48"/>
      <c r="D543" s="45"/>
      <c r="E543" s="48"/>
      <c r="F543" s="45"/>
      <c r="G543" s="48"/>
      <c r="H543" s="45"/>
      <c r="I543" s="48"/>
      <c r="J543" s="45"/>
      <c r="K543" s="48"/>
      <c r="L543" s="45"/>
      <c r="M543" s="48"/>
      <c r="N543" s="45"/>
      <c r="O543" s="48"/>
      <c r="P543" s="45"/>
      <c r="Q543" s="48"/>
      <c r="R543" s="45"/>
      <c r="S543" s="48"/>
      <c r="T543" s="48"/>
      <c r="U543" s="48"/>
      <c r="V543" s="48"/>
      <c r="W543" s="45">
        <v>62.0</v>
      </c>
      <c r="X543" s="48" t="str">
        <f t="shared" si="6"/>
        <v>Bryan Reynolds</v>
      </c>
      <c r="Y543" s="45" t="s">
        <v>1791</v>
      </c>
      <c r="Z543" s="48"/>
    </row>
    <row r="544">
      <c r="A544" s="31"/>
      <c r="B544" s="45"/>
      <c r="C544" s="48"/>
      <c r="D544" s="45"/>
      <c r="E544" s="48"/>
      <c r="F544" s="45"/>
      <c r="G544" s="48"/>
      <c r="H544" s="45"/>
      <c r="I544" s="48"/>
      <c r="J544" s="45"/>
      <c r="K544" s="48"/>
      <c r="L544" s="45"/>
      <c r="M544" s="48"/>
      <c r="N544" s="45"/>
      <c r="O544" s="48"/>
      <c r="P544" s="45"/>
      <c r="Q544" s="48"/>
      <c r="R544" s="45"/>
      <c r="S544" s="48"/>
      <c r="T544" s="48"/>
      <c r="U544" s="48"/>
      <c r="V544" s="48"/>
      <c r="W544" s="45">
        <v>63.0</v>
      </c>
      <c r="X544" s="48" t="str">
        <f t="shared" si="6"/>
        <v/>
      </c>
      <c r="Y544" s="45" t="s">
        <v>1791</v>
      </c>
      <c r="Z544" s="48"/>
    </row>
    <row r="545">
      <c r="A545" s="31"/>
      <c r="B545" s="45"/>
      <c r="C545" s="48"/>
      <c r="D545" s="45"/>
      <c r="E545" s="48"/>
      <c r="F545" s="45"/>
      <c r="G545" s="48"/>
      <c r="H545" s="45"/>
      <c r="I545" s="48"/>
      <c r="J545" s="45"/>
      <c r="K545" s="48"/>
      <c r="L545" s="45"/>
      <c r="M545" s="48"/>
      <c r="N545" s="45"/>
      <c r="O545" s="48"/>
      <c r="P545" s="45"/>
      <c r="Q545" s="48"/>
      <c r="R545" s="45"/>
      <c r="S545" s="48"/>
      <c r="T545" s="48"/>
      <c r="U545" s="48"/>
      <c r="V545" s="48"/>
      <c r="W545" s="45">
        <v>64.0</v>
      </c>
      <c r="X545" s="48" t="str">
        <f t="shared" si="6"/>
        <v/>
      </c>
      <c r="Y545" s="45" t="s">
        <v>1791</v>
      </c>
      <c r="Z545" s="48"/>
    </row>
    <row r="546">
      <c r="A546" s="31"/>
      <c r="B546" s="45"/>
      <c r="C546" s="48"/>
      <c r="D546" s="45"/>
      <c r="E546" s="48"/>
      <c r="F546" s="45"/>
      <c r="G546" s="48"/>
      <c r="H546" s="45"/>
      <c r="I546" s="48"/>
      <c r="J546" s="45"/>
      <c r="K546" s="48"/>
      <c r="L546" s="45"/>
      <c r="M546" s="48"/>
      <c r="N546" s="45"/>
      <c r="O546" s="48"/>
      <c r="P546" s="45"/>
      <c r="Q546" s="48"/>
      <c r="R546" s="45"/>
      <c r="S546" s="48"/>
      <c r="T546" s="48"/>
      <c r="U546" s="48"/>
      <c r="V546" s="48"/>
      <c r="W546" s="45">
        <v>65.0</v>
      </c>
      <c r="X546" s="48" t="str">
        <f t="shared" si="6"/>
        <v/>
      </c>
      <c r="Y546" s="45" t="s">
        <v>1791</v>
      </c>
      <c r="Z546" s="48"/>
    </row>
    <row r="547">
      <c r="A547" s="31"/>
      <c r="B547" s="45"/>
      <c r="C547" s="48"/>
      <c r="D547" s="45"/>
      <c r="E547" s="48"/>
      <c r="F547" s="45"/>
      <c r="G547" s="48"/>
      <c r="H547" s="45"/>
      <c r="I547" s="48"/>
      <c r="J547" s="45"/>
      <c r="K547" s="48"/>
      <c r="L547" s="45"/>
      <c r="M547" s="48"/>
      <c r="N547" s="45"/>
      <c r="O547" s="48"/>
      <c r="P547" s="45"/>
      <c r="Q547" s="48"/>
      <c r="R547" s="45"/>
      <c r="S547" s="48"/>
      <c r="T547" s="48"/>
      <c r="U547" s="48"/>
      <c r="V547" s="48"/>
      <c r="W547" s="45">
        <v>66.0</v>
      </c>
      <c r="X547" s="48" t="str">
        <f t="shared" si="6"/>
        <v/>
      </c>
      <c r="Y547" s="45" t="s">
        <v>1791</v>
      </c>
      <c r="Z547" s="48"/>
    </row>
    <row r="548">
      <c r="A548" s="31"/>
      <c r="B548" s="45"/>
      <c r="C548" s="48"/>
      <c r="D548" s="45"/>
      <c r="E548" s="48"/>
      <c r="F548" s="45"/>
      <c r="G548" s="48"/>
      <c r="H548" s="45"/>
      <c r="I548" s="48"/>
      <c r="J548" s="45"/>
      <c r="K548" s="48"/>
      <c r="L548" s="45"/>
      <c r="M548" s="48"/>
      <c r="N548" s="45"/>
      <c r="O548" s="48"/>
      <c r="P548" s="45"/>
      <c r="Q548" s="48"/>
      <c r="R548" s="45"/>
      <c r="S548" s="48"/>
      <c r="T548" s="48"/>
      <c r="U548" s="48"/>
      <c r="V548" s="48"/>
      <c r="W548" s="45">
        <v>67.0</v>
      </c>
      <c r="X548" s="48" t="str">
        <f t="shared" si="6"/>
        <v>Byron Buxton</v>
      </c>
      <c r="Y548" s="45" t="s">
        <v>1791</v>
      </c>
      <c r="Z548" s="48"/>
    </row>
    <row r="549">
      <c r="A549" s="31"/>
      <c r="B549" s="45"/>
      <c r="C549" s="48"/>
      <c r="D549" s="45"/>
      <c r="E549" s="48"/>
      <c r="F549" s="45"/>
      <c r="G549" s="48"/>
      <c r="H549" s="45"/>
      <c r="I549" s="48"/>
      <c r="J549" s="45"/>
      <c r="K549" s="48"/>
      <c r="L549" s="45"/>
      <c r="M549" s="48"/>
      <c r="N549" s="45"/>
      <c r="O549" s="48"/>
      <c r="P549" s="45"/>
      <c r="Q549" s="48"/>
      <c r="R549" s="45"/>
      <c r="S549" s="48"/>
      <c r="T549" s="48"/>
      <c r="U549" s="48"/>
      <c r="V549" s="48"/>
      <c r="W549" s="45">
        <v>68.0</v>
      </c>
      <c r="X549" s="48" t="str">
        <f t="shared" si="6"/>
        <v>Jackie Bradley Jr.</v>
      </c>
      <c r="Y549" s="45" t="s">
        <v>1791</v>
      </c>
      <c r="Z549" s="48"/>
    </row>
    <row r="550">
      <c r="A550" s="31"/>
      <c r="B550" s="45"/>
      <c r="C550" s="48"/>
      <c r="D550" s="45"/>
      <c r="E550" s="48"/>
      <c r="F550" s="45"/>
      <c r="G550" s="48"/>
      <c r="H550" s="45"/>
      <c r="I550" s="48"/>
      <c r="J550" s="45"/>
      <c r="K550" s="48"/>
      <c r="L550" s="45"/>
      <c r="M550" s="48"/>
      <c r="N550" s="45"/>
      <c r="O550" s="48"/>
      <c r="P550" s="45"/>
      <c r="Q550" s="48"/>
      <c r="R550" s="45"/>
      <c r="S550" s="48"/>
      <c r="T550" s="48"/>
      <c r="U550" s="48"/>
      <c r="V550" s="48"/>
      <c r="W550" s="45">
        <v>69.0</v>
      </c>
      <c r="X550" s="48" t="str">
        <f t="shared" si="6"/>
        <v/>
      </c>
      <c r="Y550" s="45" t="s">
        <v>1791</v>
      </c>
      <c r="Z550" s="48"/>
    </row>
    <row r="551">
      <c r="A551" s="31"/>
      <c r="B551" s="45"/>
      <c r="C551" s="48"/>
      <c r="D551" s="45"/>
      <c r="E551" s="48"/>
      <c r="F551" s="45"/>
      <c r="G551" s="48"/>
      <c r="H551" s="45"/>
      <c r="I551" s="48"/>
      <c r="J551" s="45"/>
      <c r="K551" s="48"/>
      <c r="L551" s="45"/>
      <c r="M551" s="48"/>
      <c r="N551" s="45"/>
      <c r="O551" s="48"/>
      <c r="P551" s="45"/>
      <c r="Q551" s="48"/>
      <c r="R551" s="45"/>
      <c r="S551" s="48"/>
      <c r="T551" s="48"/>
      <c r="U551" s="48"/>
      <c r="V551" s="48"/>
      <c r="W551" s="45">
        <v>70.0</v>
      </c>
      <c r="X551" s="48" t="str">
        <f t="shared" si="6"/>
        <v/>
      </c>
      <c r="Y551" s="45" t="s">
        <v>1791</v>
      </c>
      <c r="Z551" s="48"/>
    </row>
    <row r="552">
      <c r="A552" s="31"/>
      <c r="B552" s="45"/>
      <c r="C552" s="48"/>
      <c r="D552" s="45"/>
      <c r="E552" s="48"/>
      <c r="F552" s="45"/>
      <c r="G552" s="48"/>
      <c r="H552" s="45"/>
      <c r="I552" s="48"/>
      <c r="J552" s="45"/>
      <c r="K552" s="48"/>
      <c r="L552" s="45"/>
      <c r="M552" s="48"/>
      <c r="N552" s="45"/>
      <c r="O552" s="48"/>
      <c r="P552" s="45"/>
      <c r="Q552" s="48"/>
      <c r="R552" s="45"/>
      <c r="S552" s="48"/>
      <c r="T552" s="48"/>
      <c r="U552" s="48"/>
      <c r="V552" s="48"/>
      <c r="W552" s="45">
        <v>71.0</v>
      </c>
      <c r="X552" s="48" t="str">
        <f t="shared" si="6"/>
        <v/>
      </c>
      <c r="Y552" s="45" t="s">
        <v>1791</v>
      </c>
      <c r="Z552" s="48"/>
    </row>
    <row r="553">
      <c r="A553" s="31"/>
      <c r="B553" s="45"/>
      <c r="C553" s="48"/>
      <c r="D553" s="45"/>
      <c r="E553" s="48"/>
      <c r="F553" s="45"/>
      <c r="G553" s="48"/>
      <c r="H553" s="45"/>
      <c r="I553" s="48"/>
      <c r="J553" s="45"/>
      <c r="K553" s="48"/>
      <c r="L553" s="45"/>
      <c r="M553" s="48"/>
      <c r="N553" s="45"/>
      <c r="O553" s="48"/>
      <c r="P553" s="45"/>
      <c r="Q553" s="48"/>
      <c r="R553" s="45"/>
      <c r="S553" s="48"/>
      <c r="T553" s="48"/>
      <c r="U553" s="48"/>
      <c r="V553" s="48"/>
      <c r="W553" s="45">
        <v>72.0</v>
      </c>
      <c r="X553" s="48" t="str">
        <f t="shared" si="6"/>
        <v/>
      </c>
      <c r="Y553" s="45" t="s">
        <v>1791</v>
      </c>
      <c r="Z553" s="48"/>
    </row>
    <row r="554">
      <c r="A554" s="31"/>
      <c r="B554" s="45"/>
      <c r="C554" s="48"/>
      <c r="D554" s="45"/>
      <c r="E554" s="48"/>
      <c r="F554" s="45"/>
      <c r="G554" s="48"/>
      <c r="H554" s="45"/>
      <c r="I554" s="48"/>
      <c r="J554" s="45"/>
      <c r="K554" s="48"/>
      <c r="L554" s="45"/>
      <c r="M554" s="48"/>
      <c r="N554" s="45"/>
      <c r="O554" s="48"/>
      <c r="P554" s="45"/>
      <c r="Q554" s="48"/>
      <c r="R554" s="45"/>
      <c r="S554" s="48"/>
      <c r="T554" s="48"/>
      <c r="U554" s="48"/>
      <c r="V554" s="48"/>
      <c r="W554" s="45">
        <v>73.0</v>
      </c>
      <c r="X554" s="48" t="str">
        <f t="shared" si="6"/>
        <v>Bryce Harper</v>
      </c>
      <c r="Y554" s="45" t="s">
        <v>1791</v>
      </c>
      <c r="Z554" s="48"/>
    </row>
    <row r="555">
      <c r="A555" s="31"/>
      <c r="B555" s="45"/>
      <c r="C555" s="48"/>
      <c r="D555" s="45"/>
      <c r="E555" s="48"/>
      <c r="F555" s="45"/>
      <c r="G555" s="48"/>
      <c r="H555" s="45"/>
      <c r="I555" s="48"/>
      <c r="J555" s="45"/>
      <c r="K555" s="48"/>
      <c r="L555" s="45"/>
      <c r="M555" s="48"/>
      <c r="N555" s="45"/>
      <c r="O555" s="48"/>
      <c r="P555" s="45"/>
      <c r="Q555" s="48"/>
      <c r="R555" s="45"/>
      <c r="S555" s="48"/>
      <c r="T555" s="48"/>
      <c r="U555" s="48"/>
      <c r="V555" s="48"/>
      <c r="W555" s="45">
        <v>74.0</v>
      </c>
      <c r="X555" s="48" t="str">
        <f t="shared" si="6"/>
        <v>Randal Grichuk</v>
      </c>
      <c r="Y555" s="45" t="s">
        <v>1791</v>
      </c>
      <c r="Z555" s="48"/>
    </row>
    <row r="556">
      <c r="A556" s="31"/>
      <c r="B556" s="45"/>
      <c r="C556" s="48"/>
      <c r="D556" s="45"/>
      <c r="E556" s="48"/>
      <c r="F556" s="45"/>
      <c r="G556" s="48"/>
      <c r="H556" s="45"/>
      <c r="I556" s="48"/>
      <c r="J556" s="45"/>
      <c r="K556" s="48"/>
      <c r="L556" s="45"/>
      <c r="M556" s="48"/>
      <c r="N556" s="45"/>
      <c r="O556" s="48"/>
      <c r="P556" s="45"/>
      <c r="Q556" s="48"/>
      <c r="R556" s="45"/>
      <c r="S556" s="48"/>
      <c r="T556" s="48"/>
      <c r="U556" s="48"/>
      <c r="V556" s="48"/>
      <c r="W556" s="45">
        <v>75.0</v>
      </c>
      <c r="X556" s="48" t="str">
        <f t="shared" si="6"/>
        <v>Myles Straw</v>
      </c>
      <c r="Y556" s="45" t="s">
        <v>1791</v>
      </c>
      <c r="Z556" s="48"/>
    </row>
    <row r="557">
      <c r="A557" s="31"/>
      <c r="B557" s="45"/>
      <c r="C557" s="48"/>
      <c r="D557" s="45"/>
      <c r="E557" s="48"/>
      <c r="F557" s="45"/>
      <c r="G557" s="48"/>
      <c r="H557" s="45"/>
      <c r="I557" s="48"/>
      <c r="J557" s="45"/>
      <c r="K557" s="48"/>
      <c r="L557" s="45"/>
      <c r="M557" s="48"/>
      <c r="N557" s="45"/>
      <c r="O557" s="48"/>
      <c r="P557" s="45"/>
      <c r="Q557" s="48"/>
      <c r="R557" s="45"/>
      <c r="S557" s="48"/>
      <c r="T557" s="48"/>
      <c r="U557" s="48"/>
      <c r="V557" s="48"/>
      <c r="W557" s="45">
        <v>76.0</v>
      </c>
      <c r="X557" s="48" t="str">
        <f t="shared" si="6"/>
        <v/>
      </c>
      <c r="Y557" s="45" t="s">
        <v>1791</v>
      </c>
      <c r="Z557" s="48"/>
    </row>
    <row r="558">
      <c r="A558" s="31"/>
      <c r="B558" s="45"/>
      <c r="C558" s="48"/>
      <c r="D558" s="45"/>
      <c r="E558" s="48"/>
      <c r="F558" s="45"/>
      <c r="G558" s="48"/>
      <c r="H558" s="45"/>
      <c r="I558" s="48"/>
      <c r="J558" s="45"/>
      <c r="K558" s="48"/>
      <c r="L558" s="45"/>
      <c r="M558" s="48"/>
      <c r="N558" s="45"/>
      <c r="O558" s="48"/>
      <c r="P558" s="45"/>
      <c r="Q558" s="48"/>
      <c r="R558" s="45"/>
      <c r="S558" s="48"/>
      <c r="T558" s="48"/>
      <c r="U558" s="48"/>
      <c r="V558" s="48"/>
      <c r="W558" s="45">
        <v>77.0</v>
      </c>
      <c r="X558" s="48" t="str">
        <f t="shared" si="6"/>
        <v/>
      </c>
      <c r="Y558" s="45" t="s">
        <v>1791</v>
      </c>
      <c r="Z558" s="48"/>
    </row>
    <row r="559">
      <c r="A559" s="31"/>
      <c r="B559" s="45"/>
      <c r="C559" s="48"/>
      <c r="D559" s="45"/>
      <c r="E559" s="48"/>
      <c r="F559" s="45"/>
      <c r="G559" s="48"/>
      <c r="H559" s="45"/>
      <c r="I559" s="48"/>
      <c r="J559" s="45"/>
      <c r="K559" s="48"/>
      <c r="L559" s="45"/>
      <c r="M559" s="48"/>
      <c r="N559" s="45"/>
      <c r="O559" s="48"/>
      <c r="P559" s="45"/>
      <c r="Q559" s="48"/>
      <c r="R559" s="45"/>
      <c r="S559" s="48"/>
      <c r="T559" s="48"/>
      <c r="U559" s="48"/>
      <c r="V559" s="48"/>
      <c r="W559" s="45">
        <v>78.0</v>
      </c>
      <c r="X559" s="48" t="str">
        <f t="shared" si="6"/>
        <v/>
      </c>
      <c r="Y559" s="45" t="s">
        <v>1791</v>
      </c>
      <c r="Z559" s="48"/>
    </row>
    <row r="560">
      <c r="A560" s="31"/>
      <c r="B560" s="45"/>
      <c r="C560" s="48"/>
      <c r="D560" s="45"/>
      <c r="E560" s="48"/>
      <c r="F560" s="45"/>
      <c r="G560" s="48"/>
      <c r="H560" s="45"/>
      <c r="I560" s="48"/>
      <c r="J560" s="45"/>
      <c r="K560" s="48"/>
      <c r="L560" s="45"/>
      <c r="M560" s="48"/>
      <c r="N560" s="45"/>
      <c r="O560" s="48"/>
      <c r="P560" s="45"/>
      <c r="Q560" s="48"/>
      <c r="R560" s="45"/>
      <c r="S560" s="48"/>
      <c r="T560" s="48"/>
      <c r="U560" s="48"/>
      <c r="V560" s="48"/>
      <c r="W560" s="45">
        <v>79.0</v>
      </c>
      <c r="X560" s="48" t="str">
        <f t="shared" si="6"/>
        <v>Juan Soto</v>
      </c>
      <c r="Y560" s="45" t="s">
        <v>1791</v>
      </c>
      <c r="Z560" s="48"/>
    </row>
    <row r="561">
      <c r="A561" s="31"/>
      <c r="B561" s="45"/>
      <c r="C561" s="48"/>
      <c r="D561" s="45"/>
      <c r="E561" s="48"/>
      <c r="F561" s="45"/>
      <c r="G561" s="48"/>
      <c r="H561" s="45"/>
      <c r="I561" s="48"/>
      <c r="J561" s="45"/>
      <c r="K561" s="48"/>
      <c r="L561" s="45"/>
      <c r="M561" s="48"/>
      <c r="N561" s="45"/>
      <c r="O561" s="48"/>
      <c r="P561" s="45"/>
      <c r="Q561" s="48"/>
      <c r="R561" s="45"/>
      <c r="S561" s="48"/>
      <c r="T561" s="48"/>
      <c r="U561" s="48"/>
      <c r="V561" s="48"/>
      <c r="W561" s="45">
        <v>80.0</v>
      </c>
      <c r="X561" s="48" t="str">
        <f t="shared" si="6"/>
        <v>Garrett Hampson</v>
      </c>
      <c r="Y561" s="45" t="s">
        <v>1791</v>
      </c>
      <c r="Z561" s="48"/>
    </row>
    <row r="562">
      <c r="A562" s="31"/>
      <c r="B562" s="45"/>
      <c r="C562" s="48"/>
      <c r="D562" s="45"/>
      <c r="E562" s="48"/>
      <c r="F562" s="45"/>
      <c r="G562" s="48"/>
      <c r="H562" s="45"/>
      <c r="I562" s="48"/>
      <c r="J562" s="45"/>
      <c r="K562" s="48"/>
      <c r="L562" s="45"/>
      <c r="M562" s="48"/>
      <c r="N562" s="45"/>
      <c r="O562" s="48"/>
      <c r="P562" s="45"/>
      <c r="Q562" s="48"/>
      <c r="R562" s="45"/>
      <c r="S562" s="48"/>
      <c r="T562" s="48"/>
      <c r="U562" s="48"/>
      <c r="V562" s="48"/>
      <c r="W562" s="45">
        <v>81.0</v>
      </c>
      <c r="X562" s="48" t="str">
        <f t="shared" si="6"/>
        <v>Franmil Reyes</v>
      </c>
      <c r="Y562" s="45" t="s">
        <v>1791</v>
      </c>
      <c r="Z562" s="48"/>
    </row>
    <row r="563">
      <c r="A563" s="31"/>
      <c r="B563" s="45"/>
      <c r="C563" s="48"/>
      <c r="D563" s="45"/>
      <c r="E563" s="48"/>
      <c r="F563" s="45"/>
      <c r="G563" s="48"/>
      <c r="H563" s="45"/>
      <c r="I563" s="48"/>
      <c r="J563" s="45"/>
      <c r="K563" s="48"/>
      <c r="L563" s="45"/>
      <c r="M563" s="48"/>
      <c r="N563" s="45"/>
      <c r="O563" s="48"/>
      <c r="P563" s="45"/>
      <c r="Q563" s="48"/>
      <c r="R563" s="45"/>
      <c r="S563" s="48"/>
      <c r="T563" s="48"/>
      <c r="U563" s="48"/>
      <c r="V563" s="48"/>
      <c r="W563" s="45">
        <v>82.0</v>
      </c>
      <c r="X563" s="48" t="str">
        <f t="shared" si="6"/>
        <v>Daulton Varsho</v>
      </c>
      <c r="Y563" s="45" t="s">
        <v>1791</v>
      </c>
      <c r="Z563" s="48"/>
    </row>
    <row r="564">
      <c r="A564" s="31"/>
      <c r="B564" s="45"/>
      <c r="C564" s="48"/>
      <c r="D564" s="45"/>
      <c r="E564" s="48"/>
      <c r="F564" s="45"/>
      <c r="G564" s="48"/>
      <c r="H564" s="45"/>
      <c r="I564" s="48"/>
      <c r="J564" s="45"/>
      <c r="K564" s="48"/>
      <c r="L564" s="45"/>
      <c r="M564" s="48"/>
      <c r="N564" s="45"/>
      <c r="O564" s="48"/>
      <c r="P564" s="45"/>
      <c r="Q564" s="48"/>
      <c r="R564" s="45"/>
      <c r="S564" s="48"/>
      <c r="T564" s="48"/>
      <c r="U564" s="48"/>
      <c r="V564" s="48"/>
      <c r="W564" s="45">
        <v>83.0</v>
      </c>
      <c r="X564" s="48" t="str">
        <f t="shared" si="6"/>
        <v/>
      </c>
      <c r="Y564" s="45" t="s">
        <v>1791</v>
      </c>
      <c r="Z564" s="48"/>
    </row>
    <row r="565">
      <c r="A565" s="31"/>
      <c r="B565" s="45"/>
      <c r="C565" s="48"/>
      <c r="D565" s="45"/>
      <c r="E565" s="48"/>
      <c r="F565" s="45"/>
      <c r="G565" s="48"/>
      <c r="H565" s="45"/>
      <c r="I565" s="48"/>
      <c r="J565" s="45"/>
      <c r="K565" s="48"/>
      <c r="L565" s="45"/>
      <c r="M565" s="48"/>
      <c r="N565" s="45"/>
      <c r="O565" s="48"/>
      <c r="P565" s="45"/>
      <c r="Q565" s="48"/>
      <c r="R565" s="45"/>
      <c r="S565" s="48"/>
      <c r="T565" s="48"/>
      <c r="U565" s="48"/>
      <c r="V565" s="48"/>
      <c r="W565" s="45">
        <v>84.0</v>
      </c>
      <c r="X565" s="48" t="str">
        <f t="shared" si="6"/>
        <v/>
      </c>
      <c r="Y565" s="45" t="s">
        <v>1791</v>
      </c>
      <c r="Z565" s="48"/>
    </row>
    <row r="566">
      <c r="A566" s="31"/>
      <c r="B566" s="45"/>
      <c r="C566" s="48"/>
      <c r="D566" s="45"/>
      <c r="E566" s="48"/>
      <c r="F566" s="45"/>
      <c r="G566" s="48"/>
      <c r="H566" s="45"/>
      <c r="I566" s="48"/>
      <c r="J566" s="45"/>
      <c r="K566" s="48"/>
      <c r="L566" s="45"/>
      <c r="M566" s="48"/>
      <c r="N566" s="45"/>
      <c r="O566" s="48"/>
      <c r="P566" s="45"/>
      <c r="Q566" s="48"/>
      <c r="R566" s="45"/>
      <c r="S566" s="48"/>
      <c r="T566" s="48"/>
      <c r="U566" s="48"/>
      <c r="V566" s="48"/>
      <c r="W566" s="45">
        <v>85.0</v>
      </c>
      <c r="X566" s="48" t="str">
        <f t="shared" si="6"/>
        <v>Nelson Cruz</v>
      </c>
      <c r="Y566" s="45" t="s">
        <v>1791</v>
      </c>
      <c r="Z566" s="48"/>
    </row>
    <row r="567">
      <c r="A567" s="31"/>
      <c r="B567" s="45"/>
      <c r="C567" s="48"/>
      <c r="D567" s="45"/>
      <c r="E567" s="48"/>
      <c r="F567" s="45"/>
      <c r="G567" s="48"/>
      <c r="H567" s="45"/>
      <c r="I567" s="48"/>
      <c r="J567" s="45"/>
      <c r="K567" s="48"/>
      <c r="L567" s="45"/>
      <c r="M567" s="48"/>
      <c r="N567" s="45"/>
      <c r="O567" s="48"/>
      <c r="P567" s="45"/>
      <c r="Q567" s="48"/>
      <c r="R567" s="45"/>
      <c r="S567" s="48"/>
      <c r="T567" s="48"/>
      <c r="U567" s="48"/>
      <c r="V567" s="48"/>
      <c r="W567" s="45">
        <v>86.0</v>
      </c>
      <c r="X567" s="48" t="str">
        <f t="shared" si="6"/>
        <v>Harrison Bader</v>
      </c>
      <c r="Y567" s="45" t="s">
        <v>1791</v>
      </c>
      <c r="Z567" s="48"/>
    </row>
    <row r="568">
      <c r="A568" s="31"/>
      <c r="B568" s="45"/>
      <c r="C568" s="48"/>
      <c r="D568" s="45"/>
      <c r="E568" s="48"/>
      <c r="F568" s="45"/>
      <c r="G568" s="48"/>
      <c r="H568" s="45"/>
      <c r="I568" s="48"/>
      <c r="J568" s="45"/>
      <c r="K568" s="48"/>
      <c r="L568" s="45"/>
      <c r="M568" s="48"/>
      <c r="N568" s="45"/>
      <c r="O568" s="48"/>
      <c r="P568" s="45"/>
      <c r="Q568" s="48"/>
      <c r="R568" s="45"/>
      <c r="S568" s="48"/>
      <c r="T568" s="48"/>
      <c r="U568" s="48"/>
      <c r="V568" s="48"/>
      <c r="W568" s="45">
        <v>87.0</v>
      </c>
      <c r="X568" s="48" t="str">
        <f t="shared" si="6"/>
        <v/>
      </c>
      <c r="Y568" s="45" t="s">
        <v>1791</v>
      </c>
      <c r="Z568" s="48"/>
    </row>
    <row r="569">
      <c r="A569" s="31"/>
      <c r="B569" s="45"/>
      <c r="C569" s="48"/>
      <c r="D569" s="45"/>
      <c r="E569" s="48"/>
      <c r="F569" s="45"/>
      <c r="G569" s="48"/>
      <c r="H569" s="45"/>
      <c r="I569" s="48"/>
      <c r="J569" s="45"/>
      <c r="K569" s="48"/>
      <c r="L569" s="45"/>
      <c r="M569" s="48"/>
      <c r="N569" s="45"/>
      <c r="O569" s="48"/>
      <c r="P569" s="45"/>
      <c r="Q569" s="48"/>
      <c r="R569" s="45"/>
      <c r="S569" s="48"/>
      <c r="T569" s="48"/>
      <c r="U569" s="48"/>
      <c r="V569" s="48"/>
      <c r="W569" s="45">
        <v>88.0</v>
      </c>
      <c r="X569" s="48" t="str">
        <f t="shared" si="6"/>
        <v/>
      </c>
      <c r="Y569" s="45" t="s">
        <v>1791</v>
      </c>
      <c r="Z569" s="48"/>
    </row>
    <row r="570">
      <c r="A570" s="31"/>
      <c r="B570" s="45"/>
      <c r="C570" s="48"/>
      <c r="D570" s="45"/>
      <c r="E570" s="48"/>
      <c r="F570" s="45"/>
      <c r="G570" s="48"/>
      <c r="H570" s="45"/>
      <c r="I570" s="48"/>
      <c r="J570" s="45"/>
      <c r="K570" s="48"/>
      <c r="L570" s="45"/>
      <c r="M570" s="48"/>
      <c r="N570" s="45"/>
      <c r="O570" s="48"/>
      <c r="P570" s="45"/>
      <c r="Q570" s="48"/>
      <c r="R570" s="45"/>
      <c r="S570" s="48"/>
      <c r="T570" s="48"/>
      <c r="U570" s="48"/>
      <c r="V570" s="48"/>
      <c r="W570" s="45">
        <v>89.0</v>
      </c>
      <c r="X570" s="48" t="str">
        <f t="shared" si="6"/>
        <v/>
      </c>
      <c r="Y570" s="45" t="s">
        <v>1791</v>
      </c>
      <c r="Z570" s="48"/>
    </row>
    <row r="571">
      <c r="A571" s="31"/>
      <c r="B571" s="45"/>
      <c r="C571" s="48"/>
      <c r="D571" s="45"/>
      <c r="E571" s="48"/>
      <c r="F571" s="45"/>
      <c r="G571" s="48"/>
      <c r="H571" s="45"/>
      <c r="I571" s="48"/>
      <c r="J571" s="45"/>
      <c r="K571" s="48"/>
      <c r="L571" s="45"/>
      <c r="M571" s="48"/>
      <c r="N571" s="45"/>
      <c r="O571" s="48"/>
      <c r="P571" s="45"/>
      <c r="Q571" s="48"/>
      <c r="R571" s="45"/>
      <c r="S571" s="48"/>
      <c r="T571" s="48"/>
      <c r="U571" s="48"/>
      <c r="V571" s="48"/>
      <c r="W571" s="45">
        <v>90.0</v>
      </c>
      <c r="X571" s="48" t="str">
        <f t="shared" si="6"/>
        <v/>
      </c>
      <c r="Y571" s="45" t="s">
        <v>1791</v>
      </c>
      <c r="Z571" s="48"/>
    </row>
    <row r="572">
      <c r="A572" s="31"/>
      <c r="B572" s="45"/>
      <c r="C572" s="48"/>
      <c r="D572" s="45"/>
      <c r="E572" s="48"/>
      <c r="F572" s="45"/>
      <c r="G572" s="48"/>
      <c r="H572" s="45"/>
      <c r="I572" s="48"/>
      <c r="J572" s="45"/>
      <c r="K572" s="48"/>
      <c r="L572" s="45"/>
      <c r="M572" s="48"/>
      <c r="N572" s="45"/>
      <c r="O572" s="48"/>
      <c r="P572" s="45"/>
      <c r="Q572" s="48"/>
      <c r="R572" s="45"/>
      <c r="S572" s="48"/>
      <c r="T572" s="48"/>
      <c r="U572" s="48"/>
      <c r="V572" s="48"/>
      <c r="W572" s="45">
        <v>91.0</v>
      </c>
      <c r="X572" s="48" t="str">
        <f t="shared" si="6"/>
        <v>Cody Bellinger</v>
      </c>
      <c r="Y572" s="45" t="s">
        <v>1791</v>
      </c>
      <c r="Z572" s="48"/>
    </row>
    <row r="573">
      <c r="A573" s="31"/>
      <c r="B573" s="45"/>
      <c r="C573" s="48"/>
      <c r="D573" s="45"/>
      <c r="E573" s="48"/>
      <c r="F573" s="45"/>
      <c r="G573" s="48"/>
      <c r="H573" s="45"/>
      <c r="I573" s="48"/>
      <c r="J573" s="45"/>
      <c r="K573" s="48"/>
      <c r="L573" s="45"/>
      <c r="M573" s="48"/>
      <c r="N573" s="45"/>
      <c r="O573" s="48"/>
      <c r="P573" s="45"/>
      <c r="Q573" s="48"/>
      <c r="R573" s="45"/>
      <c r="S573" s="48"/>
      <c r="T573" s="48"/>
      <c r="U573" s="48"/>
      <c r="V573" s="48"/>
      <c r="W573" s="45">
        <v>92.0</v>
      </c>
      <c r="X573" s="48" t="str">
        <f t="shared" si="6"/>
        <v>David Peralta</v>
      </c>
      <c r="Y573" s="45" t="s">
        <v>1791</v>
      </c>
      <c r="Z573" s="48"/>
    </row>
    <row r="574">
      <c r="A574" s="31"/>
      <c r="B574" s="45"/>
      <c r="C574" s="48"/>
      <c r="D574" s="45"/>
      <c r="E574" s="48"/>
      <c r="F574" s="45"/>
      <c r="G574" s="48"/>
      <c r="H574" s="45"/>
      <c r="I574" s="48"/>
      <c r="J574" s="45"/>
      <c r="K574" s="48"/>
      <c r="L574" s="45"/>
      <c r="M574" s="48"/>
      <c r="N574" s="45"/>
      <c r="O574" s="48"/>
      <c r="P574" s="45"/>
      <c r="Q574" s="48"/>
      <c r="R574" s="45"/>
      <c r="S574" s="48"/>
      <c r="T574" s="48"/>
      <c r="U574" s="48"/>
      <c r="V574" s="48"/>
      <c r="W574" s="45">
        <v>93.0</v>
      </c>
      <c r="X574" s="48" t="str">
        <f t="shared" si="6"/>
        <v/>
      </c>
      <c r="Y574" s="45" t="s">
        <v>1791</v>
      </c>
      <c r="Z574" s="48"/>
    </row>
    <row r="575">
      <c r="A575" s="31"/>
      <c r="B575" s="45"/>
      <c r="C575" s="48"/>
      <c r="D575" s="45"/>
      <c r="E575" s="48"/>
      <c r="F575" s="45"/>
      <c r="G575" s="48"/>
      <c r="H575" s="45"/>
      <c r="I575" s="48"/>
      <c r="J575" s="45"/>
      <c r="K575" s="48"/>
      <c r="L575" s="45"/>
      <c r="M575" s="48"/>
      <c r="N575" s="45"/>
      <c r="O575" s="48"/>
      <c r="P575" s="45"/>
      <c r="Q575" s="48"/>
      <c r="R575" s="45"/>
      <c r="S575" s="48"/>
      <c r="T575" s="48"/>
      <c r="U575" s="48"/>
      <c r="V575" s="48"/>
      <c r="W575" s="45">
        <v>94.0</v>
      </c>
      <c r="X575" s="48" t="str">
        <f t="shared" si="6"/>
        <v/>
      </c>
      <c r="Y575" s="45" t="s">
        <v>1791</v>
      </c>
      <c r="Z575" s="48"/>
    </row>
    <row r="576">
      <c r="A576" s="31"/>
      <c r="B576" s="45"/>
      <c r="C576" s="48"/>
      <c r="D576" s="45"/>
      <c r="E576" s="48"/>
      <c r="F576" s="45"/>
      <c r="G576" s="48"/>
      <c r="H576" s="45"/>
      <c r="I576" s="48"/>
      <c r="J576" s="45"/>
      <c r="K576" s="48"/>
      <c r="L576" s="45"/>
      <c r="M576" s="48"/>
      <c r="N576" s="45"/>
      <c r="O576" s="48"/>
      <c r="P576" s="45"/>
      <c r="Q576" s="48"/>
      <c r="R576" s="45"/>
      <c r="S576" s="48"/>
      <c r="T576" s="48"/>
      <c r="U576" s="48"/>
      <c r="V576" s="48"/>
      <c r="W576" s="45">
        <v>95.0</v>
      </c>
      <c r="X576" s="48" t="str">
        <f t="shared" si="6"/>
        <v/>
      </c>
      <c r="Y576" s="45" t="s">
        <v>1791</v>
      </c>
      <c r="Z576" s="48"/>
    </row>
    <row r="577">
      <c r="A577" s="31"/>
      <c r="B577" s="45"/>
      <c r="C577" s="48"/>
      <c r="D577" s="45"/>
      <c r="E577" s="48"/>
      <c r="F577" s="45"/>
      <c r="G577" s="48"/>
      <c r="H577" s="45"/>
      <c r="I577" s="48"/>
      <c r="J577" s="45"/>
      <c r="K577" s="48"/>
      <c r="L577" s="45"/>
      <c r="M577" s="48"/>
      <c r="N577" s="45"/>
      <c r="O577" s="48"/>
      <c r="P577" s="45"/>
      <c r="Q577" s="48"/>
      <c r="R577" s="45"/>
      <c r="S577" s="48"/>
      <c r="T577" s="48"/>
      <c r="U577" s="48"/>
      <c r="V577" s="48"/>
      <c r="W577" s="45">
        <v>96.0</v>
      </c>
      <c r="X577" s="48" t="str">
        <f t="shared" si="6"/>
        <v/>
      </c>
      <c r="Y577" s="45" t="s">
        <v>1791</v>
      </c>
      <c r="Z577" s="48"/>
    </row>
    <row r="578">
      <c r="A578" s="31"/>
      <c r="B578" s="45"/>
      <c r="C578" s="48"/>
      <c r="D578" s="45"/>
      <c r="E578" s="48"/>
      <c r="F578" s="45"/>
      <c r="G578" s="48"/>
      <c r="H578" s="45"/>
      <c r="I578" s="48"/>
      <c r="J578" s="45"/>
      <c r="K578" s="48"/>
      <c r="L578" s="45"/>
      <c r="M578" s="48"/>
      <c r="N578" s="45"/>
      <c r="O578" s="48"/>
      <c r="P578" s="45"/>
      <c r="Q578" s="48"/>
      <c r="R578" s="45"/>
      <c r="S578" s="48"/>
      <c r="T578" s="48"/>
      <c r="U578" s="48"/>
      <c r="V578" s="48"/>
      <c r="W578" s="45">
        <v>1.0</v>
      </c>
      <c r="X578" s="48" t="str">
        <f t="shared" ref="X578:X673" si="7">M2</f>
        <v>Teoscar Hernandez</v>
      </c>
      <c r="Y578" s="45" t="s">
        <v>1791</v>
      </c>
      <c r="Z578" s="48"/>
    </row>
    <row r="579">
      <c r="A579" s="31"/>
      <c r="B579" s="45"/>
      <c r="C579" s="48"/>
      <c r="D579" s="45"/>
      <c r="E579" s="48"/>
      <c r="F579" s="45"/>
      <c r="G579" s="48"/>
      <c r="H579" s="45"/>
      <c r="I579" s="48"/>
      <c r="J579" s="45"/>
      <c r="K579" s="48"/>
      <c r="L579" s="45"/>
      <c r="M579" s="48"/>
      <c r="N579" s="45"/>
      <c r="O579" s="48"/>
      <c r="P579" s="45"/>
      <c r="Q579" s="48"/>
      <c r="R579" s="45"/>
      <c r="S579" s="48"/>
      <c r="T579" s="48"/>
      <c r="U579" s="48"/>
      <c r="V579" s="48"/>
      <c r="W579" s="45">
        <v>2.0</v>
      </c>
      <c r="X579" s="48" t="str">
        <f t="shared" si="7"/>
        <v>Adam Frazier</v>
      </c>
      <c r="Y579" s="45" t="s">
        <v>1791</v>
      </c>
      <c r="Z579" s="48"/>
    </row>
    <row r="580">
      <c r="A580" s="31"/>
      <c r="B580" s="45"/>
      <c r="C580" s="48"/>
      <c r="D580" s="45"/>
      <c r="E580" s="48"/>
      <c r="F580" s="45"/>
      <c r="G580" s="48"/>
      <c r="H580" s="45"/>
      <c r="I580" s="48"/>
      <c r="J580" s="45"/>
      <c r="K580" s="48"/>
      <c r="L580" s="45"/>
      <c r="M580" s="48"/>
      <c r="N580" s="45"/>
      <c r="O580" s="48"/>
      <c r="P580" s="45"/>
      <c r="Q580" s="48"/>
      <c r="R580" s="45"/>
      <c r="S580" s="48"/>
      <c r="T580" s="48"/>
      <c r="U580" s="48"/>
      <c r="V580" s="48"/>
      <c r="W580" s="45">
        <v>3.0</v>
      </c>
      <c r="X580" s="48" t="str">
        <f t="shared" si="7"/>
        <v>Adam Duvall</v>
      </c>
      <c r="Y580" s="45" t="s">
        <v>1791</v>
      </c>
      <c r="Z580" s="48"/>
    </row>
    <row r="581">
      <c r="A581" s="31"/>
      <c r="B581" s="45"/>
      <c r="C581" s="48"/>
      <c r="D581" s="45"/>
      <c r="E581" s="48"/>
      <c r="F581" s="45"/>
      <c r="G581" s="48"/>
      <c r="H581" s="45"/>
      <c r="I581" s="48"/>
      <c r="J581" s="45"/>
      <c r="K581" s="48"/>
      <c r="L581" s="45"/>
      <c r="M581" s="48"/>
      <c r="N581" s="45"/>
      <c r="O581" s="48"/>
      <c r="P581" s="45"/>
      <c r="Q581" s="48"/>
      <c r="R581" s="45"/>
      <c r="S581" s="48"/>
      <c r="T581" s="48"/>
      <c r="U581" s="48"/>
      <c r="V581" s="48"/>
      <c r="W581" s="45">
        <v>4.0</v>
      </c>
      <c r="X581" s="48" t="str">
        <f t="shared" si="7"/>
        <v>Nick Solak</v>
      </c>
      <c r="Y581" s="45" t="s">
        <v>1791</v>
      </c>
      <c r="Z581" s="48"/>
    </row>
    <row r="582">
      <c r="A582" s="31"/>
      <c r="B582" s="45"/>
      <c r="C582" s="48"/>
      <c r="D582" s="45"/>
      <c r="E582" s="48"/>
      <c r="F582" s="45"/>
      <c r="G582" s="48"/>
      <c r="H582" s="45"/>
      <c r="I582" s="48"/>
      <c r="J582" s="45"/>
      <c r="K582" s="48"/>
      <c r="L582" s="45"/>
      <c r="M582" s="48"/>
      <c r="N582" s="45"/>
      <c r="O582" s="48"/>
      <c r="P582" s="45"/>
      <c r="Q582" s="48"/>
      <c r="R582" s="45"/>
      <c r="S582" s="48"/>
      <c r="T582" s="48"/>
      <c r="U582" s="48"/>
      <c r="V582" s="48"/>
      <c r="W582" s="45">
        <v>5.0</v>
      </c>
      <c r="X582" s="48" t="str">
        <f t="shared" si="7"/>
        <v>Pavin Smith</v>
      </c>
      <c r="Y582" s="45" t="s">
        <v>1791</v>
      </c>
      <c r="Z582" s="48"/>
    </row>
    <row r="583">
      <c r="A583" s="31"/>
      <c r="B583" s="45"/>
      <c r="C583" s="48"/>
      <c r="D583" s="45"/>
      <c r="E583" s="48"/>
      <c r="F583" s="45"/>
      <c r="G583" s="48"/>
      <c r="H583" s="45"/>
      <c r="I583" s="48"/>
      <c r="J583" s="45"/>
      <c r="K583" s="48"/>
      <c r="L583" s="45"/>
      <c r="M583" s="48"/>
      <c r="N583" s="45"/>
      <c r="O583" s="48"/>
      <c r="P583" s="45"/>
      <c r="Q583" s="48"/>
      <c r="R583" s="45"/>
      <c r="S583" s="48"/>
      <c r="T583" s="48"/>
      <c r="U583" s="48"/>
      <c r="V583" s="48"/>
      <c r="W583" s="45">
        <v>6.0</v>
      </c>
      <c r="X583" s="48" t="str">
        <f t="shared" si="7"/>
        <v/>
      </c>
      <c r="Y583" s="45" t="s">
        <v>1791</v>
      </c>
      <c r="Z583" s="48"/>
    </row>
    <row r="584">
      <c r="A584" s="31"/>
      <c r="B584" s="45"/>
      <c r="C584" s="48"/>
      <c r="D584" s="45"/>
      <c r="E584" s="48"/>
      <c r="F584" s="45"/>
      <c r="G584" s="48"/>
      <c r="H584" s="45"/>
      <c r="I584" s="48"/>
      <c r="J584" s="45"/>
      <c r="K584" s="48"/>
      <c r="L584" s="45"/>
      <c r="M584" s="48"/>
      <c r="N584" s="45"/>
      <c r="O584" s="48"/>
      <c r="P584" s="45"/>
      <c r="Q584" s="48"/>
      <c r="R584" s="45"/>
      <c r="S584" s="48"/>
      <c r="T584" s="48"/>
      <c r="U584" s="48"/>
      <c r="V584" s="48"/>
      <c r="W584" s="45">
        <v>7.0</v>
      </c>
      <c r="X584" s="48" t="str">
        <f t="shared" si="7"/>
        <v>Kevin Pillar</v>
      </c>
      <c r="Y584" s="45" t="s">
        <v>1791</v>
      </c>
      <c r="Z584" s="48"/>
    </row>
    <row r="585">
      <c r="A585" s="31"/>
      <c r="B585" s="45"/>
      <c r="C585" s="48"/>
      <c r="D585" s="45"/>
      <c r="E585" s="48"/>
      <c r="F585" s="45"/>
      <c r="G585" s="48"/>
      <c r="H585" s="45"/>
      <c r="I585" s="48"/>
      <c r="J585" s="45"/>
      <c r="K585" s="48"/>
      <c r="L585" s="45"/>
      <c r="M585" s="48"/>
      <c r="N585" s="45"/>
      <c r="O585" s="48"/>
      <c r="P585" s="45"/>
      <c r="Q585" s="48"/>
      <c r="R585" s="45"/>
      <c r="S585" s="48"/>
      <c r="T585" s="48"/>
      <c r="U585" s="48"/>
      <c r="V585" s="48"/>
      <c r="W585" s="45">
        <v>8.0</v>
      </c>
      <c r="X585" s="48" t="str">
        <f t="shared" si="7"/>
        <v>Nick Castellanos</v>
      </c>
      <c r="Y585" s="45" t="s">
        <v>1791</v>
      </c>
      <c r="Z585" s="48"/>
    </row>
    <row r="586">
      <c r="A586" s="31"/>
      <c r="B586" s="45"/>
      <c r="C586" s="48"/>
      <c r="D586" s="45"/>
      <c r="E586" s="48"/>
      <c r="F586" s="45"/>
      <c r="G586" s="48"/>
      <c r="H586" s="45"/>
      <c r="I586" s="48"/>
      <c r="J586" s="45"/>
      <c r="K586" s="48"/>
      <c r="L586" s="45"/>
      <c r="M586" s="48"/>
      <c r="N586" s="45"/>
      <c r="O586" s="48"/>
      <c r="P586" s="45"/>
      <c r="Q586" s="48"/>
      <c r="R586" s="45"/>
      <c r="S586" s="48"/>
      <c r="T586" s="48"/>
      <c r="U586" s="48"/>
      <c r="V586" s="48"/>
      <c r="W586" s="45">
        <v>9.0</v>
      </c>
      <c r="X586" s="48" t="str">
        <f t="shared" si="7"/>
        <v>Anthony Santander</v>
      </c>
      <c r="Y586" s="45" t="s">
        <v>1791</v>
      </c>
      <c r="Z586" s="48"/>
    </row>
    <row r="587">
      <c r="A587" s="31"/>
      <c r="B587" s="45"/>
      <c r="C587" s="48"/>
      <c r="D587" s="45"/>
      <c r="E587" s="48"/>
      <c r="F587" s="45"/>
      <c r="G587" s="48"/>
      <c r="H587" s="45"/>
      <c r="I587" s="48"/>
      <c r="J587" s="45"/>
      <c r="K587" s="48"/>
      <c r="L587" s="45"/>
      <c r="M587" s="48"/>
      <c r="N587" s="45"/>
      <c r="O587" s="48"/>
      <c r="P587" s="45"/>
      <c r="Q587" s="48"/>
      <c r="R587" s="45"/>
      <c r="S587" s="48"/>
      <c r="T587" s="48"/>
      <c r="U587" s="48"/>
      <c r="V587" s="48"/>
      <c r="W587" s="45">
        <v>10.0</v>
      </c>
      <c r="X587" s="48" t="str">
        <f t="shared" si="7"/>
        <v>Adolis Garc�a</v>
      </c>
      <c r="Y587" s="45" t="s">
        <v>1791</v>
      </c>
      <c r="Z587" s="48"/>
    </row>
    <row r="588">
      <c r="A588" s="31"/>
      <c r="B588" s="45"/>
      <c r="C588" s="48"/>
      <c r="D588" s="45"/>
      <c r="E588" s="48"/>
      <c r="F588" s="45"/>
      <c r="G588" s="48"/>
      <c r="H588" s="45"/>
      <c r="I588" s="48"/>
      <c r="J588" s="45"/>
      <c r="K588" s="48"/>
      <c r="L588" s="45"/>
      <c r="M588" s="48"/>
      <c r="N588" s="45"/>
      <c r="O588" s="48"/>
      <c r="P588" s="45"/>
      <c r="Q588" s="48"/>
      <c r="R588" s="45"/>
      <c r="S588" s="48"/>
      <c r="T588" s="48"/>
      <c r="U588" s="48"/>
      <c r="V588" s="48"/>
      <c r="W588" s="45">
        <v>11.0</v>
      </c>
      <c r="X588" s="48" t="str">
        <f t="shared" si="7"/>
        <v/>
      </c>
      <c r="Y588" s="45" t="s">
        <v>1791</v>
      </c>
      <c r="Z588" s="48"/>
    </row>
    <row r="589">
      <c r="A589" s="31"/>
      <c r="B589" s="45"/>
      <c r="C589" s="48"/>
      <c r="D589" s="45"/>
      <c r="E589" s="48"/>
      <c r="F589" s="45"/>
      <c r="G589" s="48"/>
      <c r="H589" s="45"/>
      <c r="I589" s="48"/>
      <c r="J589" s="45"/>
      <c r="K589" s="48"/>
      <c r="L589" s="45"/>
      <c r="M589" s="48"/>
      <c r="N589" s="45"/>
      <c r="O589" s="48"/>
      <c r="P589" s="45"/>
      <c r="Q589" s="48"/>
      <c r="R589" s="45"/>
      <c r="S589" s="48"/>
      <c r="T589" s="48"/>
      <c r="U589" s="48"/>
      <c r="V589" s="48"/>
      <c r="W589" s="45">
        <v>12.0</v>
      </c>
      <c r="X589" s="48" t="str">
        <f t="shared" si="7"/>
        <v/>
      </c>
      <c r="Y589" s="45" t="s">
        <v>1791</v>
      </c>
      <c r="Z589" s="48"/>
    </row>
    <row r="590">
      <c r="A590" s="31"/>
      <c r="B590" s="45"/>
      <c r="C590" s="48"/>
      <c r="D590" s="45"/>
      <c r="E590" s="48"/>
      <c r="F590" s="45"/>
      <c r="G590" s="48"/>
      <c r="H590" s="45"/>
      <c r="I590" s="48"/>
      <c r="J590" s="45"/>
      <c r="K590" s="48"/>
      <c r="L590" s="45"/>
      <c r="M590" s="48"/>
      <c r="N590" s="45"/>
      <c r="O590" s="48"/>
      <c r="P590" s="45"/>
      <c r="Q590" s="48"/>
      <c r="R590" s="45"/>
      <c r="S590" s="48"/>
      <c r="T590" s="48"/>
      <c r="U590" s="48"/>
      <c r="V590" s="48"/>
      <c r="W590" s="45">
        <v>13.0</v>
      </c>
      <c r="X590" s="48" t="str">
        <f t="shared" si="7"/>
        <v>Yordan �lvarez</v>
      </c>
      <c r="Y590" s="45" t="s">
        <v>1791</v>
      </c>
      <c r="Z590" s="48"/>
    </row>
    <row r="591">
      <c r="A591" s="31"/>
      <c r="B591" s="45"/>
      <c r="C591" s="48"/>
      <c r="D591" s="45"/>
      <c r="E591" s="48"/>
      <c r="F591" s="45"/>
      <c r="G591" s="48"/>
      <c r="H591" s="45"/>
      <c r="I591" s="48"/>
      <c r="J591" s="45"/>
      <c r="K591" s="48"/>
      <c r="L591" s="45"/>
      <c r="M591" s="48"/>
      <c r="N591" s="45"/>
      <c r="O591" s="48"/>
      <c r="P591" s="45"/>
      <c r="Q591" s="48"/>
      <c r="R591" s="45"/>
      <c r="S591" s="48"/>
      <c r="T591" s="48"/>
      <c r="U591" s="48"/>
      <c r="V591" s="48"/>
      <c r="W591" s="45">
        <v>14.0</v>
      </c>
      <c r="X591" s="48" t="str">
        <f t="shared" si="7"/>
        <v>Nomar Mazara</v>
      </c>
      <c r="Y591" s="45" t="s">
        <v>1791</v>
      </c>
      <c r="Z591" s="48"/>
    </row>
    <row r="592">
      <c r="A592" s="31"/>
      <c r="B592" s="45"/>
      <c r="C592" s="48"/>
      <c r="D592" s="45"/>
      <c r="E592" s="48"/>
      <c r="F592" s="45"/>
      <c r="G592" s="48"/>
      <c r="H592" s="45"/>
      <c r="I592" s="48"/>
      <c r="J592" s="45"/>
      <c r="K592" s="48"/>
      <c r="L592" s="45"/>
      <c r="M592" s="48"/>
      <c r="N592" s="45"/>
      <c r="O592" s="48"/>
      <c r="P592" s="45"/>
      <c r="Q592" s="48"/>
      <c r="R592" s="45"/>
      <c r="S592" s="48"/>
      <c r="T592" s="48"/>
      <c r="U592" s="48"/>
      <c r="V592" s="48"/>
      <c r="W592" s="45">
        <v>15.0</v>
      </c>
      <c r="X592" s="48" t="str">
        <f t="shared" si="7"/>
        <v>David Dahl</v>
      </c>
      <c r="Y592" s="45" t="s">
        <v>1791</v>
      </c>
      <c r="Z592" s="48"/>
    </row>
    <row r="593">
      <c r="A593" s="31"/>
      <c r="B593" s="45"/>
      <c r="C593" s="48"/>
      <c r="D593" s="45"/>
      <c r="E593" s="48"/>
      <c r="F593" s="45"/>
      <c r="G593" s="48"/>
      <c r="H593" s="45"/>
      <c r="I593" s="48"/>
      <c r="J593" s="45"/>
      <c r="K593" s="48"/>
      <c r="L593" s="45"/>
      <c r="M593" s="48"/>
      <c r="N593" s="45"/>
      <c r="O593" s="48"/>
      <c r="P593" s="45"/>
      <c r="Q593" s="48"/>
      <c r="R593" s="45"/>
      <c r="S593" s="48"/>
      <c r="T593" s="48"/>
      <c r="U593" s="48"/>
      <c r="V593" s="48"/>
      <c r="W593" s="45">
        <v>16.0</v>
      </c>
      <c r="X593" s="48" t="str">
        <f t="shared" si="7"/>
        <v>Josh Naylor</v>
      </c>
      <c r="Y593" s="45" t="s">
        <v>1791</v>
      </c>
      <c r="Z593" s="48"/>
    </row>
    <row r="594">
      <c r="A594" s="31"/>
      <c r="B594" s="45"/>
      <c r="C594" s="48"/>
      <c r="D594" s="45"/>
      <c r="E594" s="48"/>
      <c r="F594" s="45"/>
      <c r="G594" s="48"/>
      <c r="H594" s="45"/>
      <c r="I594" s="48"/>
      <c r="J594" s="45"/>
      <c r="K594" s="48"/>
      <c r="L594" s="45"/>
      <c r="M594" s="48"/>
      <c r="N594" s="45"/>
      <c r="O594" s="48"/>
      <c r="P594" s="45"/>
      <c r="Q594" s="48"/>
      <c r="R594" s="45"/>
      <c r="S594" s="48"/>
      <c r="T594" s="48"/>
      <c r="U594" s="48"/>
      <c r="V594" s="48"/>
      <c r="W594" s="45">
        <v>17.0</v>
      </c>
      <c r="X594" s="48" t="str">
        <f t="shared" si="7"/>
        <v>Heliot Ramos</v>
      </c>
      <c r="Y594" s="45" t="s">
        <v>1791</v>
      </c>
      <c r="Z594" s="48"/>
    </row>
    <row r="595">
      <c r="A595" s="31"/>
      <c r="B595" s="45"/>
      <c r="C595" s="48"/>
      <c r="D595" s="45"/>
      <c r="E595" s="48"/>
      <c r="F595" s="45"/>
      <c r="G595" s="48"/>
      <c r="H595" s="45"/>
      <c r="I595" s="48"/>
      <c r="J595" s="45"/>
      <c r="K595" s="48"/>
      <c r="L595" s="45"/>
      <c r="M595" s="48"/>
      <c r="N595" s="45"/>
      <c r="O595" s="48"/>
      <c r="P595" s="45"/>
      <c r="Q595" s="48"/>
      <c r="R595" s="45"/>
      <c r="S595" s="48"/>
      <c r="T595" s="48"/>
      <c r="U595" s="48"/>
      <c r="V595" s="48"/>
      <c r="W595" s="45">
        <v>18.0</v>
      </c>
      <c r="X595" s="48" t="str">
        <f t="shared" si="7"/>
        <v/>
      </c>
      <c r="Y595" s="45" t="s">
        <v>1791</v>
      </c>
      <c r="Z595" s="48"/>
    </row>
    <row r="596">
      <c r="A596" s="31"/>
      <c r="B596" s="45"/>
      <c r="C596" s="48"/>
      <c r="D596" s="45"/>
      <c r="E596" s="48"/>
      <c r="F596" s="45"/>
      <c r="G596" s="48"/>
      <c r="H596" s="45"/>
      <c r="I596" s="48"/>
      <c r="J596" s="45"/>
      <c r="K596" s="48"/>
      <c r="L596" s="45"/>
      <c r="M596" s="48"/>
      <c r="N596" s="45"/>
      <c r="O596" s="48"/>
      <c r="P596" s="45"/>
      <c r="Q596" s="48"/>
      <c r="R596" s="45"/>
      <c r="S596" s="48"/>
      <c r="T596" s="48"/>
      <c r="U596" s="48"/>
      <c r="V596" s="48"/>
      <c r="W596" s="45">
        <v>19.0</v>
      </c>
      <c r="X596" s="48" t="str">
        <f t="shared" si="7"/>
        <v>Trent Grisham</v>
      </c>
      <c r="Y596" s="45" t="s">
        <v>1791</v>
      </c>
      <c r="Z596" s="48"/>
    </row>
    <row r="597">
      <c r="A597" s="31"/>
      <c r="B597" s="45"/>
      <c r="C597" s="48"/>
      <c r="D597" s="45"/>
      <c r="E597" s="48"/>
      <c r="F597" s="45"/>
      <c r="G597" s="48"/>
      <c r="H597" s="45"/>
      <c r="I597" s="48"/>
      <c r="J597" s="45"/>
      <c r="K597" s="48"/>
      <c r="L597" s="45"/>
      <c r="M597" s="48"/>
      <c r="N597" s="45"/>
      <c r="O597" s="48"/>
      <c r="P597" s="45"/>
      <c r="Q597" s="48"/>
      <c r="R597" s="45"/>
      <c r="S597" s="48"/>
      <c r="T597" s="48"/>
      <c r="U597" s="48"/>
      <c r="V597" s="48"/>
      <c r="W597" s="45">
        <v>20.0</v>
      </c>
      <c r="X597" s="48" t="str">
        <f t="shared" si="7"/>
        <v>Cedric Mullins</v>
      </c>
      <c r="Y597" s="45" t="s">
        <v>1791</v>
      </c>
      <c r="Z597" s="48"/>
    </row>
    <row r="598">
      <c r="A598" s="31"/>
      <c r="B598" s="45"/>
      <c r="C598" s="48"/>
      <c r="D598" s="45"/>
      <c r="E598" s="48"/>
      <c r="F598" s="45"/>
      <c r="G598" s="48"/>
      <c r="H598" s="45"/>
      <c r="I598" s="48"/>
      <c r="J598" s="45"/>
      <c r="K598" s="48"/>
      <c r="L598" s="45"/>
      <c r="M598" s="48"/>
      <c r="N598" s="45"/>
      <c r="O598" s="48"/>
      <c r="P598" s="45"/>
      <c r="Q598" s="48"/>
      <c r="R598" s="45"/>
      <c r="S598" s="48"/>
      <c r="T598" s="48"/>
      <c r="U598" s="48"/>
      <c r="V598" s="48"/>
      <c r="W598" s="45">
        <v>21.0</v>
      </c>
      <c r="X598" s="48" t="str">
        <f t="shared" si="7"/>
        <v/>
      </c>
      <c r="Y598" s="45" t="s">
        <v>1791</v>
      </c>
      <c r="Z598" s="48"/>
    </row>
    <row r="599">
      <c r="A599" s="31"/>
      <c r="B599" s="45"/>
      <c r="C599" s="48"/>
      <c r="D599" s="45"/>
      <c r="E599" s="48"/>
      <c r="F599" s="45"/>
      <c r="G599" s="48"/>
      <c r="H599" s="45"/>
      <c r="I599" s="48"/>
      <c r="J599" s="45"/>
      <c r="K599" s="48"/>
      <c r="L599" s="45"/>
      <c r="M599" s="48"/>
      <c r="N599" s="45"/>
      <c r="O599" s="48"/>
      <c r="P599" s="45"/>
      <c r="Q599" s="48"/>
      <c r="R599" s="45"/>
      <c r="S599" s="48"/>
      <c r="T599" s="48"/>
      <c r="U599" s="48"/>
      <c r="V599" s="48"/>
      <c r="W599" s="45">
        <v>22.0</v>
      </c>
      <c r="X599" s="48" t="str">
        <f t="shared" si="7"/>
        <v/>
      </c>
      <c r="Y599" s="45" t="s">
        <v>1791</v>
      </c>
      <c r="Z599" s="48"/>
    </row>
    <row r="600">
      <c r="A600" s="31"/>
      <c r="B600" s="45"/>
      <c r="C600" s="48"/>
      <c r="D600" s="45"/>
      <c r="E600" s="48"/>
      <c r="F600" s="45"/>
      <c r="G600" s="48"/>
      <c r="H600" s="45"/>
      <c r="I600" s="48"/>
      <c r="J600" s="45"/>
      <c r="K600" s="48"/>
      <c r="L600" s="45"/>
      <c r="M600" s="48"/>
      <c r="N600" s="45"/>
      <c r="O600" s="48"/>
      <c r="P600" s="45"/>
      <c r="Q600" s="48"/>
      <c r="R600" s="45"/>
      <c r="S600" s="48"/>
      <c r="T600" s="48"/>
      <c r="U600" s="48"/>
      <c r="V600" s="48"/>
      <c r="W600" s="45">
        <v>23.0</v>
      </c>
      <c r="X600" s="48" t="str">
        <f t="shared" si="7"/>
        <v/>
      </c>
      <c r="Y600" s="45" t="s">
        <v>1791</v>
      </c>
      <c r="Z600" s="48"/>
    </row>
    <row r="601">
      <c r="A601" s="31"/>
      <c r="B601" s="45"/>
      <c r="C601" s="48"/>
      <c r="D601" s="45"/>
      <c r="E601" s="48"/>
      <c r="F601" s="45"/>
      <c r="G601" s="48"/>
      <c r="H601" s="45"/>
      <c r="I601" s="48"/>
      <c r="J601" s="45"/>
      <c r="K601" s="48"/>
      <c r="L601" s="45"/>
      <c r="M601" s="48"/>
      <c r="N601" s="45"/>
      <c r="O601" s="48"/>
      <c r="P601" s="45"/>
      <c r="Q601" s="48"/>
      <c r="R601" s="45"/>
      <c r="S601" s="48"/>
      <c r="T601" s="48"/>
      <c r="U601" s="48"/>
      <c r="V601" s="48"/>
      <c r="W601" s="45">
        <v>24.0</v>
      </c>
      <c r="X601" s="48" t="str">
        <f t="shared" si="7"/>
        <v/>
      </c>
      <c r="Y601" s="45" t="s">
        <v>1791</v>
      </c>
      <c r="Z601" s="48"/>
    </row>
    <row r="602">
      <c r="A602" s="31"/>
      <c r="B602" s="45"/>
      <c r="C602" s="48"/>
      <c r="D602" s="45"/>
      <c r="E602" s="48"/>
      <c r="F602" s="45"/>
      <c r="G602" s="48"/>
      <c r="H602" s="45"/>
      <c r="I602" s="48"/>
      <c r="J602" s="45"/>
      <c r="K602" s="48"/>
      <c r="L602" s="45"/>
      <c r="M602" s="48"/>
      <c r="N602" s="45"/>
      <c r="O602" s="48"/>
      <c r="P602" s="45"/>
      <c r="Q602" s="48"/>
      <c r="R602" s="45"/>
      <c r="S602" s="48"/>
      <c r="T602" s="48"/>
      <c r="U602" s="48"/>
      <c r="V602" s="48"/>
      <c r="W602" s="45">
        <v>25.0</v>
      </c>
      <c r="X602" s="48" t="str">
        <f t="shared" si="7"/>
        <v>Tommy Pham</v>
      </c>
      <c r="Y602" s="45" t="s">
        <v>1791</v>
      </c>
      <c r="Z602" s="48"/>
    </row>
    <row r="603">
      <c r="A603" s="31"/>
      <c r="B603" s="45"/>
      <c r="C603" s="48"/>
      <c r="D603" s="45"/>
      <c r="E603" s="48"/>
      <c r="F603" s="45"/>
      <c r="G603" s="48"/>
      <c r="H603" s="45"/>
      <c r="I603" s="48"/>
      <c r="J603" s="45"/>
      <c r="K603" s="48"/>
      <c r="L603" s="45"/>
      <c r="M603" s="48"/>
      <c r="N603" s="45"/>
      <c r="O603" s="48"/>
      <c r="P603" s="45"/>
      <c r="Q603" s="48"/>
      <c r="R603" s="45"/>
      <c r="S603" s="48"/>
      <c r="T603" s="48"/>
      <c r="U603" s="48"/>
      <c r="V603" s="48"/>
      <c r="W603" s="45">
        <v>26.0</v>
      </c>
      <c r="X603" s="48" t="str">
        <f t="shared" si="7"/>
        <v>JaCoby Jones</v>
      </c>
      <c r="Y603" s="45" t="s">
        <v>1791</v>
      </c>
      <c r="Z603" s="48"/>
    </row>
    <row r="604">
      <c r="A604" s="31"/>
      <c r="B604" s="45"/>
      <c r="C604" s="48"/>
      <c r="D604" s="45"/>
      <c r="E604" s="48"/>
      <c r="F604" s="45"/>
      <c r="G604" s="48"/>
      <c r="H604" s="45"/>
      <c r="I604" s="48"/>
      <c r="J604" s="45"/>
      <c r="K604" s="48"/>
      <c r="L604" s="45"/>
      <c r="M604" s="48"/>
      <c r="N604" s="45"/>
      <c r="O604" s="48"/>
      <c r="P604" s="45"/>
      <c r="Q604" s="48"/>
      <c r="R604" s="45"/>
      <c r="S604" s="48"/>
      <c r="T604" s="48"/>
      <c r="U604" s="48"/>
      <c r="V604" s="48"/>
      <c r="W604" s="45">
        <v>27.0</v>
      </c>
      <c r="X604" s="48" t="str">
        <f t="shared" si="7"/>
        <v/>
      </c>
      <c r="Y604" s="45" t="s">
        <v>1791</v>
      </c>
      <c r="Z604" s="48"/>
    </row>
    <row r="605">
      <c r="A605" s="31"/>
      <c r="B605" s="45"/>
      <c r="C605" s="48"/>
      <c r="D605" s="45"/>
      <c r="E605" s="48"/>
      <c r="F605" s="45"/>
      <c r="G605" s="48"/>
      <c r="H605" s="45"/>
      <c r="I605" s="48"/>
      <c r="J605" s="45"/>
      <c r="K605" s="48"/>
      <c r="L605" s="45"/>
      <c r="M605" s="48"/>
      <c r="N605" s="45"/>
      <c r="O605" s="48"/>
      <c r="P605" s="45"/>
      <c r="Q605" s="48"/>
      <c r="R605" s="45"/>
      <c r="S605" s="48"/>
      <c r="T605" s="48"/>
      <c r="U605" s="48"/>
      <c r="V605" s="48"/>
      <c r="W605" s="45">
        <v>28.0</v>
      </c>
      <c r="X605" s="48" t="str">
        <f t="shared" si="7"/>
        <v/>
      </c>
      <c r="Y605" s="45" t="s">
        <v>1791</v>
      </c>
      <c r="Z605" s="48"/>
    </row>
    <row r="606">
      <c r="A606" s="31"/>
      <c r="B606" s="45"/>
      <c r="C606" s="48"/>
      <c r="D606" s="45"/>
      <c r="E606" s="48"/>
      <c r="F606" s="45"/>
      <c r="G606" s="48"/>
      <c r="H606" s="45"/>
      <c r="I606" s="48"/>
      <c r="J606" s="45"/>
      <c r="K606" s="48"/>
      <c r="L606" s="45"/>
      <c r="M606" s="48"/>
      <c r="N606" s="45"/>
      <c r="O606" s="48"/>
      <c r="P606" s="45"/>
      <c r="Q606" s="48"/>
      <c r="R606" s="45"/>
      <c r="S606" s="48"/>
      <c r="T606" s="48"/>
      <c r="U606" s="48"/>
      <c r="V606" s="48"/>
      <c r="W606" s="45">
        <v>29.0</v>
      </c>
      <c r="X606" s="48" t="str">
        <f t="shared" si="7"/>
        <v/>
      </c>
      <c r="Y606" s="45" t="s">
        <v>1791</v>
      </c>
      <c r="Z606" s="48"/>
    </row>
    <row r="607">
      <c r="A607" s="31"/>
      <c r="B607" s="45"/>
      <c r="C607" s="48"/>
      <c r="D607" s="45"/>
      <c r="E607" s="48"/>
      <c r="F607" s="45"/>
      <c r="G607" s="48"/>
      <c r="H607" s="45"/>
      <c r="I607" s="48"/>
      <c r="J607" s="45"/>
      <c r="K607" s="48"/>
      <c r="L607" s="45"/>
      <c r="M607" s="48"/>
      <c r="N607" s="45"/>
      <c r="O607" s="48"/>
      <c r="P607" s="45"/>
      <c r="Q607" s="48"/>
      <c r="R607" s="45"/>
      <c r="S607" s="48"/>
      <c r="T607" s="48"/>
      <c r="U607" s="48"/>
      <c r="V607" s="48"/>
      <c r="W607" s="45">
        <v>30.0</v>
      </c>
      <c r="X607" s="48" t="str">
        <f t="shared" si="7"/>
        <v/>
      </c>
      <c r="Y607" s="45" t="s">
        <v>1791</v>
      </c>
      <c r="Z607" s="48"/>
    </row>
    <row r="608">
      <c r="A608" s="31"/>
      <c r="B608" s="45"/>
      <c r="C608" s="48"/>
      <c r="D608" s="45"/>
      <c r="E608" s="48"/>
      <c r="F608" s="45"/>
      <c r="G608" s="48"/>
      <c r="H608" s="45"/>
      <c r="I608" s="48"/>
      <c r="J608" s="45"/>
      <c r="K608" s="48"/>
      <c r="L608" s="45"/>
      <c r="M608" s="48"/>
      <c r="N608" s="45"/>
      <c r="O608" s="48"/>
      <c r="P608" s="45"/>
      <c r="Q608" s="48"/>
      <c r="R608" s="45"/>
      <c r="S608" s="48"/>
      <c r="T608" s="48"/>
      <c r="U608" s="48"/>
      <c r="V608" s="48"/>
      <c r="W608" s="45">
        <v>31.0</v>
      </c>
      <c r="X608" s="48" t="str">
        <f t="shared" si="7"/>
        <v>Kyle Tucker</v>
      </c>
      <c r="Y608" s="45" t="s">
        <v>1791</v>
      </c>
      <c r="Z608" s="48"/>
    </row>
    <row r="609">
      <c r="A609" s="31"/>
      <c r="B609" s="45"/>
      <c r="C609" s="48"/>
      <c r="D609" s="45"/>
      <c r="E609" s="48"/>
      <c r="F609" s="45"/>
      <c r="G609" s="48"/>
      <c r="H609" s="45"/>
      <c r="I609" s="48"/>
      <c r="J609" s="45"/>
      <c r="K609" s="48"/>
      <c r="L609" s="45"/>
      <c r="M609" s="48"/>
      <c r="N609" s="45"/>
      <c r="O609" s="48"/>
      <c r="P609" s="45"/>
      <c r="Q609" s="48"/>
      <c r="R609" s="45"/>
      <c r="S609" s="48"/>
      <c r="T609" s="48"/>
      <c r="U609" s="48"/>
      <c r="V609" s="48"/>
      <c r="W609" s="45">
        <v>32.0</v>
      </c>
      <c r="X609" s="48" t="str">
        <f t="shared" si="7"/>
        <v>Kevin Kiermaier</v>
      </c>
      <c r="Y609" s="45" t="s">
        <v>1791</v>
      </c>
      <c r="Z609" s="48"/>
    </row>
    <row r="610">
      <c r="A610" s="31"/>
      <c r="B610" s="45"/>
      <c r="C610" s="48"/>
      <c r="D610" s="45"/>
      <c r="E610" s="48"/>
      <c r="F610" s="45"/>
      <c r="G610" s="48"/>
      <c r="H610" s="45"/>
      <c r="I610" s="48"/>
      <c r="J610" s="45"/>
      <c r="K610" s="48"/>
      <c r="L610" s="45"/>
      <c r="M610" s="48"/>
      <c r="N610" s="45"/>
      <c r="O610" s="48"/>
      <c r="P610" s="45"/>
      <c r="Q610" s="48"/>
      <c r="R610" s="45"/>
      <c r="S610" s="48"/>
      <c r="T610" s="48"/>
      <c r="U610" s="48"/>
      <c r="V610" s="48"/>
      <c r="W610" s="45">
        <v>33.0</v>
      </c>
      <c r="X610" s="48" t="str">
        <f t="shared" si="7"/>
        <v>Yadiel Hernandez</v>
      </c>
      <c r="Y610" s="45" t="s">
        <v>1791</v>
      </c>
      <c r="Z610" s="48"/>
    </row>
    <row r="611">
      <c r="A611" s="31"/>
      <c r="B611" s="45"/>
      <c r="C611" s="48"/>
      <c r="D611" s="45"/>
      <c r="E611" s="48"/>
      <c r="F611" s="45"/>
      <c r="G611" s="48"/>
      <c r="H611" s="45"/>
      <c r="I611" s="48"/>
      <c r="J611" s="45"/>
      <c r="K611" s="48"/>
      <c r="L611" s="45"/>
      <c r="M611" s="48"/>
      <c r="N611" s="45"/>
      <c r="O611" s="48"/>
      <c r="P611" s="45"/>
      <c r="Q611" s="48"/>
      <c r="R611" s="45"/>
      <c r="S611" s="48"/>
      <c r="T611" s="48"/>
      <c r="U611" s="48"/>
      <c r="V611" s="48"/>
      <c r="W611" s="45">
        <v>34.0</v>
      </c>
      <c r="X611" s="48" t="str">
        <f t="shared" si="7"/>
        <v/>
      </c>
      <c r="Y611" s="45" t="s">
        <v>1791</v>
      </c>
      <c r="Z611" s="48"/>
    </row>
    <row r="612">
      <c r="A612" s="31"/>
      <c r="B612" s="45"/>
      <c r="C612" s="48"/>
      <c r="D612" s="45"/>
      <c r="E612" s="48"/>
      <c r="F612" s="45"/>
      <c r="G612" s="48"/>
      <c r="H612" s="45"/>
      <c r="I612" s="48"/>
      <c r="J612" s="45"/>
      <c r="K612" s="48"/>
      <c r="L612" s="45"/>
      <c r="M612" s="48"/>
      <c r="N612" s="45"/>
      <c r="O612" s="48"/>
      <c r="P612" s="45"/>
      <c r="Q612" s="48"/>
      <c r="R612" s="45"/>
      <c r="S612" s="48"/>
      <c r="T612" s="48"/>
      <c r="U612" s="48"/>
      <c r="V612" s="48"/>
      <c r="W612" s="45">
        <v>35.0</v>
      </c>
      <c r="X612" s="48" t="str">
        <f t="shared" si="7"/>
        <v/>
      </c>
      <c r="Y612" s="45" t="s">
        <v>1791</v>
      </c>
      <c r="Z612" s="48"/>
    </row>
    <row r="613">
      <c r="A613" s="31"/>
      <c r="B613" s="45"/>
      <c r="C613" s="48"/>
      <c r="D613" s="45"/>
      <c r="E613" s="48"/>
      <c r="F613" s="45"/>
      <c r="G613" s="48"/>
      <c r="H613" s="45"/>
      <c r="I613" s="48"/>
      <c r="J613" s="45"/>
      <c r="K613" s="48"/>
      <c r="L613" s="45"/>
      <c r="M613" s="48"/>
      <c r="N613" s="45"/>
      <c r="O613" s="48"/>
      <c r="P613" s="45"/>
      <c r="Q613" s="48"/>
      <c r="R613" s="45"/>
      <c r="S613" s="48"/>
      <c r="T613" s="48"/>
      <c r="U613" s="48"/>
      <c r="V613" s="48"/>
      <c r="W613" s="45">
        <v>36.0</v>
      </c>
      <c r="X613" s="48" t="str">
        <f t="shared" si="7"/>
        <v/>
      </c>
      <c r="Y613" s="45" t="s">
        <v>1791</v>
      </c>
      <c r="Z613" s="48"/>
    </row>
    <row r="614">
      <c r="A614" s="31"/>
      <c r="B614" s="45"/>
      <c r="C614" s="48"/>
      <c r="D614" s="45"/>
      <c r="E614" s="48"/>
      <c r="F614" s="45"/>
      <c r="G614" s="48"/>
      <c r="H614" s="45"/>
      <c r="I614" s="48"/>
      <c r="J614" s="45"/>
      <c r="K614" s="48"/>
      <c r="L614" s="45"/>
      <c r="M614" s="48"/>
      <c r="N614" s="45"/>
      <c r="O614" s="48"/>
      <c r="P614" s="45"/>
      <c r="Q614" s="48"/>
      <c r="R614" s="45"/>
      <c r="S614" s="48"/>
      <c r="T614" s="48"/>
      <c r="U614" s="48"/>
      <c r="V614" s="48"/>
      <c r="W614" s="45">
        <v>37.0</v>
      </c>
      <c r="X614" s="48" t="str">
        <f t="shared" si="7"/>
        <v>Ian Happ</v>
      </c>
      <c r="Y614" s="45" t="s">
        <v>1791</v>
      </c>
      <c r="Z614" s="48"/>
    </row>
    <row r="615">
      <c r="A615" s="31"/>
      <c r="B615" s="45"/>
      <c r="C615" s="48"/>
      <c r="D615" s="45"/>
      <c r="E615" s="48"/>
      <c r="F615" s="45"/>
      <c r="G615" s="48"/>
      <c r="H615" s="45"/>
      <c r="I615" s="48"/>
      <c r="J615" s="45"/>
      <c r="K615" s="48"/>
      <c r="L615" s="45"/>
      <c r="M615" s="48"/>
      <c r="N615" s="45"/>
      <c r="O615" s="48"/>
      <c r="P615" s="45"/>
      <c r="Q615" s="48"/>
      <c r="R615" s="45"/>
      <c r="S615" s="48"/>
      <c r="T615" s="48"/>
      <c r="U615" s="48"/>
      <c r="V615" s="48"/>
      <c r="W615" s="45">
        <v>38.0</v>
      </c>
      <c r="X615" s="48" t="str">
        <f t="shared" si="7"/>
        <v>Tyler O'Neill</v>
      </c>
      <c r="Y615" s="45" t="s">
        <v>1791</v>
      </c>
      <c r="Z615" s="48"/>
    </row>
    <row r="616">
      <c r="A616" s="31"/>
      <c r="B616" s="45"/>
      <c r="C616" s="48"/>
      <c r="D616" s="45"/>
      <c r="E616" s="48"/>
      <c r="F616" s="45"/>
      <c r="G616" s="48"/>
      <c r="H616" s="45"/>
      <c r="I616" s="48"/>
      <c r="J616" s="45"/>
      <c r="K616" s="48"/>
      <c r="L616" s="45"/>
      <c r="M616" s="48"/>
      <c r="N616" s="45"/>
      <c r="O616" s="48"/>
      <c r="P616" s="45"/>
      <c r="Q616" s="48"/>
      <c r="R616" s="45"/>
      <c r="S616" s="48"/>
      <c r="T616" s="48"/>
      <c r="U616" s="48"/>
      <c r="V616" s="48"/>
      <c r="W616" s="45">
        <v>39.0</v>
      </c>
      <c r="X616" s="48" t="str">
        <f t="shared" si="7"/>
        <v>Yoshitomo Tsutsugo</v>
      </c>
      <c r="Y616" s="45" t="s">
        <v>1791</v>
      </c>
      <c r="Z616" s="48"/>
    </row>
    <row r="617">
      <c r="A617" s="31"/>
      <c r="B617" s="45"/>
      <c r="C617" s="48"/>
      <c r="D617" s="45"/>
      <c r="E617" s="48"/>
      <c r="F617" s="45"/>
      <c r="G617" s="48"/>
      <c r="H617" s="45"/>
      <c r="I617" s="48"/>
      <c r="J617" s="45"/>
      <c r="K617" s="48"/>
      <c r="L617" s="45"/>
      <c r="M617" s="48"/>
      <c r="N617" s="45"/>
      <c r="O617" s="48"/>
      <c r="P617" s="45"/>
      <c r="Q617" s="48"/>
      <c r="R617" s="45"/>
      <c r="S617" s="48"/>
      <c r="T617" s="48"/>
      <c r="U617" s="48"/>
      <c r="V617" s="48"/>
      <c r="W617" s="45">
        <v>40.0</v>
      </c>
      <c r="X617" s="48" t="str">
        <f t="shared" si="7"/>
        <v/>
      </c>
      <c r="Y617" s="45" t="s">
        <v>1791</v>
      </c>
      <c r="Z617" s="48"/>
    </row>
    <row r="618">
      <c r="A618" s="31"/>
      <c r="B618" s="45"/>
      <c r="C618" s="48"/>
      <c r="D618" s="45"/>
      <c r="E618" s="48"/>
      <c r="F618" s="45"/>
      <c r="G618" s="48"/>
      <c r="H618" s="45"/>
      <c r="I618" s="48"/>
      <c r="J618" s="45"/>
      <c r="K618" s="48"/>
      <c r="L618" s="45"/>
      <c r="M618" s="48"/>
      <c r="N618" s="45"/>
      <c r="O618" s="48"/>
      <c r="P618" s="45"/>
      <c r="Q618" s="48"/>
      <c r="R618" s="45"/>
      <c r="S618" s="48"/>
      <c r="T618" s="48"/>
      <c r="U618" s="48"/>
      <c r="V618" s="48"/>
      <c r="W618" s="45">
        <v>41.0</v>
      </c>
      <c r="X618" s="48" t="str">
        <f t="shared" si="7"/>
        <v/>
      </c>
      <c r="Y618" s="45" t="s">
        <v>1791</v>
      </c>
      <c r="Z618" s="48"/>
    </row>
    <row r="619">
      <c r="A619" s="31"/>
      <c r="B619" s="45"/>
      <c r="C619" s="48"/>
      <c r="D619" s="45"/>
      <c r="E619" s="48"/>
      <c r="F619" s="45"/>
      <c r="G619" s="48"/>
      <c r="H619" s="45"/>
      <c r="I619" s="48"/>
      <c r="J619" s="45"/>
      <c r="K619" s="48"/>
      <c r="L619" s="45"/>
      <c r="M619" s="48"/>
      <c r="N619" s="45"/>
      <c r="O619" s="48"/>
      <c r="P619" s="45"/>
      <c r="Q619" s="48"/>
      <c r="R619" s="45"/>
      <c r="S619" s="48"/>
      <c r="T619" s="48"/>
      <c r="U619" s="48"/>
      <c r="V619" s="48"/>
      <c r="W619" s="45">
        <v>42.0</v>
      </c>
      <c r="X619" s="48" t="str">
        <f t="shared" si="7"/>
        <v/>
      </c>
      <c r="Y619" s="45" t="s">
        <v>1791</v>
      </c>
      <c r="Z619" s="48"/>
    </row>
    <row r="620">
      <c r="A620" s="31"/>
      <c r="B620" s="45"/>
      <c r="C620" s="48"/>
      <c r="D620" s="45"/>
      <c r="E620" s="48"/>
      <c r="F620" s="45"/>
      <c r="G620" s="48"/>
      <c r="H620" s="45"/>
      <c r="I620" s="48"/>
      <c r="J620" s="45"/>
      <c r="K620" s="48"/>
      <c r="L620" s="45"/>
      <c r="M620" s="48"/>
      <c r="N620" s="45"/>
      <c r="O620" s="48"/>
      <c r="P620" s="45"/>
      <c r="Q620" s="48"/>
      <c r="R620" s="45"/>
      <c r="S620" s="48"/>
      <c r="T620" s="48"/>
      <c r="U620" s="48"/>
      <c r="V620" s="48"/>
      <c r="W620" s="45">
        <v>43.0</v>
      </c>
      <c r="X620" s="48" t="str">
        <f t="shared" si="7"/>
        <v>Starling Marte</v>
      </c>
      <c r="Y620" s="45" t="s">
        <v>1791</v>
      </c>
      <c r="Z620" s="48"/>
    </row>
    <row r="621">
      <c r="A621" s="31"/>
      <c r="B621" s="45"/>
      <c r="C621" s="48"/>
      <c r="D621" s="45"/>
      <c r="E621" s="48"/>
      <c r="F621" s="45"/>
      <c r="G621" s="48"/>
      <c r="H621" s="45"/>
      <c r="I621" s="48"/>
      <c r="J621" s="45"/>
      <c r="K621" s="48"/>
      <c r="L621" s="45"/>
      <c r="M621" s="48"/>
      <c r="N621" s="45"/>
      <c r="O621" s="48"/>
      <c r="P621" s="45"/>
      <c r="Q621" s="48"/>
      <c r="R621" s="45"/>
      <c r="S621" s="48"/>
      <c r="T621" s="48"/>
      <c r="U621" s="48"/>
      <c r="V621" s="48"/>
      <c r="W621" s="45">
        <v>44.0</v>
      </c>
      <c r="X621" s="48" t="str">
        <f t="shared" si="7"/>
        <v>Leody Taveras</v>
      </c>
      <c r="Y621" s="45" t="s">
        <v>1791</v>
      </c>
      <c r="Z621" s="48"/>
    </row>
    <row r="622">
      <c r="A622" s="31"/>
      <c r="B622" s="45"/>
      <c r="C622" s="48"/>
      <c r="D622" s="45"/>
      <c r="E622" s="48"/>
      <c r="F622" s="45"/>
      <c r="G622" s="48"/>
      <c r="H622" s="45"/>
      <c r="I622" s="48"/>
      <c r="J622" s="45"/>
      <c r="K622" s="48"/>
      <c r="L622" s="45"/>
      <c r="M622" s="48"/>
      <c r="N622" s="45"/>
      <c r="O622" s="48"/>
      <c r="P622" s="45"/>
      <c r="Q622" s="48"/>
      <c r="R622" s="45"/>
      <c r="S622" s="48"/>
      <c r="T622" s="48"/>
      <c r="U622" s="48"/>
      <c r="V622" s="48"/>
      <c r="W622" s="45">
        <v>45.0</v>
      </c>
      <c r="X622" s="48" t="str">
        <f t="shared" si="7"/>
        <v/>
      </c>
      <c r="Y622" s="45" t="s">
        <v>1791</v>
      </c>
      <c r="Z622" s="48"/>
    </row>
    <row r="623">
      <c r="A623" s="31"/>
      <c r="B623" s="45"/>
      <c r="C623" s="48"/>
      <c r="D623" s="45"/>
      <c r="E623" s="48"/>
      <c r="F623" s="45"/>
      <c r="G623" s="48"/>
      <c r="H623" s="45"/>
      <c r="I623" s="48"/>
      <c r="J623" s="45"/>
      <c r="K623" s="48"/>
      <c r="L623" s="45"/>
      <c r="M623" s="48"/>
      <c r="N623" s="45"/>
      <c r="O623" s="48"/>
      <c r="P623" s="45"/>
      <c r="Q623" s="48"/>
      <c r="R623" s="45"/>
      <c r="S623" s="48"/>
      <c r="T623" s="48"/>
      <c r="U623" s="48"/>
      <c r="V623" s="48"/>
      <c r="W623" s="45">
        <v>46.0</v>
      </c>
      <c r="X623" s="48" t="str">
        <f t="shared" si="7"/>
        <v/>
      </c>
      <c r="Y623" s="45" t="s">
        <v>1791</v>
      </c>
      <c r="Z623" s="48"/>
    </row>
    <row r="624">
      <c r="A624" s="31"/>
      <c r="B624" s="45"/>
      <c r="C624" s="48"/>
      <c r="D624" s="45"/>
      <c r="E624" s="48"/>
      <c r="F624" s="45"/>
      <c r="G624" s="48"/>
      <c r="H624" s="45"/>
      <c r="I624" s="48"/>
      <c r="J624" s="45"/>
      <c r="K624" s="48"/>
      <c r="L624" s="45"/>
      <c r="M624" s="48"/>
      <c r="N624" s="45"/>
      <c r="O624" s="48"/>
      <c r="P624" s="45"/>
      <c r="Q624" s="48"/>
      <c r="R624" s="45"/>
      <c r="S624" s="48"/>
      <c r="T624" s="48"/>
      <c r="U624" s="48"/>
      <c r="V624" s="48"/>
      <c r="W624" s="45">
        <v>47.0</v>
      </c>
      <c r="X624" s="48" t="str">
        <f t="shared" si="7"/>
        <v/>
      </c>
      <c r="Y624" s="45" t="s">
        <v>1791</v>
      </c>
      <c r="Z624" s="48"/>
    </row>
    <row r="625">
      <c r="A625" s="31"/>
      <c r="B625" s="45"/>
      <c r="C625" s="48"/>
      <c r="D625" s="45"/>
      <c r="E625" s="48"/>
      <c r="F625" s="45"/>
      <c r="G625" s="48"/>
      <c r="H625" s="45"/>
      <c r="I625" s="48"/>
      <c r="J625" s="45"/>
      <c r="K625" s="48"/>
      <c r="L625" s="45"/>
      <c r="M625" s="48"/>
      <c r="N625" s="45"/>
      <c r="O625" s="48"/>
      <c r="P625" s="45"/>
      <c r="Q625" s="48"/>
      <c r="R625" s="45"/>
      <c r="S625" s="48"/>
      <c r="T625" s="48"/>
      <c r="U625" s="48"/>
      <c r="V625" s="48"/>
      <c r="W625" s="45">
        <v>48.0</v>
      </c>
      <c r="X625" s="48" t="str">
        <f t="shared" si="7"/>
        <v/>
      </c>
      <c r="Y625" s="45" t="s">
        <v>1791</v>
      </c>
      <c r="Z625" s="48"/>
    </row>
    <row r="626">
      <c r="A626" s="31"/>
      <c r="B626" s="45"/>
      <c r="C626" s="48"/>
      <c r="D626" s="45"/>
      <c r="E626" s="48"/>
      <c r="F626" s="45"/>
      <c r="G626" s="48"/>
      <c r="H626" s="45"/>
      <c r="I626" s="48"/>
      <c r="J626" s="45"/>
      <c r="K626" s="48"/>
      <c r="L626" s="45"/>
      <c r="M626" s="48"/>
      <c r="N626" s="45"/>
      <c r="O626" s="48"/>
      <c r="P626" s="45"/>
      <c r="Q626" s="48"/>
      <c r="R626" s="45"/>
      <c r="S626" s="48"/>
      <c r="T626" s="48"/>
      <c r="U626" s="48"/>
      <c r="V626" s="48"/>
      <c r="W626" s="45">
        <v>49.0</v>
      </c>
      <c r="X626" s="48" t="str">
        <f t="shared" si="7"/>
        <v>George Springer</v>
      </c>
      <c r="Y626" s="45" t="s">
        <v>1791</v>
      </c>
      <c r="Z626" s="48"/>
    </row>
    <row r="627">
      <c r="A627" s="31"/>
      <c r="B627" s="45"/>
      <c r="C627" s="48"/>
      <c r="D627" s="45"/>
      <c r="E627" s="48"/>
      <c r="F627" s="45"/>
      <c r="G627" s="48"/>
      <c r="H627" s="45"/>
      <c r="I627" s="48"/>
      <c r="J627" s="45"/>
      <c r="K627" s="48"/>
      <c r="L627" s="45"/>
      <c r="M627" s="48"/>
      <c r="N627" s="45"/>
      <c r="O627" s="48"/>
      <c r="P627" s="45"/>
      <c r="Q627" s="48"/>
      <c r="R627" s="45"/>
      <c r="S627" s="48"/>
      <c r="T627" s="48"/>
      <c r="U627" s="48"/>
      <c r="V627" s="48"/>
      <c r="W627" s="45">
        <v>50.0</v>
      </c>
      <c r="X627" s="48" t="str">
        <f t="shared" si="7"/>
        <v>Manuel Margot</v>
      </c>
      <c r="Y627" s="45" t="s">
        <v>1791</v>
      </c>
      <c r="Z627" s="48"/>
    </row>
    <row r="628">
      <c r="A628" s="31"/>
      <c r="B628" s="45"/>
      <c r="C628" s="48"/>
      <c r="D628" s="45"/>
      <c r="E628" s="48"/>
      <c r="F628" s="45"/>
      <c r="G628" s="48"/>
      <c r="H628" s="45"/>
      <c r="I628" s="48"/>
      <c r="J628" s="45"/>
      <c r="K628" s="48"/>
      <c r="L628" s="45"/>
      <c r="M628" s="48"/>
      <c r="N628" s="45"/>
      <c r="O628" s="48"/>
      <c r="P628" s="45"/>
      <c r="Q628" s="48"/>
      <c r="R628" s="45"/>
      <c r="S628" s="48"/>
      <c r="T628" s="48"/>
      <c r="U628" s="48"/>
      <c r="V628" s="48"/>
      <c r="W628" s="45">
        <v>51.0</v>
      </c>
      <c r="X628" s="48" t="str">
        <f t="shared" si="7"/>
        <v>Darin Ruf</v>
      </c>
      <c r="Y628" s="45" t="s">
        <v>1791</v>
      </c>
      <c r="Z628" s="48"/>
    </row>
    <row r="629">
      <c r="A629" s="31"/>
      <c r="B629" s="45"/>
      <c r="C629" s="48"/>
      <c r="D629" s="45"/>
      <c r="E629" s="48"/>
      <c r="F629" s="45"/>
      <c r="G629" s="48"/>
      <c r="H629" s="45"/>
      <c r="I629" s="48"/>
      <c r="J629" s="45"/>
      <c r="K629" s="48"/>
      <c r="L629" s="45"/>
      <c r="M629" s="48"/>
      <c r="N629" s="45"/>
      <c r="O629" s="48"/>
      <c r="P629" s="45"/>
      <c r="Q629" s="48"/>
      <c r="R629" s="45"/>
      <c r="S629" s="48"/>
      <c r="T629" s="48"/>
      <c r="U629" s="48"/>
      <c r="V629" s="48"/>
      <c r="W629" s="45">
        <v>52.0</v>
      </c>
      <c r="X629" s="48" t="str">
        <f t="shared" si="7"/>
        <v/>
      </c>
      <c r="Y629" s="45" t="s">
        <v>1791</v>
      </c>
      <c r="Z629" s="48"/>
    </row>
    <row r="630">
      <c r="A630" s="31"/>
      <c r="B630" s="45"/>
      <c r="C630" s="48"/>
      <c r="D630" s="45"/>
      <c r="E630" s="48"/>
      <c r="F630" s="45"/>
      <c r="G630" s="48"/>
      <c r="H630" s="45"/>
      <c r="I630" s="48"/>
      <c r="J630" s="45"/>
      <c r="K630" s="48"/>
      <c r="L630" s="45"/>
      <c r="M630" s="48"/>
      <c r="N630" s="45"/>
      <c r="O630" s="48"/>
      <c r="P630" s="45"/>
      <c r="Q630" s="48"/>
      <c r="R630" s="45"/>
      <c r="S630" s="48"/>
      <c r="T630" s="48"/>
      <c r="U630" s="48"/>
      <c r="V630" s="48"/>
      <c r="W630" s="45">
        <v>53.0</v>
      </c>
      <c r="X630" s="48" t="str">
        <f t="shared" si="7"/>
        <v/>
      </c>
      <c r="Y630" s="45" t="s">
        <v>1791</v>
      </c>
      <c r="Z630" s="48"/>
    </row>
    <row r="631">
      <c r="A631" s="31"/>
      <c r="B631" s="45"/>
      <c r="C631" s="48"/>
      <c r="D631" s="45"/>
      <c r="E631" s="48"/>
      <c r="F631" s="45"/>
      <c r="G631" s="48"/>
      <c r="H631" s="45"/>
      <c r="I631" s="48"/>
      <c r="J631" s="45"/>
      <c r="K631" s="48"/>
      <c r="L631" s="45"/>
      <c r="M631" s="48"/>
      <c r="N631" s="45"/>
      <c r="O631" s="48"/>
      <c r="P631" s="45"/>
      <c r="Q631" s="48"/>
      <c r="R631" s="45"/>
      <c r="S631" s="48"/>
      <c r="T631" s="48"/>
      <c r="U631" s="48"/>
      <c r="V631" s="48"/>
      <c r="W631" s="45">
        <v>54.0</v>
      </c>
      <c r="X631" s="48" t="str">
        <f t="shared" si="7"/>
        <v/>
      </c>
      <c r="Y631" s="45" t="s">
        <v>1791</v>
      </c>
      <c r="Z631" s="48"/>
    </row>
    <row r="632">
      <c r="A632" s="31"/>
      <c r="B632" s="45"/>
      <c r="C632" s="48"/>
      <c r="D632" s="45"/>
      <c r="E632" s="48"/>
      <c r="F632" s="45"/>
      <c r="G632" s="48"/>
      <c r="H632" s="45"/>
      <c r="I632" s="48"/>
      <c r="J632" s="45"/>
      <c r="K632" s="48"/>
      <c r="L632" s="45"/>
      <c r="M632" s="48"/>
      <c r="N632" s="45"/>
      <c r="O632" s="48"/>
      <c r="P632" s="45"/>
      <c r="Q632" s="48"/>
      <c r="R632" s="45"/>
      <c r="S632" s="48"/>
      <c r="T632" s="48"/>
      <c r="U632" s="48"/>
      <c r="V632" s="48"/>
      <c r="W632" s="45">
        <v>55.0</v>
      </c>
      <c r="X632" s="48" t="str">
        <f t="shared" si="7"/>
        <v>Raimel Tapia</v>
      </c>
      <c r="Y632" s="45" t="s">
        <v>1791</v>
      </c>
      <c r="Z632" s="48"/>
    </row>
    <row r="633">
      <c r="A633" s="31"/>
      <c r="B633" s="45"/>
      <c r="C633" s="48"/>
      <c r="D633" s="45"/>
      <c r="E633" s="48"/>
      <c r="F633" s="45"/>
      <c r="G633" s="48"/>
      <c r="H633" s="45"/>
      <c r="I633" s="48"/>
      <c r="J633" s="45"/>
      <c r="K633" s="48"/>
      <c r="L633" s="45"/>
      <c r="M633" s="48"/>
      <c r="N633" s="45"/>
      <c r="O633" s="48"/>
      <c r="P633" s="45"/>
      <c r="Q633" s="48"/>
      <c r="R633" s="45"/>
      <c r="S633" s="48"/>
      <c r="T633" s="48"/>
      <c r="U633" s="48"/>
      <c r="V633" s="48"/>
      <c r="W633" s="45">
        <v>56.0</v>
      </c>
      <c r="X633" s="48" t="str">
        <f t="shared" si="7"/>
        <v>Gregory Polanco</v>
      </c>
      <c r="Y633" s="45" t="s">
        <v>1791</v>
      </c>
      <c r="Z633" s="48"/>
    </row>
    <row r="634">
      <c r="A634" s="31"/>
      <c r="B634" s="45"/>
      <c r="C634" s="48"/>
      <c r="D634" s="45"/>
      <c r="E634" s="48"/>
      <c r="F634" s="45"/>
      <c r="G634" s="48"/>
      <c r="H634" s="45"/>
      <c r="I634" s="48"/>
      <c r="J634" s="45"/>
      <c r="K634" s="48"/>
      <c r="L634" s="45"/>
      <c r="M634" s="48"/>
      <c r="N634" s="45"/>
      <c r="O634" s="48"/>
      <c r="P634" s="45"/>
      <c r="Q634" s="48"/>
      <c r="R634" s="45"/>
      <c r="S634" s="48"/>
      <c r="T634" s="48"/>
      <c r="U634" s="48"/>
      <c r="V634" s="48"/>
      <c r="W634" s="45">
        <v>57.0</v>
      </c>
      <c r="X634" s="48" t="str">
        <f t="shared" si="7"/>
        <v/>
      </c>
      <c r="Y634" s="45" t="s">
        <v>1791</v>
      </c>
      <c r="Z634" s="48"/>
    </row>
    <row r="635">
      <c r="A635" s="31"/>
      <c r="B635" s="45"/>
      <c r="C635" s="48"/>
      <c r="D635" s="45"/>
      <c r="E635" s="48"/>
      <c r="F635" s="45"/>
      <c r="G635" s="48"/>
      <c r="H635" s="45"/>
      <c r="I635" s="48"/>
      <c r="J635" s="45"/>
      <c r="K635" s="48"/>
      <c r="L635" s="45"/>
      <c r="M635" s="48"/>
      <c r="N635" s="45"/>
      <c r="O635" s="48"/>
      <c r="P635" s="45"/>
      <c r="Q635" s="48"/>
      <c r="R635" s="45"/>
      <c r="S635" s="48"/>
      <c r="T635" s="48"/>
      <c r="U635" s="48"/>
      <c r="V635" s="48"/>
      <c r="W635" s="45">
        <v>58.0</v>
      </c>
      <c r="X635" s="48" t="str">
        <f t="shared" si="7"/>
        <v/>
      </c>
      <c r="Y635" s="45" t="s">
        <v>1791</v>
      </c>
      <c r="Z635" s="48"/>
    </row>
    <row r="636">
      <c r="A636" s="31"/>
      <c r="B636" s="45"/>
      <c r="C636" s="48"/>
      <c r="D636" s="45"/>
      <c r="E636" s="48"/>
      <c r="F636" s="45"/>
      <c r="G636" s="48"/>
      <c r="H636" s="45"/>
      <c r="I636" s="48"/>
      <c r="J636" s="45"/>
      <c r="K636" s="48"/>
      <c r="L636" s="45"/>
      <c r="M636" s="48"/>
      <c r="N636" s="45"/>
      <c r="O636" s="48"/>
      <c r="P636" s="45"/>
      <c r="Q636" s="48"/>
      <c r="R636" s="45"/>
      <c r="S636" s="48"/>
      <c r="T636" s="48"/>
      <c r="U636" s="48"/>
      <c r="V636" s="48"/>
      <c r="W636" s="45">
        <v>59.0</v>
      </c>
      <c r="X636" s="48" t="str">
        <f t="shared" si="7"/>
        <v/>
      </c>
      <c r="Y636" s="45" t="s">
        <v>1791</v>
      </c>
      <c r="Z636" s="48"/>
    </row>
    <row r="637">
      <c r="A637" s="31"/>
      <c r="B637" s="45"/>
      <c r="C637" s="48"/>
      <c r="D637" s="45"/>
      <c r="E637" s="48"/>
      <c r="F637" s="45"/>
      <c r="G637" s="48"/>
      <c r="H637" s="45"/>
      <c r="I637" s="48"/>
      <c r="J637" s="45"/>
      <c r="K637" s="48"/>
      <c r="L637" s="45"/>
      <c r="M637" s="48"/>
      <c r="N637" s="45"/>
      <c r="O637" s="48"/>
      <c r="P637" s="45"/>
      <c r="Q637" s="48"/>
      <c r="R637" s="45"/>
      <c r="S637" s="48"/>
      <c r="T637" s="48"/>
      <c r="U637" s="48"/>
      <c r="V637" s="48"/>
      <c r="W637" s="45">
        <v>60.0</v>
      </c>
      <c r="X637" s="48" t="str">
        <f t="shared" si="7"/>
        <v/>
      </c>
      <c r="Y637" s="45" t="s">
        <v>1791</v>
      </c>
      <c r="Z637" s="48"/>
    </row>
    <row r="638">
      <c r="A638" s="31"/>
      <c r="B638" s="45"/>
      <c r="C638" s="48"/>
      <c r="D638" s="45"/>
      <c r="E638" s="48"/>
      <c r="F638" s="45"/>
      <c r="G638" s="48"/>
      <c r="H638" s="45"/>
      <c r="I638" s="48"/>
      <c r="J638" s="45"/>
      <c r="K638" s="48"/>
      <c r="L638" s="45"/>
      <c r="M638" s="48"/>
      <c r="N638" s="45"/>
      <c r="O638" s="48"/>
      <c r="P638" s="45"/>
      <c r="Q638" s="48"/>
      <c r="R638" s="45"/>
      <c r="S638" s="48"/>
      <c r="T638" s="48"/>
      <c r="U638" s="48"/>
      <c r="V638" s="48"/>
      <c r="W638" s="45">
        <v>61.0</v>
      </c>
      <c r="X638" s="48" t="str">
        <f t="shared" si="7"/>
        <v>Marcell Ozuna</v>
      </c>
      <c r="Y638" s="45" t="s">
        <v>1791</v>
      </c>
      <c r="Z638" s="48"/>
    </row>
    <row r="639">
      <c r="A639" s="31"/>
      <c r="B639" s="45"/>
      <c r="C639" s="48"/>
      <c r="D639" s="45"/>
      <c r="E639" s="48"/>
      <c r="F639" s="45"/>
      <c r="G639" s="48"/>
      <c r="H639" s="45"/>
      <c r="I639" s="48"/>
      <c r="J639" s="45"/>
      <c r="K639" s="48"/>
      <c r="L639" s="45"/>
      <c r="M639" s="48"/>
      <c r="N639" s="45"/>
      <c r="O639" s="48"/>
      <c r="P639" s="45"/>
      <c r="Q639" s="48"/>
      <c r="R639" s="45"/>
      <c r="S639" s="48"/>
      <c r="T639" s="48"/>
      <c r="U639" s="48"/>
      <c r="V639" s="48"/>
      <c r="W639" s="45">
        <v>62.0</v>
      </c>
      <c r="X639" s="48" t="str">
        <f t="shared" si="7"/>
        <v/>
      </c>
      <c r="Y639" s="45" t="s">
        <v>1791</v>
      </c>
      <c r="Z639" s="48"/>
    </row>
    <row r="640">
      <c r="A640" s="31"/>
      <c r="B640" s="45"/>
      <c r="C640" s="48"/>
      <c r="D640" s="45"/>
      <c r="E640" s="48"/>
      <c r="F640" s="45"/>
      <c r="G640" s="48"/>
      <c r="H640" s="45"/>
      <c r="I640" s="48"/>
      <c r="J640" s="45"/>
      <c r="K640" s="48"/>
      <c r="L640" s="45"/>
      <c r="M640" s="48"/>
      <c r="N640" s="45"/>
      <c r="O640" s="48"/>
      <c r="P640" s="45"/>
      <c r="Q640" s="48"/>
      <c r="R640" s="45"/>
      <c r="S640" s="48"/>
      <c r="T640" s="48"/>
      <c r="U640" s="48"/>
      <c r="V640" s="48"/>
      <c r="W640" s="45">
        <v>63.0</v>
      </c>
      <c r="X640" s="48" t="str">
        <f t="shared" si="7"/>
        <v/>
      </c>
      <c r="Y640" s="45" t="s">
        <v>1791</v>
      </c>
      <c r="Z640" s="48"/>
    </row>
    <row r="641">
      <c r="A641" s="31"/>
      <c r="B641" s="45"/>
      <c r="C641" s="48"/>
      <c r="D641" s="45"/>
      <c r="E641" s="48"/>
      <c r="F641" s="45"/>
      <c r="G641" s="48"/>
      <c r="H641" s="45"/>
      <c r="I641" s="48"/>
      <c r="J641" s="45"/>
      <c r="K641" s="48"/>
      <c r="L641" s="45"/>
      <c r="M641" s="48"/>
      <c r="N641" s="45"/>
      <c r="O641" s="48"/>
      <c r="P641" s="45"/>
      <c r="Q641" s="48"/>
      <c r="R641" s="45"/>
      <c r="S641" s="48"/>
      <c r="T641" s="48"/>
      <c r="U641" s="48"/>
      <c r="V641" s="48"/>
      <c r="W641" s="45">
        <v>64.0</v>
      </c>
      <c r="X641" s="48" t="str">
        <f t="shared" si="7"/>
        <v/>
      </c>
      <c r="Y641" s="45" t="s">
        <v>1791</v>
      </c>
      <c r="Z641" s="48"/>
    </row>
    <row r="642">
      <c r="A642" s="31"/>
      <c r="B642" s="45"/>
      <c r="C642" s="48"/>
      <c r="D642" s="45"/>
      <c r="E642" s="48"/>
      <c r="F642" s="45"/>
      <c r="G642" s="48"/>
      <c r="H642" s="45"/>
      <c r="I642" s="48"/>
      <c r="J642" s="45"/>
      <c r="K642" s="48"/>
      <c r="L642" s="45"/>
      <c r="M642" s="48"/>
      <c r="N642" s="45"/>
      <c r="O642" s="48"/>
      <c r="P642" s="45"/>
      <c r="Q642" s="48"/>
      <c r="R642" s="45"/>
      <c r="S642" s="48"/>
      <c r="T642" s="48"/>
      <c r="U642" s="48"/>
      <c r="V642" s="48"/>
      <c r="W642" s="45">
        <v>65.0</v>
      </c>
      <c r="X642" s="48" t="str">
        <f t="shared" si="7"/>
        <v/>
      </c>
      <c r="Y642" s="45" t="s">
        <v>1791</v>
      </c>
      <c r="Z642" s="48"/>
    </row>
    <row r="643">
      <c r="A643" s="31"/>
      <c r="B643" s="45"/>
      <c r="C643" s="48"/>
      <c r="D643" s="45"/>
      <c r="E643" s="48"/>
      <c r="F643" s="45"/>
      <c r="G643" s="48"/>
      <c r="H643" s="45"/>
      <c r="I643" s="48"/>
      <c r="J643" s="45"/>
      <c r="K643" s="48"/>
      <c r="L643" s="45"/>
      <c r="M643" s="48"/>
      <c r="N643" s="45"/>
      <c r="O643" s="48"/>
      <c r="P643" s="45"/>
      <c r="Q643" s="48"/>
      <c r="R643" s="45"/>
      <c r="S643" s="48"/>
      <c r="T643" s="48"/>
      <c r="U643" s="48"/>
      <c r="V643" s="48"/>
      <c r="W643" s="45">
        <v>66.0</v>
      </c>
      <c r="X643" s="48" t="str">
        <f t="shared" si="7"/>
        <v/>
      </c>
      <c r="Y643" s="45" t="s">
        <v>1791</v>
      </c>
      <c r="Z643" s="48"/>
    </row>
    <row r="644">
      <c r="A644" s="31"/>
      <c r="B644" s="45"/>
      <c r="C644" s="48"/>
      <c r="D644" s="45"/>
      <c r="E644" s="48"/>
      <c r="F644" s="45"/>
      <c r="G644" s="48"/>
      <c r="H644" s="45"/>
      <c r="I644" s="48"/>
      <c r="J644" s="45"/>
      <c r="K644" s="48"/>
      <c r="L644" s="45"/>
      <c r="M644" s="48"/>
      <c r="N644" s="45"/>
      <c r="O644" s="48"/>
      <c r="P644" s="45"/>
      <c r="Q644" s="48"/>
      <c r="R644" s="45"/>
      <c r="S644" s="48"/>
      <c r="T644" s="48"/>
      <c r="U644" s="48"/>
      <c r="V644" s="48"/>
      <c r="W644" s="45">
        <v>67.0</v>
      </c>
      <c r="X644" s="48" t="str">
        <f t="shared" si="7"/>
        <v>Mike Yastrzemski</v>
      </c>
      <c r="Y644" s="45" t="s">
        <v>1791</v>
      </c>
      <c r="Z644" s="48"/>
    </row>
    <row r="645">
      <c r="A645" s="31"/>
      <c r="B645" s="45"/>
      <c r="C645" s="48"/>
      <c r="D645" s="45"/>
      <c r="E645" s="48"/>
      <c r="F645" s="45"/>
      <c r="G645" s="48"/>
      <c r="H645" s="45"/>
      <c r="I645" s="48"/>
      <c r="J645" s="45"/>
      <c r="K645" s="48"/>
      <c r="L645" s="45"/>
      <c r="M645" s="48"/>
      <c r="N645" s="45"/>
      <c r="O645" s="48"/>
      <c r="P645" s="45"/>
      <c r="Q645" s="48"/>
      <c r="R645" s="45"/>
      <c r="S645" s="48"/>
      <c r="T645" s="48"/>
      <c r="U645" s="48"/>
      <c r="V645" s="48"/>
      <c r="W645" s="45">
        <v>68.0</v>
      </c>
      <c r="X645" s="48" t="str">
        <f t="shared" si="7"/>
        <v>Stephen Piscotty</v>
      </c>
      <c r="Y645" s="45" t="s">
        <v>1791</v>
      </c>
      <c r="Z645" s="48"/>
    </row>
    <row r="646">
      <c r="A646" s="31"/>
      <c r="B646" s="45"/>
      <c r="C646" s="48"/>
      <c r="D646" s="45"/>
      <c r="E646" s="48"/>
      <c r="F646" s="45"/>
      <c r="G646" s="48"/>
      <c r="H646" s="45"/>
      <c r="I646" s="48"/>
      <c r="J646" s="45"/>
      <c r="K646" s="48"/>
      <c r="L646" s="45"/>
      <c r="M646" s="48"/>
      <c r="N646" s="45"/>
      <c r="O646" s="48"/>
      <c r="P646" s="45"/>
      <c r="Q646" s="48"/>
      <c r="R646" s="45"/>
      <c r="S646" s="48"/>
      <c r="T646" s="48"/>
      <c r="U646" s="48"/>
      <c r="V646" s="48"/>
      <c r="W646" s="45">
        <v>69.0</v>
      </c>
      <c r="X646" s="48" t="str">
        <f t="shared" si="7"/>
        <v/>
      </c>
      <c r="Y646" s="45" t="s">
        <v>1791</v>
      </c>
      <c r="Z646" s="48"/>
    </row>
    <row r="647">
      <c r="A647" s="31"/>
      <c r="B647" s="45"/>
      <c r="C647" s="48"/>
      <c r="D647" s="45"/>
      <c r="E647" s="48"/>
      <c r="F647" s="45"/>
      <c r="G647" s="48"/>
      <c r="H647" s="45"/>
      <c r="I647" s="48"/>
      <c r="J647" s="45"/>
      <c r="K647" s="48"/>
      <c r="L647" s="45"/>
      <c r="M647" s="48"/>
      <c r="N647" s="45"/>
      <c r="O647" s="48"/>
      <c r="P647" s="45"/>
      <c r="Q647" s="48"/>
      <c r="R647" s="45"/>
      <c r="S647" s="48"/>
      <c r="T647" s="48"/>
      <c r="U647" s="48"/>
      <c r="V647" s="48"/>
      <c r="W647" s="45">
        <v>70.0</v>
      </c>
      <c r="X647" s="48" t="str">
        <f t="shared" si="7"/>
        <v/>
      </c>
      <c r="Y647" s="45" t="s">
        <v>1791</v>
      </c>
      <c r="Z647" s="48"/>
    </row>
    <row r="648">
      <c r="A648" s="31"/>
      <c r="B648" s="45"/>
      <c r="C648" s="48"/>
      <c r="D648" s="45"/>
      <c r="E648" s="48"/>
      <c r="F648" s="45"/>
      <c r="G648" s="48"/>
      <c r="H648" s="45"/>
      <c r="I648" s="48"/>
      <c r="J648" s="45"/>
      <c r="K648" s="48"/>
      <c r="L648" s="45"/>
      <c r="M648" s="48"/>
      <c r="N648" s="45"/>
      <c r="O648" s="48"/>
      <c r="P648" s="45"/>
      <c r="Q648" s="48"/>
      <c r="R648" s="45"/>
      <c r="S648" s="48"/>
      <c r="T648" s="48"/>
      <c r="U648" s="48"/>
      <c r="V648" s="48"/>
      <c r="W648" s="45">
        <v>71.0</v>
      </c>
      <c r="X648" s="48" t="str">
        <f t="shared" si="7"/>
        <v/>
      </c>
      <c r="Y648" s="45" t="s">
        <v>1791</v>
      </c>
      <c r="Z648" s="48"/>
    </row>
    <row r="649">
      <c r="A649" s="31"/>
      <c r="B649" s="45"/>
      <c r="C649" s="48"/>
      <c r="D649" s="45"/>
      <c r="E649" s="48"/>
      <c r="F649" s="45"/>
      <c r="G649" s="48"/>
      <c r="H649" s="45"/>
      <c r="I649" s="48"/>
      <c r="J649" s="45"/>
      <c r="K649" s="48"/>
      <c r="L649" s="45"/>
      <c r="M649" s="48"/>
      <c r="N649" s="45"/>
      <c r="O649" s="48"/>
      <c r="P649" s="45"/>
      <c r="Q649" s="48"/>
      <c r="R649" s="45"/>
      <c r="S649" s="48"/>
      <c r="T649" s="48"/>
      <c r="U649" s="48"/>
      <c r="V649" s="48"/>
      <c r="W649" s="45">
        <v>72.0</v>
      </c>
      <c r="X649" s="48" t="str">
        <f t="shared" si="7"/>
        <v/>
      </c>
      <c r="Y649" s="45" t="s">
        <v>1791</v>
      </c>
      <c r="Z649" s="48"/>
    </row>
    <row r="650">
      <c r="A650" s="31"/>
      <c r="B650" s="45"/>
      <c r="C650" s="48"/>
      <c r="D650" s="45"/>
      <c r="E650" s="48"/>
      <c r="F650" s="45"/>
      <c r="G650" s="48"/>
      <c r="H650" s="45"/>
      <c r="I650" s="48"/>
      <c r="J650" s="45"/>
      <c r="K650" s="48"/>
      <c r="L650" s="45"/>
      <c r="M650" s="48"/>
      <c r="N650" s="45"/>
      <c r="O650" s="48"/>
      <c r="P650" s="45"/>
      <c r="Q650" s="48"/>
      <c r="R650" s="45"/>
      <c r="S650" s="48"/>
      <c r="T650" s="48"/>
      <c r="U650" s="48"/>
      <c r="V650" s="48"/>
      <c r="W650" s="45">
        <v>73.0</v>
      </c>
      <c r="X650" s="48" t="str">
        <f t="shared" si="7"/>
        <v>Randy Arozarena</v>
      </c>
      <c r="Y650" s="45" t="s">
        <v>1791</v>
      </c>
      <c r="Z650" s="48"/>
    </row>
    <row r="651">
      <c r="A651" s="31"/>
      <c r="B651" s="45"/>
      <c r="C651" s="48"/>
      <c r="D651" s="45"/>
      <c r="E651" s="48"/>
      <c r="F651" s="45"/>
      <c r="G651" s="48"/>
      <c r="H651" s="45"/>
      <c r="I651" s="48"/>
      <c r="J651" s="45"/>
      <c r="K651" s="48"/>
      <c r="L651" s="45"/>
      <c r="M651" s="48"/>
      <c r="N651" s="45"/>
      <c r="O651" s="48"/>
      <c r="P651" s="45"/>
      <c r="Q651" s="48"/>
      <c r="R651" s="45"/>
      <c r="S651" s="48"/>
      <c r="T651" s="48"/>
      <c r="U651" s="48"/>
      <c r="V651" s="48"/>
      <c r="W651" s="45">
        <v>74.0</v>
      </c>
      <c r="X651" s="48" t="str">
        <f t="shared" si="7"/>
        <v>Chas McCormick</v>
      </c>
      <c r="Y651" s="45" t="s">
        <v>1791</v>
      </c>
      <c r="Z651" s="48"/>
    </row>
    <row r="652">
      <c r="A652" s="31"/>
      <c r="B652" s="45"/>
      <c r="C652" s="48"/>
      <c r="D652" s="45"/>
      <c r="E652" s="48"/>
      <c r="F652" s="45"/>
      <c r="G652" s="48"/>
      <c r="H652" s="45"/>
      <c r="I652" s="48"/>
      <c r="J652" s="45"/>
      <c r="K652" s="48"/>
      <c r="L652" s="45"/>
      <c r="M652" s="48"/>
      <c r="N652" s="45"/>
      <c r="O652" s="48"/>
      <c r="P652" s="45"/>
      <c r="Q652" s="48"/>
      <c r="R652" s="45"/>
      <c r="S652" s="48"/>
      <c r="T652" s="48"/>
      <c r="U652" s="48"/>
      <c r="V652" s="48"/>
      <c r="W652" s="45">
        <v>75.0</v>
      </c>
      <c r="X652" s="48" t="str">
        <f t="shared" si="7"/>
        <v/>
      </c>
      <c r="Y652" s="45" t="s">
        <v>1791</v>
      </c>
      <c r="Z652" s="48"/>
    </row>
    <row r="653">
      <c r="A653" s="31"/>
      <c r="B653" s="45"/>
      <c r="C653" s="48"/>
      <c r="D653" s="45"/>
      <c r="E653" s="48"/>
      <c r="F653" s="45"/>
      <c r="G653" s="48"/>
      <c r="H653" s="45"/>
      <c r="I653" s="48"/>
      <c r="J653" s="45"/>
      <c r="K653" s="48"/>
      <c r="L653" s="45"/>
      <c r="M653" s="48"/>
      <c r="N653" s="45"/>
      <c r="O653" s="48"/>
      <c r="P653" s="45"/>
      <c r="Q653" s="48"/>
      <c r="R653" s="45"/>
      <c r="S653" s="48"/>
      <c r="T653" s="48"/>
      <c r="U653" s="48"/>
      <c r="V653" s="48"/>
      <c r="W653" s="45">
        <v>76.0</v>
      </c>
      <c r="X653" s="48" t="str">
        <f t="shared" si="7"/>
        <v/>
      </c>
      <c r="Y653" s="45" t="s">
        <v>1791</v>
      </c>
      <c r="Z653" s="48"/>
    </row>
    <row r="654">
      <c r="A654" s="31"/>
      <c r="B654" s="45"/>
      <c r="C654" s="48"/>
      <c r="D654" s="45"/>
      <c r="E654" s="48"/>
      <c r="F654" s="45"/>
      <c r="G654" s="48"/>
      <c r="H654" s="45"/>
      <c r="I654" s="48"/>
      <c r="J654" s="45"/>
      <c r="K654" s="48"/>
      <c r="L654" s="45"/>
      <c r="M654" s="48"/>
      <c r="N654" s="45"/>
      <c r="O654" s="48"/>
      <c r="P654" s="45"/>
      <c r="Q654" s="48"/>
      <c r="R654" s="45"/>
      <c r="S654" s="48"/>
      <c r="T654" s="48"/>
      <c r="U654" s="48"/>
      <c r="V654" s="48"/>
      <c r="W654" s="45">
        <v>77.0</v>
      </c>
      <c r="X654" s="48" t="str">
        <f t="shared" si="7"/>
        <v/>
      </c>
      <c r="Y654" s="45" t="s">
        <v>1791</v>
      </c>
      <c r="Z654" s="48"/>
    </row>
    <row r="655">
      <c r="A655" s="31"/>
      <c r="B655" s="45"/>
      <c r="C655" s="48"/>
      <c r="D655" s="45"/>
      <c r="E655" s="48"/>
      <c r="F655" s="45"/>
      <c r="G655" s="48"/>
      <c r="H655" s="45"/>
      <c r="I655" s="48"/>
      <c r="J655" s="45"/>
      <c r="K655" s="48"/>
      <c r="L655" s="45"/>
      <c r="M655" s="48"/>
      <c r="N655" s="45"/>
      <c r="O655" s="48"/>
      <c r="P655" s="45"/>
      <c r="Q655" s="48"/>
      <c r="R655" s="45"/>
      <c r="S655" s="48"/>
      <c r="T655" s="48"/>
      <c r="U655" s="48"/>
      <c r="V655" s="48"/>
      <c r="W655" s="45">
        <v>78.0</v>
      </c>
      <c r="X655" s="48" t="str">
        <f t="shared" si="7"/>
        <v/>
      </c>
      <c r="Y655" s="45" t="s">
        <v>1791</v>
      </c>
      <c r="Z655" s="48"/>
    </row>
    <row r="656">
      <c r="A656" s="31"/>
      <c r="B656" s="45"/>
      <c r="C656" s="48"/>
      <c r="D656" s="45"/>
      <c r="E656" s="48"/>
      <c r="F656" s="45"/>
      <c r="G656" s="48"/>
      <c r="H656" s="45"/>
      <c r="I656" s="48"/>
      <c r="J656" s="45"/>
      <c r="K656" s="48"/>
      <c r="L656" s="45"/>
      <c r="M656" s="48"/>
      <c r="N656" s="45"/>
      <c r="O656" s="48"/>
      <c r="P656" s="45"/>
      <c r="Q656" s="48"/>
      <c r="R656" s="45"/>
      <c r="S656" s="48"/>
      <c r="T656" s="48"/>
      <c r="U656" s="48"/>
      <c r="V656" s="48"/>
      <c r="W656" s="45">
        <v>79.0</v>
      </c>
      <c r="X656" s="48" t="str">
        <f t="shared" si="7"/>
        <v>Wil Myers</v>
      </c>
      <c r="Y656" s="45" t="s">
        <v>1791</v>
      </c>
      <c r="Z656" s="48"/>
    </row>
    <row r="657">
      <c r="A657" s="31"/>
      <c r="B657" s="45"/>
      <c r="C657" s="48"/>
      <c r="D657" s="45"/>
      <c r="E657" s="48"/>
      <c r="F657" s="45"/>
      <c r="G657" s="48"/>
      <c r="H657" s="45"/>
      <c r="I657" s="48"/>
      <c r="J657" s="45"/>
      <c r="K657" s="48"/>
      <c r="L657" s="45"/>
      <c r="M657" s="48"/>
      <c r="N657" s="45"/>
      <c r="O657" s="48"/>
      <c r="P657" s="45"/>
      <c r="Q657" s="48"/>
      <c r="R657" s="45"/>
      <c r="S657" s="48"/>
      <c r="T657" s="48"/>
      <c r="U657" s="48"/>
      <c r="V657" s="48"/>
      <c r="W657" s="45">
        <v>80.0</v>
      </c>
      <c r="X657" s="48" t="str">
        <f t="shared" si="7"/>
        <v>Michael A. Taylor</v>
      </c>
      <c r="Y657" s="45" t="s">
        <v>1791</v>
      </c>
      <c r="Z657" s="48"/>
    </row>
    <row r="658">
      <c r="A658" s="31"/>
      <c r="B658" s="45"/>
      <c r="C658" s="48"/>
      <c r="D658" s="45"/>
      <c r="E658" s="48"/>
      <c r="F658" s="45"/>
      <c r="G658" s="48"/>
      <c r="H658" s="45"/>
      <c r="I658" s="48"/>
      <c r="J658" s="45"/>
      <c r="K658" s="48"/>
      <c r="L658" s="45"/>
      <c r="M658" s="48"/>
      <c r="N658" s="45"/>
      <c r="O658" s="48"/>
      <c r="P658" s="45"/>
      <c r="Q658" s="48"/>
      <c r="R658" s="45"/>
      <c r="S658" s="48"/>
      <c r="T658" s="48"/>
      <c r="U658" s="48"/>
      <c r="V658" s="48"/>
      <c r="W658" s="45">
        <v>81.0</v>
      </c>
      <c r="X658" s="48" t="str">
        <f t="shared" si="7"/>
        <v>Taylor Trammell</v>
      </c>
      <c r="Y658" s="45" t="s">
        <v>1791</v>
      </c>
      <c r="Z658" s="48"/>
    </row>
    <row r="659">
      <c r="A659" s="31"/>
      <c r="B659" s="45"/>
      <c r="C659" s="48"/>
      <c r="D659" s="45"/>
      <c r="E659" s="48"/>
      <c r="F659" s="45"/>
      <c r="G659" s="48"/>
      <c r="H659" s="45"/>
      <c r="I659" s="48"/>
      <c r="J659" s="45"/>
      <c r="K659" s="48"/>
      <c r="L659" s="45"/>
      <c r="M659" s="48"/>
      <c r="N659" s="45"/>
      <c r="O659" s="48"/>
      <c r="P659" s="45"/>
      <c r="Q659" s="48"/>
      <c r="R659" s="45"/>
      <c r="S659" s="48"/>
      <c r="T659" s="48"/>
      <c r="U659" s="48"/>
      <c r="V659" s="48"/>
      <c r="W659" s="45">
        <v>82.0</v>
      </c>
      <c r="X659" s="48" t="str">
        <f t="shared" si="7"/>
        <v>JJ Bleday</v>
      </c>
      <c r="Y659" s="45" t="s">
        <v>1791</v>
      </c>
      <c r="Z659" s="48"/>
    </row>
    <row r="660">
      <c r="A660" s="31"/>
      <c r="B660" s="45"/>
      <c r="C660" s="48"/>
      <c r="D660" s="45"/>
      <c r="E660" s="48"/>
      <c r="F660" s="45"/>
      <c r="G660" s="48"/>
      <c r="H660" s="45"/>
      <c r="I660" s="48"/>
      <c r="J660" s="45"/>
      <c r="K660" s="48"/>
      <c r="L660" s="45"/>
      <c r="M660" s="48"/>
      <c r="N660" s="45"/>
      <c r="O660" s="48"/>
      <c r="P660" s="45"/>
      <c r="Q660" s="48"/>
      <c r="R660" s="45"/>
      <c r="S660" s="48"/>
      <c r="T660" s="48"/>
      <c r="U660" s="48"/>
      <c r="V660" s="48"/>
      <c r="W660" s="45">
        <v>83.0</v>
      </c>
      <c r="X660" s="48" t="str">
        <f t="shared" si="7"/>
        <v/>
      </c>
      <c r="Y660" s="45" t="s">
        <v>1791</v>
      </c>
      <c r="Z660" s="48"/>
    </row>
    <row r="661">
      <c r="A661" s="31"/>
      <c r="B661" s="45"/>
      <c r="C661" s="48"/>
      <c r="D661" s="45"/>
      <c r="E661" s="48"/>
      <c r="F661" s="45"/>
      <c r="G661" s="48"/>
      <c r="H661" s="45"/>
      <c r="I661" s="48"/>
      <c r="J661" s="45"/>
      <c r="K661" s="48"/>
      <c r="L661" s="45"/>
      <c r="M661" s="48"/>
      <c r="N661" s="45"/>
      <c r="O661" s="48"/>
      <c r="P661" s="45"/>
      <c r="Q661" s="48"/>
      <c r="R661" s="45"/>
      <c r="S661" s="48"/>
      <c r="T661" s="48"/>
      <c r="U661" s="48"/>
      <c r="V661" s="48"/>
      <c r="W661" s="45">
        <v>84.0</v>
      </c>
      <c r="X661" s="48" t="str">
        <f t="shared" si="7"/>
        <v/>
      </c>
      <c r="Y661" s="45" t="s">
        <v>1791</v>
      </c>
      <c r="Z661" s="48"/>
    </row>
    <row r="662">
      <c r="A662" s="31"/>
      <c r="B662" s="45"/>
      <c r="C662" s="48"/>
      <c r="D662" s="45"/>
      <c r="E662" s="48"/>
      <c r="F662" s="45"/>
      <c r="G662" s="48"/>
      <c r="H662" s="45"/>
      <c r="I662" s="48"/>
      <c r="J662" s="45"/>
      <c r="K662" s="48"/>
      <c r="L662" s="45"/>
      <c r="M662" s="48"/>
      <c r="N662" s="45"/>
      <c r="O662" s="48"/>
      <c r="P662" s="45"/>
      <c r="Q662" s="48"/>
      <c r="R662" s="45"/>
      <c r="S662" s="48"/>
      <c r="T662" s="48"/>
      <c r="U662" s="48"/>
      <c r="V662" s="48"/>
      <c r="W662" s="45">
        <v>85.0</v>
      </c>
      <c r="X662" s="48" t="str">
        <f t="shared" si="7"/>
        <v>Hunter Dozier</v>
      </c>
      <c r="Y662" s="45" t="s">
        <v>1791</v>
      </c>
      <c r="Z662" s="48"/>
    </row>
    <row r="663">
      <c r="A663" s="31"/>
      <c r="B663" s="45"/>
      <c r="C663" s="48"/>
      <c r="D663" s="45"/>
      <c r="E663" s="48"/>
      <c r="F663" s="45"/>
      <c r="G663" s="48"/>
      <c r="H663" s="45"/>
      <c r="I663" s="48"/>
      <c r="J663" s="45"/>
      <c r="K663" s="48"/>
      <c r="L663" s="45"/>
      <c r="M663" s="48"/>
      <c r="N663" s="45"/>
      <c r="O663" s="48"/>
      <c r="P663" s="45"/>
      <c r="Q663" s="48"/>
      <c r="R663" s="45"/>
      <c r="S663" s="48"/>
      <c r="T663" s="48"/>
      <c r="U663" s="48"/>
      <c r="V663" s="48"/>
      <c r="W663" s="45">
        <v>86.0</v>
      </c>
      <c r="X663" s="48" t="str">
        <f t="shared" si="7"/>
        <v>Alex Dickerson</v>
      </c>
      <c r="Y663" s="45" t="s">
        <v>1791</v>
      </c>
      <c r="Z663" s="48"/>
    </row>
    <row r="664">
      <c r="A664" s="31"/>
      <c r="B664" s="45"/>
      <c r="C664" s="48"/>
      <c r="D664" s="45"/>
      <c r="E664" s="48"/>
      <c r="F664" s="45"/>
      <c r="G664" s="48"/>
      <c r="H664" s="45"/>
      <c r="I664" s="48"/>
      <c r="J664" s="45"/>
      <c r="K664" s="48"/>
      <c r="L664" s="45"/>
      <c r="M664" s="48"/>
      <c r="N664" s="45"/>
      <c r="O664" s="48"/>
      <c r="P664" s="45"/>
      <c r="Q664" s="48"/>
      <c r="R664" s="45"/>
      <c r="S664" s="48"/>
      <c r="T664" s="48"/>
      <c r="U664" s="48"/>
      <c r="V664" s="48"/>
      <c r="W664" s="45">
        <v>87.0</v>
      </c>
      <c r="X664" s="48" t="str">
        <f t="shared" si="7"/>
        <v/>
      </c>
      <c r="Y664" s="45" t="s">
        <v>1791</v>
      </c>
      <c r="Z664" s="48"/>
    </row>
    <row r="665">
      <c r="A665" s="31"/>
      <c r="B665" s="45"/>
      <c r="C665" s="48"/>
      <c r="D665" s="45"/>
      <c r="E665" s="48"/>
      <c r="F665" s="45"/>
      <c r="G665" s="48"/>
      <c r="H665" s="45"/>
      <c r="I665" s="48"/>
      <c r="J665" s="45"/>
      <c r="K665" s="48"/>
      <c r="L665" s="45"/>
      <c r="M665" s="48"/>
      <c r="N665" s="45"/>
      <c r="O665" s="48"/>
      <c r="P665" s="45"/>
      <c r="Q665" s="48"/>
      <c r="R665" s="45"/>
      <c r="S665" s="48"/>
      <c r="T665" s="48"/>
      <c r="U665" s="48"/>
      <c r="V665" s="48"/>
      <c r="W665" s="45">
        <v>88.0</v>
      </c>
      <c r="X665" s="48" t="str">
        <f t="shared" si="7"/>
        <v/>
      </c>
      <c r="Y665" s="45" t="s">
        <v>1791</v>
      </c>
      <c r="Z665" s="48"/>
    </row>
    <row r="666">
      <c r="A666" s="31"/>
      <c r="B666" s="45"/>
      <c r="C666" s="48"/>
      <c r="D666" s="45"/>
      <c r="E666" s="48"/>
      <c r="F666" s="45"/>
      <c r="G666" s="48"/>
      <c r="H666" s="45"/>
      <c r="I666" s="48"/>
      <c r="J666" s="45"/>
      <c r="K666" s="48"/>
      <c r="L666" s="45"/>
      <c r="M666" s="48"/>
      <c r="N666" s="45"/>
      <c r="O666" s="48"/>
      <c r="P666" s="45"/>
      <c r="Q666" s="48"/>
      <c r="R666" s="45"/>
      <c r="S666" s="48"/>
      <c r="T666" s="48"/>
      <c r="U666" s="48"/>
      <c r="V666" s="48"/>
      <c r="W666" s="45">
        <v>89.0</v>
      </c>
      <c r="X666" s="48" t="str">
        <f t="shared" si="7"/>
        <v/>
      </c>
      <c r="Y666" s="45" t="s">
        <v>1791</v>
      </c>
      <c r="Z666" s="48"/>
    </row>
    <row r="667">
      <c r="A667" s="31"/>
      <c r="B667" s="45"/>
      <c r="C667" s="48"/>
      <c r="D667" s="45"/>
      <c r="E667" s="48"/>
      <c r="F667" s="45"/>
      <c r="G667" s="48"/>
      <c r="H667" s="45"/>
      <c r="I667" s="48"/>
      <c r="J667" s="45"/>
      <c r="K667" s="48"/>
      <c r="L667" s="45"/>
      <c r="M667" s="48"/>
      <c r="N667" s="45"/>
      <c r="O667" s="48"/>
      <c r="P667" s="45"/>
      <c r="Q667" s="48"/>
      <c r="R667" s="45"/>
      <c r="S667" s="48"/>
      <c r="T667" s="48"/>
      <c r="U667" s="48"/>
      <c r="V667" s="48"/>
      <c r="W667" s="45">
        <v>90.0</v>
      </c>
      <c r="X667" s="48" t="str">
        <f t="shared" si="7"/>
        <v/>
      </c>
      <c r="Y667" s="45" t="s">
        <v>1791</v>
      </c>
      <c r="Z667" s="48"/>
    </row>
    <row r="668">
      <c r="A668" s="31"/>
      <c r="B668" s="45"/>
      <c r="C668" s="48"/>
      <c r="D668" s="45"/>
      <c r="E668" s="48"/>
      <c r="F668" s="45"/>
      <c r="G668" s="48"/>
      <c r="H668" s="45"/>
      <c r="I668" s="48"/>
      <c r="J668" s="45"/>
      <c r="K668" s="48"/>
      <c r="L668" s="45"/>
      <c r="M668" s="48"/>
      <c r="N668" s="45"/>
      <c r="O668" s="48"/>
      <c r="P668" s="45"/>
      <c r="Q668" s="48"/>
      <c r="R668" s="45"/>
      <c r="S668" s="48"/>
      <c r="T668" s="48"/>
      <c r="U668" s="48"/>
      <c r="V668" s="48"/>
      <c r="W668" s="45">
        <v>91.0</v>
      </c>
      <c r="X668" s="48" t="str">
        <f t="shared" si="7"/>
        <v>Giancarlo Stanton</v>
      </c>
      <c r="Y668" s="45" t="s">
        <v>1791</v>
      </c>
      <c r="Z668" s="48"/>
    </row>
    <row r="669">
      <c r="A669" s="31"/>
      <c r="B669" s="45"/>
      <c r="C669" s="48"/>
      <c r="D669" s="45"/>
      <c r="E669" s="48"/>
      <c r="F669" s="45"/>
      <c r="G669" s="48"/>
      <c r="H669" s="45"/>
      <c r="I669" s="48"/>
      <c r="J669" s="45"/>
      <c r="K669" s="48"/>
      <c r="L669" s="45"/>
      <c r="M669" s="48"/>
      <c r="N669" s="45"/>
      <c r="O669" s="48"/>
      <c r="P669" s="45"/>
      <c r="Q669" s="48"/>
      <c r="R669" s="45"/>
      <c r="S669" s="48"/>
      <c r="T669" s="48"/>
      <c r="U669" s="48"/>
      <c r="V669" s="48"/>
      <c r="W669" s="45">
        <v>92.0</v>
      </c>
      <c r="X669" s="48" t="str">
        <f t="shared" si="7"/>
        <v>Corey Dickerson</v>
      </c>
      <c r="Y669" s="45" t="s">
        <v>1791</v>
      </c>
      <c r="Z669" s="48"/>
    </row>
    <row r="670">
      <c r="A670" s="31"/>
      <c r="B670" s="45"/>
      <c r="C670" s="48"/>
      <c r="D670" s="45"/>
      <c r="E670" s="48"/>
      <c r="F670" s="45"/>
      <c r="G670" s="48"/>
      <c r="H670" s="45"/>
      <c r="I670" s="48"/>
      <c r="J670" s="45"/>
      <c r="K670" s="48"/>
      <c r="L670" s="45"/>
      <c r="M670" s="48"/>
      <c r="N670" s="45"/>
      <c r="O670" s="48"/>
      <c r="P670" s="45"/>
      <c r="Q670" s="48"/>
      <c r="R670" s="45"/>
      <c r="S670" s="48"/>
      <c r="T670" s="48"/>
      <c r="U670" s="48"/>
      <c r="V670" s="48"/>
      <c r="W670" s="45">
        <v>93.0</v>
      </c>
      <c r="X670" s="48" t="str">
        <f t="shared" si="7"/>
        <v/>
      </c>
      <c r="Y670" s="45" t="s">
        <v>1791</v>
      </c>
      <c r="Z670" s="48"/>
    </row>
    <row r="671">
      <c r="A671" s="31"/>
      <c r="B671" s="45"/>
      <c r="C671" s="48"/>
      <c r="D671" s="45"/>
      <c r="E671" s="48"/>
      <c r="F671" s="45"/>
      <c r="G671" s="48"/>
      <c r="H671" s="45"/>
      <c r="I671" s="48"/>
      <c r="J671" s="45"/>
      <c r="K671" s="48"/>
      <c r="L671" s="45"/>
      <c r="M671" s="48"/>
      <c r="N671" s="45"/>
      <c r="O671" s="48"/>
      <c r="P671" s="45"/>
      <c r="Q671" s="48"/>
      <c r="R671" s="45"/>
      <c r="S671" s="48"/>
      <c r="T671" s="48"/>
      <c r="U671" s="48"/>
      <c r="V671" s="48"/>
      <c r="W671" s="45">
        <v>94.0</v>
      </c>
      <c r="X671" s="48" t="str">
        <f t="shared" si="7"/>
        <v/>
      </c>
      <c r="Y671" s="45" t="s">
        <v>1791</v>
      </c>
      <c r="Z671" s="48"/>
    </row>
    <row r="672">
      <c r="A672" s="31"/>
      <c r="B672" s="45"/>
      <c r="C672" s="48"/>
      <c r="D672" s="45"/>
      <c r="E672" s="48"/>
      <c r="F672" s="45"/>
      <c r="G672" s="48"/>
      <c r="H672" s="45"/>
      <c r="I672" s="48"/>
      <c r="J672" s="45"/>
      <c r="K672" s="48"/>
      <c r="L672" s="45"/>
      <c r="M672" s="48"/>
      <c r="N672" s="45"/>
      <c r="O672" s="48"/>
      <c r="P672" s="45"/>
      <c r="Q672" s="48"/>
      <c r="R672" s="45"/>
      <c r="S672" s="48"/>
      <c r="T672" s="48"/>
      <c r="U672" s="48"/>
      <c r="V672" s="48"/>
      <c r="W672" s="45">
        <v>95.0</v>
      </c>
      <c r="X672" s="48" t="str">
        <f t="shared" si="7"/>
        <v/>
      </c>
      <c r="Y672" s="45" t="s">
        <v>1791</v>
      </c>
      <c r="Z672" s="48"/>
    </row>
    <row r="673">
      <c r="A673" s="31"/>
      <c r="B673" s="45"/>
      <c r="C673" s="48"/>
      <c r="D673" s="45"/>
      <c r="E673" s="48"/>
      <c r="F673" s="45"/>
      <c r="G673" s="48"/>
      <c r="H673" s="45"/>
      <c r="I673" s="48"/>
      <c r="J673" s="45"/>
      <c r="K673" s="48"/>
      <c r="L673" s="45"/>
      <c r="M673" s="48"/>
      <c r="N673" s="45"/>
      <c r="O673" s="48"/>
      <c r="P673" s="45"/>
      <c r="Q673" s="48"/>
      <c r="R673" s="45"/>
      <c r="S673" s="48"/>
      <c r="T673" s="48"/>
      <c r="U673" s="48"/>
      <c r="V673" s="48"/>
      <c r="W673" s="45">
        <v>96.0</v>
      </c>
      <c r="X673" s="48" t="str">
        <f t="shared" si="7"/>
        <v/>
      </c>
      <c r="Y673" s="45" t="s">
        <v>1791</v>
      </c>
      <c r="Z673" s="48"/>
    </row>
    <row r="674">
      <c r="A674" s="31"/>
      <c r="B674" s="45"/>
      <c r="C674" s="48"/>
      <c r="D674" s="45"/>
      <c r="E674" s="48"/>
      <c r="F674" s="45"/>
      <c r="G674" s="48"/>
      <c r="H674" s="45"/>
      <c r="I674" s="48"/>
      <c r="J674" s="45"/>
      <c r="K674" s="48"/>
      <c r="L674" s="45"/>
      <c r="M674" s="48"/>
      <c r="N674" s="45"/>
      <c r="O674" s="48"/>
      <c r="P674" s="45"/>
      <c r="Q674" s="48"/>
      <c r="R674" s="45"/>
      <c r="S674" s="48"/>
      <c r="T674" s="48"/>
      <c r="U674" s="48"/>
      <c r="V674" s="48"/>
      <c r="W674" s="45">
        <v>1.0</v>
      </c>
      <c r="X674" s="48" t="str">
        <f t="shared" ref="X674:X769" si="8">O2</f>
        <v>Adam Duvall</v>
      </c>
      <c r="Y674" s="45" t="s">
        <v>1791</v>
      </c>
      <c r="Z674" s="48"/>
    </row>
    <row r="675">
      <c r="A675" s="31"/>
      <c r="B675" s="45"/>
      <c r="C675" s="48"/>
      <c r="D675" s="45"/>
      <c r="E675" s="48"/>
      <c r="F675" s="45"/>
      <c r="G675" s="48"/>
      <c r="H675" s="45"/>
      <c r="I675" s="48"/>
      <c r="J675" s="45"/>
      <c r="K675" s="48"/>
      <c r="L675" s="45"/>
      <c r="M675" s="48"/>
      <c r="N675" s="45"/>
      <c r="O675" s="48"/>
      <c r="P675" s="45"/>
      <c r="Q675" s="48"/>
      <c r="R675" s="45"/>
      <c r="S675" s="48"/>
      <c r="T675" s="48"/>
      <c r="U675" s="48"/>
      <c r="V675" s="48"/>
      <c r="W675" s="45">
        <v>2.0</v>
      </c>
      <c r="X675" s="48" t="str">
        <f t="shared" si="8"/>
        <v>Nick Solak</v>
      </c>
      <c r="Y675" s="45" t="s">
        <v>1791</v>
      </c>
      <c r="Z675" s="48"/>
    </row>
    <row r="676">
      <c r="A676" s="31"/>
      <c r="B676" s="45"/>
      <c r="C676" s="48"/>
      <c r="D676" s="45"/>
      <c r="E676" s="48"/>
      <c r="F676" s="45"/>
      <c r="G676" s="48"/>
      <c r="H676" s="45"/>
      <c r="I676" s="48"/>
      <c r="J676" s="45"/>
      <c r="K676" s="48"/>
      <c r="L676" s="45"/>
      <c r="M676" s="48"/>
      <c r="N676" s="45"/>
      <c r="O676" s="48"/>
      <c r="P676" s="45"/>
      <c r="Q676" s="48"/>
      <c r="R676" s="45"/>
      <c r="S676" s="48"/>
      <c r="T676" s="48"/>
      <c r="U676" s="48"/>
      <c r="V676" s="48"/>
      <c r="W676" s="45">
        <v>3.0</v>
      </c>
      <c r="X676" s="48" t="str">
        <f t="shared" si="8"/>
        <v>Joey Gallo</v>
      </c>
      <c r="Y676" s="45" t="s">
        <v>1791</v>
      </c>
      <c r="Z676" s="48"/>
    </row>
    <row r="677">
      <c r="A677" s="31"/>
      <c r="B677" s="45"/>
      <c r="C677" s="48"/>
      <c r="D677" s="45"/>
      <c r="E677" s="48"/>
      <c r="F677" s="45"/>
      <c r="G677" s="48"/>
      <c r="H677" s="45"/>
      <c r="I677" s="48"/>
      <c r="J677" s="45"/>
      <c r="K677" s="48"/>
      <c r="L677" s="45"/>
      <c r="M677" s="48"/>
      <c r="N677" s="45"/>
      <c r="O677" s="48"/>
      <c r="P677" s="45"/>
      <c r="Q677" s="48"/>
      <c r="R677" s="45"/>
      <c r="S677" s="48"/>
      <c r="T677" s="48"/>
      <c r="U677" s="48"/>
      <c r="V677" s="48"/>
      <c r="W677" s="45">
        <v>4.0</v>
      </c>
      <c r="X677" s="48" t="str">
        <f t="shared" si="8"/>
        <v>Pavin Smith</v>
      </c>
      <c r="Y677" s="45" t="s">
        <v>1791</v>
      </c>
      <c r="Z677" s="48"/>
    </row>
    <row r="678">
      <c r="A678" s="31"/>
      <c r="B678" s="45"/>
      <c r="C678" s="48"/>
      <c r="D678" s="45"/>
      <c r="E678" s="48"/>
      <c r="F678" s="45"/>
      <c r="G678" s="48"/>
      <c r="H678" s="45"/>
      <c r="I678" s="48"/>
      <c r="J678" s="45"/>
      <c r="K678" s="48"/>
      <c r="L678" s="45"/>
      <c r="M678" s="48"/>
      <c r="N678" s="45"/>
      <c r="O678" s="48"/>
      <c r="P678" s="45"/>
      <c r="Q678" s="48"/>
      <c r="R678" s="45"/>
      <c r="S678" s="48"/>
      <c r="T678" s="48"/>
      <c r="U678" s="48"/>
      <c r="V678" s="48"/>
      <c r="W678" s="45">
        <v>5.0</v>
      </c>
      <c r="X678" s="48" t="str">
        <f t="shared" si="8"/>
        <v/>
      </c>
      <c r="Y678" s="45" t="s">
        <v>1791</v>
      </c>
      <c r="Z678" s="48"/>
    </row>
    <row r="679">
      <c r="A679" s="31"/>
      <c r="B679" s="45"/>
      <c r="C679" s="48"/>
      <c r="D679" s="45"/>
      <c r="E679" s="48"/>
      <c r="F679" s="45"/>
      <c r="G679" s="48"/>
      <c r="H679" s="45"/>
      <c r="I679" s="48"/>
      <c r="J679" s="45"/>
      <c r="K679" s="48"/>
      <c r="L679" s="45"/>
      <c r="M679" s="48"/>
      <c r="N679" s="45"/>
      <c r="O679" s="48"/>
      <c r="P679" s="45"/>
      <c r="Q679" s="48"/>
      <c r="R679" s="45"/>
      <c r="S679" s="48"/>
      <c r="T679" s="48"/>
      <c r="U679" s="48"/>
      <c r="V679" s="48"/>
      <c r="W679" s="45">
        <v>6.0</v>
      </c>
      <c r="X679" s="48" t="str">
        <f t="shared" si="8"/>
        <v/>
      </c>
      <c r="Y679" s="45" t="s">
        <v>1791</v>
      </c>
      <c r="Z679" s="48"/>
    </row>
    <row r="680">
      <c r="A680" s="31"/>
      <c r="B680" s="45"/>
      <c r="C680" s="48"/>
      <c r="D680" s="45"/>
      <c r="E680" s="48"/>
      <c r="F680" s="45"/>
      <c r="G680" s="48"/>
      <c r="H680" s="45"/>
      <c r="I680" s="48"/>
      <c r="J680" s="45"/>
      <c r="K680" s="48"/>
      <c r="L680" s="45"/>
      <c r="M680" s="48"/>
      <c r="N680" s="45"/>
      <c r="O680" s="48"/>
      <c r="P680" s="45"/>
      <c r="Q680" s="48"/>
      <c r="R680" s="45"/>
      <c r="S680" s="48"/>
      <c r="T680" s="48"/>
      <c r="U680" s="48"/>
      <c r="V680" s="48"/>
      <c r="W680" s="45">
        <v>7.0</v>
      </c>
      <c r="X680" s="48" t="str">
        <f t="shared" si="8"/>
        <v>Michael Brantley</v>
      </c>
      <c r="Y680" s="45" t="s">
        <v>1791</v>
      </c>
      <c r="Z680" s="48"/>
    </row>
    <row r="681">
      <c r="A681" s="31"/>
      <c r="B681" s="45"/>
      <c r="C681" s="48"/>
      <c r="D681" s="45"/>
      <c r="E681" s="48"/>
      <c r="F681" s="45"/>
      <c r="G681" s="48"/>
      <c r="H681" s="45"/>
      <c r="I681" s="48"/>
      <c r="J681" s="45"/>
      <c r="K681" s="48"/>
      <c r="L681" s="45"/>
      <c r="M681" s="48"/>
      <c r="N681" s="45"/>
      <c r="O681" s="48"/>
      <c r="P681" s="45"/>
      <c r="Q681" s="48"/>
      <c r="R681" s="45"/>
      <c r="S681" s="48"/>
      <c r="T681" s="48"/>
      <c r="U681" s="48"/>
      <c r="V681" s="48"/>
      <c r="W681" s="45">
        <v>8.0</v>
      </c>
      <c r="X681" s="48" t="str">
        <f t="shared" si="8"/>
        <v>Kevin Pillar</v>
      </c>
      <c r="Y681" s="45" t="s">
        <v>1791</v>
      </c>
      <c r="Z681" s="48"/>
    </row>
    <row r="682">
      <c r="A682" s="31"/>
      <c r="B682" s="45"/>
      <c r="C682" s="48"/>
      <c r="D682" s="45"/>
      <c r="E682" s="48"/>
      <c r="F682" s="45"/>
      <c r="G682" s="48"/>
      <c r="H682" s="45"/>
      <c r="I682" s="48"/>
      <c r="J682" s="45"/>
      <c r="K682" s="48"/>
      <c r="L682" s="45"/>
      <c r="M682" s="48"/>
      <c r="N682" s="45"/>
      <c r="O682" s="48"/>
      <c r="P682" s="45"/>
      <c r="Q682" s="48"/>
      <c r="R682" s="45"/>
      <c r="S682" s="48"/>
      <c r="T682" s="48"/>
      <c r="U682" s="48"/>
      <c r="V682" s="48"/>
      <c r="W682" s="45">
        <v>9.0</v>
      </c>
      <c r="X682" s="48" t="str">
        <f t="shared" si="8"/>
        <v>Andrew McCutchen</v>
      </c>
      <c r="Y682" s="45" t="s">
        <v>1791</v>
      </c>
      <c r="Z682" s="48"/>
    </row>
    <row r="683">
      <c r="A683" s="31"/>
      <c r="B683" s="45"/>
      <c r="C683" s="48"/>
      <c r="D683" s="45"/>
      <c r="E683" s="48"/>
      <c r="F683" s="45"/>
      <c r="G683" s="48"/>
      <c r="H683" s="45"/>
      <c r="I683" s="48"/>
      <c r="J683" s="45"/>
      <c r="K683" s="48"/>
      <c r="L683" s="45"/>
      <c r="M683" s="48"/>
      <c r="N683" s="45"/>
      <c r="O683" s="48"/>
      <c r="P683" s="45"/>
      <c r="Q683" s="48"/>
      <c r="R683" s="45"/>
      <c r="S683" s="48"/>
      <c r="T683" s="48"/>
      <c r="U683" s="48"/>
      <c r="V683" s="48"/>
      <c r="W683" s="45">
        <v>10.0</v>
      </c>
      <c r="X683" s="48" t="str">
        <f t="shared" si="8"/>
        <v>Tyler Naquin</v>
      </c>
      <c r="Y683" s="45" t="s">
        <v>1791</v>
      </c>
      <c r="Z683" s="48"/>
    </row>
    <row r="684">
      <c r="A684" s="31"/>
      <c r="B684" s="45"/>
      <c r="C684" s="48"/>
      <c r="D684" s="45"/>
      <c r="E684" s="48"/>
      <c r="F684" s="45"/>
      <c r="G684" s="48"/>
      <c r="H684" s="45"/>
      <c r="I684" s="48"/>
      <c r="J684" s="45"/>
      <c r="K684" s="48"/>
      <c r="L684" s="45"/>
      <c r="M684" s="48"/>
      <c r="N684" s="45"/>
      <c r="O684" s="48"/>
      <c r="P684" s="45"/>
      <c r="Q684" s="48"/>
      <c r="R684" s="45"/>
      <c r="S684" s="48"/>
      <c r="T684" s="48"/>
      <c r="U684" s="48"/>
      <c r="V684" s="48"/>
      <c r="W684" s="45">
        <v>11.0</v>
      </c>
      <c r="X684" s="48" t="str">
        <f t="shared" si="8"/>
        <v/>
      </c>
      <c r="Y684" s="45" t="s">
        <v>1791</v>
      </c>
      <c r="Z684" s="48"/>
    </row>
    <row r="685">
      <c r="A685" s="31"/>
      <c r="B685" s="45"/>
      <c r="C685" s="48"/>
      <c r="D685" s="45"/>
      <c r="E685" s="48"/>
      <c r="F685" s="45"/>
      <c r="G685" s="48"/>
      <c r="H685" s="45"/>
      <c r="I685" s="48"/>
      <c r="J685" s="45"/>
      <c r="K685" s="48"/>
      <c r="L685" s="45"/>
      <c r="M685" s="48"/>
      <c r="N685" s="45"/>
      <c r="O685" s="48"/>
      <c r="P685" s="45"/>
      <c r="Q685" s="48"/>
      <c r="R685" s="45"/>
      <c r="S685" s="48"/>
      <c r="T685" s="48"/>
      <c r="U685" s="48"/>
      <c r="V685" s="48"/>
      <c r="W685" s="45">
        <v>12.0</v>
      </c>
      <c r="X685" s="48" t="str">
        <f t="shared" si="8"/>
        <v/>
      </c>
      <c r="Y685" s="45" t="s">
        <v>1791</v>
      </c>
      <c r="Z685" s="48"/>
    </row>
    <row r="686">
      <c r="A686" s="31"/>
      <c r="B686" s="45"/>
      <c r="C686" s="48"/>
      <c r="D686" s="45"/>
      <c r="E686" s="48"/>
      <c r="F686" s="45"/>
      <c r="G686" s="48"/>
      <c r="H686" s="45"/>
      <c r="I686" s="48"/>
      <c r="J686" s="45"/>
      <c r="K686" s="48"/>
      <c r="L686" s="45"/>
      <c r="M686" s="48"/>
      <c r="N686" s="45"/>
      <c r="O686" s="48"/>
      <c r="P686" s="45"/>
      <c r="Q686" s="48"/>
      <c r="R686" s="45"/>
      <c r="S686" s="48"/>
      <c r="T686" s="48"/>
      <c r="U686" s="48"/>
      <c r="V686" s="48"/>
      <c r="W686" s="45">
        <v>13.0</v>
      </c>
      <c r="X686" s="48" t="str">
        <f t="shared" si="8"/>
        <v>Kyle Lewis</v>
      </c>
      <c r="Y686" s="45" t="s">
        <v>1791</v>
      </c>
      <c r="Z686" s="48"/>
    </row>
    <row r="687">
      <c r="A687" s="31"/>
      <c r="B687" s="45"/>
      <c r="C687" s="48"/>
      <c r="D687" s="45"/>
      <c r="E687" s="48"/>
      <c r="F687" s="45"/>
      <c r="G687" s="48"/>
      <c r="H687" s="45"/>
      <c r="I687" s="48"/>
      <c r="J687" s="45"/>
      <c r="K687" s="48"/>
      <c r="L687" s="45"/>
      <c r="M687" s="48"/>
      <c r="N687" s="45"/>
      <c r="O687" s="48"/>
      <c r="P687" s="45"/>
      <c r="Q687" s="48"/>
      <c r="R687" s="45"/>
      <c r="S687" s="48"/>
      <c r="T687" s="48"/>
      <c r="U687" s="48"/>
      <c r="V687" s="48"/>
      <c r="W687" s="45">
        <v>14.0</v>
      </c>
      <c r="X687" s="48" t="str">
        <f t="shared" si="8"/>
        <v>Dylan Moore</v>
      </c>
      <c r="Y687" s="45" t="s">
        <v>1791</v>
      </c>
      <c r="Z687" s="48"/>
    </row>
    <row r="688">
      <c r="A688" s="31"/>
      <c r="B688" s="45"/>
      <c r="C688" s="48"/>
      <c r="D688" s="45"/>
      <c r="E688" s="48"/>
      <c r="F688" s="45"/>
      <c r="G688" s="48"/>
      <c r="H688" s="45"/>
      <c r="I688" s="48"/>
      <c r="J688" s="45"/>
      <c r="K688" s="48"/>
      <c r="L688" s="45"/>
      <c r="M688" s="48"/>
      <c r="N688" s="45"/>
      <c r="O688" s="48"/>
      <c r="P688" s="45"/>
      <c r="Q688" s="48"/>
      <c r="R688" s="45"/>
      <c r="S688" s="48"/>
      <c r="T688" s="48"/>
      <c r="U688" s="48"/>
      <c r="V688" s="48"/>
      <c r="W688" s="45">
        <v>15.0</v>
      </c>
      <c r="X688" s="48" t="str">
        <f t="shared" si="8"/>
        <v>Lorenzo Cain</v>
      </c>
      <c r="Y688" s="45" t="s">
        <v>1791</v>
      </c>
      <c r="Z688" s="48"/>
    </row>
    <row r="689">
      <c r="A689" s="31"/>
      <c r="B689" s="45"/>
      <c r="C689" s="48"/>
      <c r="D689" s="45"/>
      <c r="E689" s="48"/>
      <c r="F689" s="45"/>
      <c r="G689" s="48"/>
      <c r="H689" s="45"/>
      <c r="I689" s="48"/>
      <c r="J689" s="45"/>
      <c r="K689" s="48"/>
      <c r="L689" s="45"/>
      <c r="M689" s="48"/>
      <c r="N689" s="45"/>
      <c r="O689" s="48"/>
      <c r="P689" s="45"/>
      <c r="Q689" s="48"/>
      <c r="R689" s="45"/>
      <c r="S689" s="48"/>
      <c r="T689" s="48"/>
      <c r="U689" s="48"/>
      <c r="V689" s="48"/>
      <c r="W689" s="45">
        <v>16.0</v>
      </c>
      <c r="X689" s="48" t="str">
        <f t="shared" si="8"/>
        <v>David Dahl</v>
      </c>
      <c r="Y689" s="45" t="s">
        <v>1791</v>
      </c>
      <c r="Z689" s="48"/>
    </row>
    <row r="690">
      <c r="A690" s="31"/>
      <c r="B690" s="45"/>
      <c r="C690" s="48"/>
      <c r="D690" s="45"/>
      <c r="E690" s="48"/>
      <c r="F690" s="45"/>
      <c r="G690" s="48"/>
      <c r="H690" s="45"/>
      <c r="I690" s="48"/>
      <c r="J690" s="45"/>
      <c r="K690" s="48"/>
      <c r="L690" s="45"/>
      <c r="M690" s="48"/>
      <c r="N690" s="45"/>
      <c r="O690" s="48"/>
      <c r="P690" s="45"/>
      <c r="Q690" s="48"/>
      <c r="R690" s="45"/>
      <c r="S690" s="48"/>
      <c r="T690" s="48"/>
      <c r="U690" s="48"/>
      <c r="V690" s="48"/>
      <c r="W690" s="45">
        <v>17.0</v>
      </c>
      <c r="X690" s="48" t="str">
        <f t="shared" si="8"/>
        <v/>
      </c>
      <c r="Y690" s="45" t="s">
        <v>1791</v>
      </c>
      <c r="Z690" s="48"/>
    </row>
    <row r="691">
      <c r="A691" s="31"/>
      <c r="B691" s="45"/>
      <c r="C691" s="48"/>
      <c r="D691" s="45"/>
      <c r="E691" s="48"/>
      <c r="F691" s="45"/>
      <c r="G691" s="48"/>
      <c r="H691" s="45"/>
      <c r="I691" s="48"/>
      <c r="J691" s="45"/>
      <c r="K691" s="48"/>
      <c r="L691" s="45"/>
      <c r="M691" s="48"/>
      <c r="N691" s="45"/>
      <c r="O691" s="48"/>
      <c r="P691" s="45"/>
      <c r="Q691" s="48"/>
      <c r="R691" s="45"/>
      <c r="S691" s="48"/>
      <c r="T691" s="48"/>
      <c r="U691" s="48"/>
      <c r="V691" s="48"/>
      <c r="W691" s="45">
        <v>18.0</v>
      </c>
      <c r="X691" s="48" t="str">
        <f t="shared" si="8"/>
        <v/>
      </c>
      <c r="Y691" s="45" t="s">
        <v>1791</v>
      </c>
      <c r="Z691" s="48"/>
    </row>
    <row r="692">
      <c r="A692" s="31"/>
      <c r="B692" s="45"/>
      <c r="C692" s="48"/>
      <c r="D692" s="45"/>
      <c r="E692" s="48"/>
      <c r="F692" s="45"/>
      <c r="G692" s="48"/>
      <c r="H692" s="45"/>
      <c r="I692" s="48"/>
      <c r="J692" s="45"/>
      <c r="K692" s="48"/>
      <c r="L692" s="45"/>
      <c r="M692" s="48"/>
      <c r="N692" s="45"/>
      <c r="O692" s="48"/>
      <c r="P692" s="45"/>
      <c r="Q692" s="48"/>
      <c r="R692" s="45"/>
      <c r="S692" s="48"/>
      <c r="T692" s="48"/>
      <c r="U692" s="48"/>
      <c r="V692" s="48"/>
      <c r="W692" s="45">
        <v>19.0</v>
      </c>
      <c r="X692" s="48" t="str">
        <f t="shared" si="8"/>
        <v>Brandon Lowe</v>
      </c>
      <c r="Y692" s="45" t="s">
        <v>1791</v>
      </c>
      <c r="Z692" s="48"/>
    </row>
    <row r="693">
      <c r="A693" s="31"/>
      <c r="B693" s="45"/>
      <c r="C693" s="48"/>
      <c r="D693" s="45"/>
      <c r="E693" s="48"/>
      <c r="F693" s="45"/>
      <c r="G693" s="48"/>
      <c r="H693" s="45"/>
      <c r="I693" s="48"/>
      <c r="J693" s="45"/>
      <c r="K693" s="48"/>
      <c r="L693" s="45"/>
      <c r="M693" s="48"/>
      <c r="N693" s="45"/>
      <c r="O693" s="48"/>
      <c r="P693" s="45"/>
      <c r="Q693" s="48"/>
      <c r="R693" s="45"/>
      <c r="S693" s="48"/>
      <c r="T693" s="48"/>
      <c r="U693" s="48"/>
      <c r="V693" s="48"/>
      <c r="W693" s="45">
        <v>20.0</v>
      </c>
      <c r="X693" s="48" t="str">
        <f t="shared" si="8"/>
        <v>Ryan Mountcastle</v>
      </c>
      <c r="Y693" s="45" t="s">
        <v>1791</v>
      </c>
      <c r="Z693" s="48"/>
    </row>
    <row r="694">
      <c r="A694" s="31"/>
      <c r="B694" s="45"/>
      <c r="C694" s="48"/>
      <c r="D694" s="45"/>
      <c r="E694" s="48"/>
      <c r="F694" s="45"/>
      <c r="G694" s="48"/>
      <c r="H694" s="45"/>
      <c r="I694" s="48"/>
      <c r="J694" s="45"/>
      <c r="K694" s="48"/>
      <c r="L694" s="45"/>
      <c r="M694" s="48"/>
      <c r="N694" s="45"/>
      <c r="O694" s="48"/>
      <c r="P694" s="45"/>
      <c r="Q694" s="48"/>
      <c r="R694" s="45"/>
      <c r="S694" s="48"/>
      <c r="T694" s="48"/>
      <c r="U694" s="48"/>
      <c r="V694" s="48"/>
      <c r="W694" s="45">
        <v>21.0</v>
      </c>
      <c r="X694" s="48" t="str">
        <f t="shared" si="8"/>
        <v/>
      </c>
      <c r="Y694" s="45" t="s">
        <v>1791</v>
      </c>
      <c r="Z694" s="48"/>
    </row>
    <row r="695">
      <c r="A695" s="31"/>
      <c r="B695" s="45"/>
      <c r="C695" s="48"/>
      <c r="D695" s="45"/>
      <c r="E695" s="48"/>
      <c r="F695" s="45"/>
      <c r="G695" s="48"/>
      <c r="H695" s="45"/>
      <c r="I695" s="48"/>
      <c r="J695" s="45"/>
      <c r="K695" s="48"/>
      <c r="L695" s="45"/>
      <c r="M695" s="48"/>
      <c r="N695" s="45"/>
      <c r="O695" s="48"/>
      <c r="P695" s="45"/>
      <c r="Q695" s="48"/>
      <c r="R695" s="45"/>
      <c r="S695" s="48"/>
      <c r="T695" s="48"/>
      <c r="U695" s="48"/>
      <c r="V695" s="48"/>
      <c r="W695" s="45">
        <v>22.0</v>
      </c>
      <c r="X695" s="48" t="str">
        <f t="shared" si="8"/>
        <v/>
      </c>
      <c r="Y695" s="45" t="s">
        <v>1791</v>
      </c>
      <c r="Z695" s="48"/>
    </row>
    <row r="696">
      <c r="A696" s="31"/>
      <c r="B696" s="45"/>
      <c r="C696" s="48"/>
      <c r="D696" s="45"/>
      <c r="E696" s="48"/>
      <c r="F696" s="45"/>
      <c r="G696" s="48"/>
      <c r="H696" s="45"/>
      <c r="I696" s="48"/>
      <c r="J696" s="45"/>
      <c r="K696" s="48"/>
      <c r="L696" s="45"/>
      <c r="M696" s="48"/>
      <c r="N696" s="45"/>
      <c r="O696" s="48"/>
      <c r="P696" s="45"/>
      <c r="Q696" s="48"/>
      <c r="R696" s="45"/>
      <c r="S696" s="48"/>
      <c r="T696" s="48"/>
      <c r="U696" s="48"/>
      <c r="V696" s="48"/>
      <c r="W696" s="45">
        <v>23.0</v>
      </c>
      <c r="X696" s="48" t="str">
        <f t="shared" si="8"/>
        <v/>
      </c>
      <c r="Y696" s="45" t="s">
        <v>1791</v>
      </c>
      <c r="Z696" s="48"/>
    </row>
    <row r="697">
      <c r="A697" s="31"/>
      <c r="B697" s="45"/>
      <c r="C697" s="48"/>
      <c r="D697" s="45"/>
      <c r="E697" s="48"/>
      <c r="F697" s="45"/>
      <c r="G697" s="48"/>
      <c r="H697" s="45"/>
      <c r="I697" s="48"/>
      <c r="J697" s="45"/>
      <c r="K697" s="48"/>
      <c r="L697" s="45"/>
      <c r="M697" s="48"/>
      <c r="N697" s="45"/>
      <c r="O697" s="48"/>
      <c r="P697" s="45"/>
      <c r="Q697" s="48"/>
      <c r="R697" s="45"/>
      <c r="S697" s="48"/>
      <c r="T697" s="48"/>
      <c r="U697" s="48"/>
      <c r="V697" s="48"/>
      <c r="W697" s="45">
        <v>24.0</v>
      </c>
      <c r="X697" s="48" t="str">
        <f t="shared" si="8"/>
        <v/>
      </c>
      <c r="Y697" s="45" t="s">
        <v>1791</v>
      </c>
      <c r="Z697" s="48"/>
    </row>
    <row r="698">
      <c r="A698" s="31"/>
      <c r="B698" s="45"/>
      <c r="C698" s="48"/>
      <c r="D698" s="45"/>
      <c r="E698" s="48"/>
      <c r="F698" s="45"/>
      <c r="G698" s="48"/>
      <c r="H698" s="45"/>
      <c r="I698" s="48"/>
      <c r="J698" s="45"/>
      <c r="K698" s="48"/>
      <c r="L698" s="45"/>
      <c r="M698" s="48"/>
      <c r="N698" s="45"/>
      <c r="O698" s="48"/>
      <c r="P698" s="45"/>
      <c r="Q698" s="48"/>
      <c r="R698" s="45"/>
      <c r="S698" s="48"/>
      <c r="T698" s="48"/>
      <c r="U698" s="48"/>
      <c r="V698" s="48"/>
      <c r="W698" s="45">
        <v>25.0</v>
      </c>
      <c r="X698" s="48" t="str">
        <f t="shared" si="8"/>
        <v>Aaron Hicks</v>
      </c>
      <c r="Y698" s="45" t="s">
        <v>1791</v>
      </c>
      <c r="Z698" s="48"/>
    </row>
    <row r="699">
      <c r="A699" s="31"/>
      <c r="B699" s="45"/>
      <c r="C699" s="48"/>
      <c r="D699" s="45"/>
      <c r="E699" s="48"/>
      <c r="F699" s="45"/>
      <c r="G699" s="48"/>
      <c r="H699" s="45"/>
      <c r="I699" s="48"/>
      <c r="J699" s="45"/>
      <c r="K699" s="48"/>
      <c r="L699" s="45"/>
      <c r="M699" s="48"/>
      <c r="N699" s="45"/>
      <c r="O699" s="48"/>
      <c r="P699" s="45"/>
      <c r="Q699" s="48"/>
      <c r="R699" s="45"/>
      <c r="S699" s="48"/>
      <c r="T699" s="48"/>
      <c r="U699" s="48"/>
      <c r="V699" s="48"/>
      <c r="W699" s="45">
        <v>26.0</v>
      </c>
      <c r="X699" s="48" t="str">
        <f t="shared" si="8"/>
        <v/>
      </c>
      <c r="Y699" s="45" t="s">
        <v>1791</v>
      </c>
      <c r="Z699" s="48"/>
    </row>
    <row r="700">
      <c r="A700" s="31"/>
      <c r="B700" s="45"/>
      <c r="C700" s="48"/>
      <c r="D700" s="45"/>
      <c r="E700" s="48"/>
      <c r="F700" s="45"/>
      <c r="G700" s="48"/>
      <c r="H700" s="45"/>
      <c r="I700" s="48"/>
      <c r="J700" s="45"/>
      <c r="K700" s="48"/>
      <c r="L700" s="45"/>
      <c r="M700" s="48"/>
      <c r="N700" s="45"/>
      <c r="O700" s="48"/>
      <c r="P700" s="45"/>
      <c r="Q700" s="48"/>
      <c r="R700" s="45"/>
      <c r="S700" s="48"/>
      <c r="T700" s="48"/>
      <c r="U700" s="48"/>
      <c r="V700" s="48"/>
      <c r="W700" s="45">
        <v>27.0</v>
      </c>
      <c r="X700" s="48" t="str">
        <f t="shared" si="8"/>
        <v/>
      </c>
      <c r="Y700" s="45" t="s">
        <v>1791</v>
      </c>
      <c r="Z700" s="48"/>
    </row>
    <row r="701">
      <c r="A701" s="31"/>
      <c r="B701" s="45"/>
      <c r="C701" s="48"/>
      <c r="D701" s="45"/>
      <c r="E701" s="48"/>
      <c r="F701" s="45"/>
      <c r="G701" s="48"/>
      <c r="H701" s="45"/>
      <c r="I701" s="48"/>
      <c r="J701" s="45"/>
      <c r="K701" s="48"/>
      <c r="L701" s="45"/>
      <c r="M701" s="48"/>
      <c r="N701" s="45"/>
      <c r="O701" s="48"/>
      <c r="P701" s="45"/>
      <c r="Q701" s="48"/>
      <c r="R701" s="45"/>
      <c r="S701" s="48"/>
      <c r="T701" s="48"/>
      <c r="U701" s="48"/>
      <c r="V701" s="48"/>
      <c r="W701" s="45">
        <v>28.0</v>
      </c>
      <c r="X701" s="48" t="str">
        <f t="shared" si="8"/>
        <v/>
      </c>
      <c r="Y701" s="45" t="s">
        <v>1791</v>
      </c>
      <c r="Z701" s="48"/>
    </row>
    <row r="702">
      <c r="A702" s="31"/>
      <c r="B702" s="45"/>
      <c r="C702" s="48"/>
      <c r="D702" s="45"/>
      <c r="E702" s="48"/>
      <c r="F702" s="45"/>
      <c r="G702" s="48"/>
      <c r="H702" s="45"/>
      <c r="I702" s="48"/>
      <c r="J702" s="45"/>
      <c r="K702" s="48"/>
      <c r="L702" s="45"/>
      <c r="M702" s="48"/>
      <c r="N702" s="45"/>
      <c r="O702" s="48"/>
      <c r="P702" s="45"/>
      <c r="Q702" s="48"/>
      <c r="R702" s="45"/>
      <c r="S702" s="48"/>
      <c r="T702" s="48"/>
      <c r="U702" s="48"/>
      <c r="V702" s="48"/>
      <c r="W702" s="45">
        <v>29.0</v>
      </c>
      <c r="X702" s="48" t="str">
        <f t="shared" si="8"/>
        <v/>
      </c>
      <c r="Y702" s="45" t="s">
        <v>1791</v>
      </c>
      <c r="Z702" s="48"/>
    </row>
    <row r="703">
      <c r="A703" s="31"/>
      <c r="B703" s="45"/>
      <c r="C703" s="48"/>
      <c r="D703" s="45"/>
      <c r="E703" s="48"/>
      <c r="F703" s="45"/>
      <c r="G703" s="48"/>
      <c r="H703" s="45"/>
      <c r="I703" s="48"/>
      <c r="J703" s="45"/>
      <c r="K703" s="48"/>
      <c r="L703" s="45"/>
      <c r="M703" s="48"/>
      <c r="N703" s="45"/>
      <c r="O703" s="48"/>
      <c r="P703" s="45"/>
      <c r="Q703" s="48"/>
      <c r="R703" s="45"/>
      <c r="S703" s="48"/>
      <c r="T703" s="48"/>
      <c r="U703" s="48"/>
      <c r="V703" s="48"/>
      <c r="W703" s="45">
        <v>30.0</v>
      </c>
      <c r="X703" s="48" t="str">
        <f t="shared" si="8"/>
        <v/>
      </c>
      <c r="Y703" s="45" t="s">
        <v>1791</v>
      </c>
      <c r="Z703" s="48"/>
    </row>
    <row r="704">
      <c r="A704" s="31"/>
      <c r="B704" s="45"/>
      <c r="C704" s="48"/>
      <c r="D704" s="45"/>
      <c r="E704" s="48"/>
      <c r="F704" s="45"/>
      <c r="G704" s="48"/>
      <c r="H704" s="45"/>
      <c r="I704" s="48"/>
      <c r="J704" s="45"/>
      <c r="K704" s="48"/>
      <c r="L704" s="45"/>
      <c r="M704" s="48"/>
      <c r="N704" s="45"/>
      <c r="O704" s="48"/>
      <c r="P704" s="45"/>
      <c r="Q704" s="48"/>
      <c r="R704" s="45"/>
      <c r="S704" s="48"/>
      <c r="T704" s="48"/>
      <c r="U704" s="48"/>
      <c r="V704" s="48"/>
      <c r="W704" s="45">
        <v>31.0</v>
      </c>
      <c r="X704" s="48" t="str">
        <f t="shared" si="8"/>
        <v>Max Kepler</v>
      </c>
      <c r="Y704" s="45" t="s">
        <v>1791</v>
      </c>
      <c r="Z704" s="48"/>
    </row>
    <row r="705">
      <c r="A705" s="31"/>
      <c r="B705" s="45"/>
      <c r="C705" s="48"/>
      <c r="D705" s="45"/>
      <c r="E705" s="48"/>
      <c r="F705" s="45"/>
      <c r="G705" s="48"/>
      <c r="H705" s="45"/>
      <c r="I705" s="48"/>
      <c r="J705" s="45"/>
      <c r="K705" s="48"/>
      <c r="L705" s="45"/>
      <c r="M705" s="48"/>
      <c r="N705" s="45"/>
      <c r="O705" s="48"/>
      <c r="P705" s="45"/>
      <c r="Q705" s="48"/>
      <c r="R705" s="45"/>
      <c r="S705" s="48"/>
      <c r="T705" s="48"/>
      <c r="U705" s="48"/>
      <c r="V705" s="48"/>
      <c r="W705" s="45">
        <v>32.0</v>
      </c>
      <c r="X705" s="48" t="str">
        <f t="shared" si="8"/>
        <v>Tim Locastro</v>
      </c>
      <c r="Y705" s="45" t="s">
        <v>1791</v>
      </c>
      <c r="Z705" s="48"/>
    </row>
    <row r="706">
      <c r="A706" s="31"/>
      <c r="B706" s="45"/>
      <c r="C706" s="48"/>
      <c r="D706" s="45"/>
      <c r="E706" s="48"/>
      <c r="F706" s="45"/>
      <c r="G706" s="48"/>
      <c r="H706" s="45"/>
      <c r="I706" s="48"/>
      <c r="J706" s="45"/>
      <c r="K706" s="48"/>
      <c r="L706" s="45"/>
      <c r="M706" s="48"/>
      <c r="N706" s="45"/>
      <c r="O706" s="48"/>
      <c r="P706" s="45"/>
      <c r="Q706" s="48"/>
      <c r="R706" s="45"/>
      <c r="S706" s="48"/>
      <c r="T706" s="48"/>
      <c r="U706" s="48"/>
      <c r="V706" s="48"/>
      <c r="W706" s="45">
        <v>33.0</v>
      </c>
      <c r="X706" s="48" t="str">
        <f t="shared" si="8"/>
        <v>Cristian Pache</v>
      </c>
      <c r="Y706" s="45" t="s">
        <v>1791</v>
      </c>
      <c r="Z706" s="48"/>
    </row>
    <row r="707">
      <c r="A707" s="31"/>
      <c r="B707" s="45"/>
      <c r="C707" s="48"/>
      <c r="D707" s="45"/>
      <c r="E707" s="48"/>
      <c r="F707" s="45"/>
      <c r="G707" s="48"/>
      <c r="H707" s="45"/>
      <c r="I707" s="48"/>
      <c r="J707" s="45"/>
      <c r="K707" s="48"/>
      <c r="L707" s="45"/>
      <c r="M707" s="48"/>
      <c r="N707" s="45"/>
      <c r="O707" s="48"/>
      <c r="P707" s="45"/>
      <c r="Q707" s="48"/>
      <c r="R707" s="45"/>
      <c r="S707" s="48"/>
      <c r="T707" s="48"/>
      <c r="U707" s="48"/>
      <c r="V707" s="48"/>
      <c r="W707" s="45">
        <v>34.0</v>
      </c>
      <c r="X707" s="48" t="str">
        <f t="shared" si="8"/>
        <v/>
      </c>
      <c r="Y707" s="45" t="s">
        <v>1791</v>
      </c>
      <c r="Z707" s="48"/>
    </row>
    <row r="708">
      <c r="A708" s="31"/>
      <c r="B708" s="45"/>
      <c r="C708" s="48"/>
      <c r="D708" s="45"/>
      <c r="E708" s="48"/>
      <c r="F708" s="45"/>
      <c r="G708" s="48"/>
      <c r="H708" s="45"/>
      <c r="I708" s="48"/>
      <c r="J708" s="45"/>
      <c r="K708" s="48"/>
      <c r="L708" s="45"/>
      <c r="M708" s="48"/>
      <c r="N708" s="45"/>
      <c r="O708" s="48"/>
      <c r="P708" s="45"/>
      <c r="Q708" s="48"/>
      <c r="R708" s="45"/>
      <c r="S708" s="48"/>
      <c r="T708" s="48"/>
      <c r="U708" s="48"/>
      <c r="V708" s="48"/>
      <c r="W708" s="45">
        <v>35.0</v>
      </c>
      <c r="X708" s="48" t="str">
        <f t="shared" si="8"/>
        <v/>
      </c>
      <c r="Y708" s="45" t="s">
        <v>1791</v>
      </c>
      <c r="Z708" s="48"/>
    </row>
    <row r="709">
      <c r="A709" s="31"/>
      <c r="B709" s="45"/>
      <c r="C709" s="48"/>
      <c r="D709" s="45"/>
      <c r="E709" s="48"/>
      <c r="F709" s="45"/>
      <c r="G709" s="48"/>
      <c r="H709" s="45"/>
      <c r="I709" s="48"/>
      <c r="J709" s="45"/>
      <c r="K709" s="48"/>
      <c r="L709" s="45"/>
      <c r="M709" s="48"/>
      <c r="N709" s="45"/>
      <c r="O709" s="48"/>
      <c r="P709" s="45"/>
      <c r="Q709" s="48"/>
      <c r="R709" s="45"/>
      <c r="S709" s="48"/>
      <c r="T709" s="48"/>
      <c r="U709" s="48"/>
      <c r="V709" s="48"/>
      <c r="W709" s="45">
        <v>36.0</v>
      </c>
      <c r="X709" s="48" t="str">
        <f t="shared" si="8"/>
        <v/>
      </c>
      <c r="Y709" s="45" t="s">
        <v>1791</v>
      </c>
      <c r="Z709" s="48"/>
    </row>
    <row r="710">
      <c r="A710" s="31"/>
      <c r="B710" s="45"/>
      <c r="C710" s="48"/>
      <c r="D710" s="45"/>
      <c r="E710" s="48"/>
      <c r="F710" s="45"/>
      <c r="G710" s="48"/>
      <c r="H710" s="45"/>
      <c r="I710" s="48"/>
      <c r="J710" s="45"/>
      <c r="K710" s="48"/>
      <c r="L710" s="45"/>
      <c r="M710" s="48"/>
      <c r="N710" s="45"/>
      <c r="O710" s="48"/>
      <c r="P710" s="45"/>
      <c r="Q710" s="48"/>
      <c r="R710" s="45"/>
      <c r="S710" s="48"/>
      <c r="T710" s="48"/>
      <c r="U710" s="48"/>
      <c r="V710" s="48"/>
      <c r="W710" s="45">
        <v>37.0</v>
      </c>
      <c r="X710" s="48" t="str">
        <f t="shared" si="8"/>
        <v>Lourdes Gurriel Jr.</v>
      </c>
      <c r="Y710" s="45" t="s">
        <v>1791</v>
      </c>
      <c r="Z710" s="48"/>
    </row>
    <row r="711">
      <c r="A711" s="31"/>
      <c r="B711" s="45"/>
      <c r="C711" s="48"/>
      <c r="D711" s="45"/>
      <c r="E711" s="48"/>
      <c r="F711" s="45"/>
      <c r="G711" s="48"/>
      <c r="H711" s="45"/>
      <c r="I711" s="48"/>
      <c r="J711" s="45"/>
      <c r="K711" s="48"/>
      <c r="L711" s="45"/>
      <c r="M711" s="48"/>
      <c r="N711" s="45"/>
      <c r="O711" s="48"/>
      <c r="P711" s="45"/>
      <c r="Q711" s="48"/>
      <c r="R711" s="45"/>
      <c r="S711" s="48"/>
      <c r="T711" s="48"/>
      <c r="U711" s="48"/>
      <c r="V711" s="48"/>
      <c r="W711" s="45">
        <v>38.0</v>
      </c>
      <c r="X711" s="48" t="str">
        <f t="shared" si="8"/>
        <v>Hunter Renfroe</v>
      </c>
      <c r="Y711" s="45" t="s">
        <v>1791</v>
      </c>
      <c r="Z711" s="48"/>
    </row>
    <row r="712">
      <c r="A712" s="31"/>
      <c r="B712" s="45"/>
      <c r="C712" s="48"/>
      <c r="D712" s="45"/>
      <c r="E712" s="48"/>
      <c r="F712" s="45"/>
      <c r="G712" s="48"/>
      <c r="H712" s="45"/>
      <c r="I712" s="48"/>
      <c r="J712" s="45"/>
      <c r="K712" s="48"/>
      <c r="L712" s="45"/>
      <c r="M712" s="48"/>
      <c r="N712" s="45"/>
      <c r="O712" s="48"/>
      <c r="P712" s="45"/>
      <c r="Q712" s="48"/>
      <c r="R712" s="45"/>
      <c r="S712" s="48"/>
      <c r="T712" s="48"/>
      <c r="U712" s="48"/>
      <c r="V712" s="48"/>
      <c r="W712" s="45">
        <v>39.0</v>
      </c>
      <c r="X712" s="48" t="str">
        <f t="shared" si="8"/>
        <v/>
      </c>
      <c r="Y712" s="45" t="s">
        <v>1791</v>
      </c>
      <c r="Z712" s="48"/>
    </row>
    <row r="713">
      <c r="A713" s="31"/>
      <c r="B713" s="45"/>
      <c r="C713" s="48"/>
      <c r="D713" s="45"/>
      <c r="E713" s="48"/>
      <c r="F713" s="45"/>
      <c r="G713" s="48"/>
      <c r="H713" s="45"/>
      <c r="I713" s="48"/>
      <c r="J713" s="45"/>
      <c r="K713" s="48"/>
      <c r="L713" s="45"/>
      <c r="M713" s="48"/>
      <c r="N713" s="45"/>
      <c r="O713" s="48"/>
      <c r="P713" s="45"/>
      <c r="Q713" s="48"/>
      <c r="R713" s="45"/>
      <c r="S713" s="48"/>
      <c r="T713" s="48"/>
      <c r="U713" s="48"/>
      <c r="V713" s="48"/>
      <c r="W713" s="45">
        <v>40.0</v>
      </c>
      <c r="X713" s="48" t="str">
        <f t="shared" si="8"/>
        <v/>
      </c>
      <c r="Y713" s="45" t="s">
        <v>1791</v>
      </c>
      <c r="Z713" s="48"/>
    </row>
    <row r="714">
      <c r="A714" s="31"/>
      <c r="B714" s="45"/>
      <c r="C714" s="48"/>
      <c r="D714" s="45"/>
      <c r="E714" s="48"/>
      <c r="F714" s="45"/>
      <c r="G714" s="48"/>
      <c r="H714" s="45"/>
      <c r="I714" s="48"/>
      <c r="J714" s="45"/>
      <c r="K714" s="48"/>
      <c r="L714" s="45"/>
      <c r="M714" s="48"/>
      <c r="N714" s="45"/>
      <c r="O714" s="48"/>
      <c r="P714" s="45"/>
      <c r="Q714" s="48"/>
      <c r="R714" s="45"/>
      <c r="S714" s="48"/>
      <c r="T714" s="48"/>
      <c r="U714" s="48"/>
      <c r="V714" s="48"/>
      <c r="W714" s="45">
        <v>41.0</v>
      </c>
      <c r="X714" s="48" t="str">
        <f t="shared" si="8"/>
        <v/>
      </c>
      <c r="Y714" s="45" t="s">
        <v>1791</v>
      </c>
      <c r="Z714" s="48"/>
    </row>
    <row r="715">
      <c r="A715" s="31"/>
      <c r="B715" s="45"/>
      <c r="C715" s="48"/>
      <c r="D715" s="45"/>
      <c r="E715" s="48"/>
      <c r="F715" s="45"/>
      <c r="G715" s="48"/>
      <c r="H715" s="45"/>
      <c r="I715" s="48"/>
      <c r="J715" s="45"/>
      <c r="K715" s="48"/>
      <c r="L715" s="45"/>
      <c r="M715" s="48"/>
      <c r="N715" s="45"/>
      <c r="O715" s="48"/>
      <c r="P715" s="45"/>
      <c r="Q715" s="48"/>
      <c r="R715" s="45"/>
      <c r="S715" s="48"/>
      <c r="T715" s="48"/>
      <c r="U715" s="48"/>
      <c r="V715" s="48"/>
      <c r="W715" s="45">
        <v>42.0</v>
      </c>
      <c r="X715" s="48" t="str">
        <f t="shared" si="8"/>
        <v/>
      </c>
      <c r="Y715" s="45" t="s">
        <v>1791</v>
      </c>
      <c r="Z715" s="48"/>
    </row>
    <row r="716">
      <c r="A716" s="31"/>
      <c r="B716" s="45"/>
      <c r="C716" s="48"/>
      <c r="D716" s="45"/>
      <c r="E716" s="48"/>
      <c r="F716" s="45"/>
      <c r="G716" s="48"/>
      <c r="H716" s="45"/>
      <c r="I716" s="48"/>
      <c r="J716" s="45"/>
      <c r="K716" s="48"/>
      <c r="L716" s="45"/>
      <c r="M716" s="48"/>
      <c r="N716" s="45"/>
      <c r="O716" s="48"/>
      <c r="P716" s="45"/>
      <c r="Q716" s="48"/>
      <c r="R716" s="45"/>
      <c r="S716" s="48"/>
      <c r="T716" s="48"/>
      <c r="U716" s="48"/>
      <c r="V716" s="48"/>
      <c r="W716" s="45">
        <v>43.0</v>
      </c>
      <c r="X716" s="48" t="str">
        <f t="shared" si="8"/>
        <v>Charlie Blackmon</v>
      </c>
      <c r="Y716" s="45" t="s">
        <v>1791</v>
      </c>
      <c r="Z716" s="48"/>
    </row>
    <row r="717">
      <c r="A717" s="31"/>
      <c r="B717" s="45"/>
      <c r="C717" s="48"/>
      <c r="D717" s="45"/>
      <c r="E717" s="48"/>
      <c r="F717" s="45"/>
      <c r="G717" s="48"/>
      <c r="H717" s="45"/>
      <c r="I717" s="48"/>
      <c r="J717" s="45"/>
      <c r="K717" s="48"/>
      <c r="L717" s="45"/>
      <c r="M717" s="48"/>
      <c r="N717" s="45"/>
      <c r="O717" s="48"/>
      <c r="P717" s="45"/>
      <c r="Q717" s="48"/>
      <c r="R717" s="45"/>
      <c r="S717" s="48"/>
      <c r="T717" s="48"/>
      <c r="U717" s="48"/>
      <c r="V717" s="48"/>
      <c r="W717" s="45">
        <v>44.0</v>
      </c>
      <c r="X717" s="48" t="str">
        <f t="shared" si="8"/>
        <v/>
      </c>
      <c r="Y717" s="45" t="s">
        <v>1791</v>
      </c>
      <c r="Z717" s="48"/>
    </row>
    <row r="718">
      <c r="A718" s="31"/>
      <c r="B718" s="45"/>
      <c r="C718" s="48"/>
      <c r="D718" s="45"/>
      <c r="E718" s="48"/>
      <c r="F718" s="45"/>
      <c r="G718" s="48"/>
      <c r="H718" s="45"/>
      <c r="I718" s="48"/>
      <c r="J718" s="45"/>
      <c r="K718" s="48"/>
      <c r="L718" s="45"/>
      <c r="M718" s="48"/>
      <c r="N718" s="45"/>
      <c r="O718" s="48"/>
      <c r="P718" s="45"/>
      <c r="Q718" s="48"/>
      <c r="R718" s="45"/>
      <c r="S718" s="48"/>
      <c r="T718" s="48"/>
      <c r="U718" s="48"/>
      <c r="V718" s="48"/>
      <c r="W718" s="45">
        <v>45.0</v>
      </c>
      <c r="X718" s="48" t="str">
        <f t="shared" si="8"/>
        <v/>
      </c>
      <c r="Y718" s="45" t="s">
        <v>1791</v>
      </c>
      <c r="Z718" s="48"/>
    </row>
    <row r="719">
      <c r="A719" s="31"/>
      <c r="B719" s="45"/>
      <c r="C719" s="48"/>
      <c r="D719" s="45"/>
      <c r="E719" s="48"/>
      <c r="F719" s="45"/>
      <c r="G719" s="48"/>
      <c r="H719" s="45"/>
      <c r="I719" s="48"/>
      <c r="J719" s="45"/>
      <c r="K719" s="48"/>
      <c r="L719" s="45"/>
      <c r="M719" s="48"/>
      <c r="N719" s="45"/>
      <c r="O719" s="48"/>
      <c r="P719" s="45"/>
      <c r="Q719" s="48"/>
      <c r="R719" s="45"/>
      <c r="S719" s="48"/>
      <c r="T719" s="48"/>
      <c r="U719" s="48"/>
      <c r="V719" s="48"/>
      <c r="W719" s="45">
        <v>46.0</v>
      </c>
      <c r="X719" s="48" t="str">
        <f t="shared" si="8"/>
        <v/>
      </c>
      <c r="Y719" s="45" t="s">
        <v>1791</v>
      </c>
      <c r="Z719" s="48"/>
    </row>
    <row r="720">
      <c r="A720" s="31"/>
      <c r="B720" s="45"/>
      <c r="C720" s="48"/>
      <c r="D720" s="45"/>
      <c r="E720" s="48"/>
      <c r="F720" s="45"/>
      <c r="G720" s="48"/>
      <c r="H720" s="45"/>
      <c r="I720" s="48"/>
      <c r="J720" s="45"/>
      <c r="K720" s="48"/>
      <c r="L720" s="45"/>
      <c r="M720" s="48"/>
      <c r="N720" s="45"/>
      <c r="O720" s="48"/>
      <c r="P720" s="45"/>
      <c r="Q720" s="48"/>
      <c r="R720" s="45"/>
      <c r="S720" s="48"/>
      <c r="T720" s="48"/>
      <c r="U720" s="48"/>
      <c r="V720" s="48"/>
      <c r="W720" s="45">
        <v>47.0</v>
      </c>
      <c r="X720" s="48" t="str">
        <f t="shared" si="8"/>
        <v/>
      </c>
      <c r="Y720" s="45" t="s">
        <v>1791</v>
      </c>
      <c r="Z720" s="48"/>
    </row>
    <row r="721">
      <c r="A721" s="31"/>
      <c r="B721" s="45"/>
      <c r="C721" s="48"/>
      <c r="D721" s="45"/>
      <c r="E721" s="48"/>
      <c r="F721" s="45"/>
      <c r="G721" s="48"/>
      <c r="H721" s="45"/>
      <c r="I721" s="48"/>
      <c r="J721" s="45"/>
      <c r="K721" s="48"/>
      <c r="L721" s="45"/>
      <c r="M721" s="48"/>
      <c r="N721" s="45"/>
      <c r="O721" s="48"/>
      <c r="P721" s="45"/>
      <c r="Q721" s="48"/>
      <c r="R721" s="45"/>
      <c r="S721" s="48"/>
      <c r="T721" s="48"/>
      <c r="U721" s="48"/>
      <c r="V721" s="48"/>
      <c r="W721" s="45">
        <v>48.0</v>
      </c>
      <c r="X721" s="48" t="str">
        <f t="shared" si="8"/>
        <v/>
      </c>
      <c r="Y721" s="45" t="s">
        <v>1791</v>
      </c>
      <c r="Z721" s="48"/>
    </row>
    <row r="722">
      <c r="A722" s="31"/>
      <c r="B722" s="45"/>
      <c r="C722" s="48"/>
      <c r="D722" s="45"/>
      <c r="E722" s="48"/>
      <c r="F722" s="45"/>
      <c r="G722" s="48"/>
      <c r="H722" s="45"/>
      <c r="I722" s="48"/>
      <c r="J722" s="45"/>
      <c r="K722" s="48"/>
      <c r="L722" s="45"/>
      <c r="M722" s="48"/>
      <c r="N722" s="45"/>
      <c r="O722" s="48"/>
      <c r="P722" s="45"/>
      <c r="Q722" s="48"/>
      <c r="R722" s="45"/>
      <c r="S722" s="48"/>
      <c r="T722" s="48"/>
      <c r="U722" s="48"/>
      <c r="V722" s="48"/>
      <c r="W722" s="45">
        <v>49.0</v>
      </c>
      <c r="X722" s="48" t="str">
        <f t="shared" si="8"/>
        <v>Andrew Benintendi</v>
      </c>
      <c r="Y722" s="45" t="s">
        <v>1791</v>
      </c>
      <c r="Z722" s="48"/>
    </row>
    <row r="723">
      <c r="A723" s="31"/>
      <c r="B723" s="45"/>
      <c r="C723" s="48"/>
      <c r="D723" s="45"/>
      <c r="E723" s="48"/>
      <c r="F723" s="45"/>
      <c r="G723" s="48"/>
      <c r="H723" s="45"/>
      <c r="I723" s="48"/>
      <c r="J723" s="45"/>
      <c r="K723" s="48"/>
      <c r="L723" s="45"/>
      <c r="M723" s="48"/>
      <c r="N723" s="45"/>
      <c r="O723" s="48"/>
      <c r="P723" s="45"/>
      <c r="Q723" s="48"/>
      <c r="R723" s="45"/>
      <c r="S723" s="48"/>
      <c r="T723" s="48"/>
      <c r="U723" s="48"/>
      <c r="V723" s="48"/>
      <c r="W723" s="45">
        <v>50.0</v>
      </c>
      <c r="X723" s="48" t="str">
        <f t="shared" si="8"/>
        <v>Aaron Judge</v>
      </c>
      <c r="Y723" s="45" t="s">
        <v>1791</v>
      </c>
      <c r="Z723" s="48"/>
    </row>
    <row r="724">
      <c r="A724" s="31"/>
      <c r="B724" s="45"/>
      <c r="C724" s="48"/>
      <c r="D724" s="45"/>
      <c r="E724" s="48"/>
      <c r="F724" s="45"/>
      <c r="G724" s="48"/>
      <c r="H724" s="45"/>
      <c r="I724" s="48"/>
      <c r="J724" s="45"/>
      <c r="K724" s="48"/>
      <c r="L724" s="45"/>
      <c r="M724" s="48"/>
      <c r="N724" s="45"/>
      <c r="O724" s="48"/>
      <c r="P724" s="45"/>
      <c r="Q724" s="48"/>
      <c r="R724" s="45"/>
      <c r="S724" s="48"/>
      <c r="T724" s="48"/>
      <c r="U724" s="48"/>
      <c r="V724" s="48"/>
      <c r="W724" s="45">
        <v>51.0</v>
      </c>
      <c r="X724" s="48" t="str">
        <f t="shared" si="8"/>
        <v>Darin Ruf</v>
      </c>
      <c r="Y724" s="45" t="s">
        <v>1791</v>
      </c>
      <c r="Z724" s="48"/>
    </row>
    <row r="725">
      <c r="A725" s="31"/>
      <c r="B725" s="45"/>
      <c r="C725" s="48"/>
      <c r="D725" s="45"/>
      <c r="E725" s="48"/>
      <c r="F725" s="45"/>
      <c r="G725" s="48"/>
      <c r="H725" s="45"/>
      <c r="I725" s="48"/>
      <c r="J725" s="45"/>
      <c r="K725" s="48"/>
      <c r="L725" s="45"/>
      <c r="M725" s="48"/>
      <c r="N725" s="45"/>
      <c r="O725" s="48"/>
      <c r="P725" s="45"/>
      <c r="Q725" s="48"/>
      <c r="R725" s="45"/>
      <c r="S725" s="48"/>
      <c r="T725" s="48"/>
      <c r="U725" s="48"/>
      <c r="V725" s="48"/>
      <c r="W725" s="45">
        <v>52.0</v>
      </c>
      <c r="X725" s="48" t="str">
        <f t="shared" si="8"/>
        <v/>
      </c>
      <c r="Y725" s="45" t="s">
        <v>1791</v>
      </c>
      <c r="Z725" s="48"/>
    </row>
    <row r="726">
      <c r="A726" s="31"/>
      <c r="B726" s="45"/>
      <c r="C726" s="48"/>
      <c r="D726" s="45"/>
      <c r="E726" s="48"/>
      <c r="F726" s="45"/>
      <c r="G726" s="48"/>
      <c r="H726" s="45"/>
      <c r="I726" s="48"/>
      <c r="J726" s="45"/>
      <c r="K726" s="48"/>
      <c r="L726" s="45"/>
      <c r="M726" s="48"/>
      <c r="N726" s="45"/>
      <c r="O726" s="48"/>
      <c r="P726" s="45"/>
      <c r="Q726" s="48"/>
      <c r="R726" s="45"/>
      <c r="S726" s="48"/>
      <c r="T726" s="48"/>
      <c r="U726" s="48"/>
      <c r="V726" s="48"/>
      <c r="W726" s="45">
        <v>53.0</v>
      </c>
      <c r="X726" s="48" t="str">
        <f t="shared" si="8"/>
        <v/>
      </c>
      <c r="Y726" s="45" t="s">
        <v>1791</v>
      </c>
      <c r="Z726" s="48"/>
    </row>
    <row r="727">
      <c r="A727" s="31"/>
      <c r="B727" s="45"/>
      <c r="C727" s="48"/>
      <c r="D727" s="45"/>
      <c r="E727" s="48"/>
      <c r="F727" s="45"/>
      <c r="G727" s="48"/>
      <c r="H727" s="45"/>
      <c r="I727" s="48"/>
      <c r="J727" s="45"/>
      <c r="K727" s="48"/>
      <c r="L727" s="45"/>
      <c r="M727" s="48"/>
      <c r="N727" s="45"/>
      <c r="O727" s="48"/>
      <c r="P727" s="45"/>
      <c r="Q727" s="48"/>
      <c r="R727" s="45"/>
      <c r="S727" s="48"/>
      <c r="T727" s="48"/>
      <c r="U727" s="48"/>
      <c r="V727" s="48"/>
      <c r="W727" s="45">
        <v>54.0</v>
      </c>
      <c r="X727" s="48" t="str">
        <f t="shared" si="8"/>
        <v/>
      </c>
      <c r="Y727" s="45" t="s">
        <v>1791</v>
      </c>
      <c r="Z727" s="48"/>
    </row>
    <row r="728">
      <c r="A728" s="31"/>
      <c r="B728" s="45"/>
      <c r="C728" s="48"/>
      <c r="D728" s="45"/>
      <c r="E728" s="48"/>
      <c r="F728" s="45"/>
      <c r="G728" s="48"/>
      <c r="H728" s="45"/>
      <c r="I728" s="48"/>
      <c r="J728" s="45"/>
      <c r="K728" s="48"/>
      <c r="L728" s="45"/>
      <c r="M728" s="48"/>
      <c r="N728" s="45"/>
      <c r="O728" s="48"/>
      <c r="P728" s="45"/>
      <c r="Q728" s="48"/>
      <c r="R728" s="45"/>
      <c r="S728" s="48"/>
      <c r="T728" s="48"/>
      <c r="U728" s="48"/>
      <c r="V728" s="48"/>
      <c r="W728" s="45">
        <v>55.0</v>
      </c>
      <c r="X728" s="48" t="str">
        <f t="shared" si="8"/>
        <v>Dylan Carlson</v>
      </c>
      <c r="Y728" s="45" t="s">
        <v>1791</v>
      </c>
      <c r="Z728" s="48"/>
    </row>
    <row r="729">
      <c r="A729" s="31"/>
      <c r="B729" s="45"/>
      <c r="C729" s="48"/>
      <c r="D729" s="45"/>
      <c r="E729" s="48"/>
      <c r="F729" s="45"/>
      <c r="G729" s="48"/>
      <c r="H729" s="45"/>
      <c r="I729" s="48"/>
      <c r="J729" s="45"/>
      <c r="K729" s="48"/>
      <c r="L729" s="45"/>
      <c r="M729" s="48"/>
      <c r="N729" s="45"/>
      <c r="O729" s="48"/>
      <c r="P729" s="45"/>
      <c r="Q729" s="48"/>
      <c r="R729" s="45"/>
      <c r="S729" s="48"/>
      <c r="T729" s="48"/>
      <c r="U729" s="48"/>
      <c r="V729" s="48"/>
      <c r="W729" s="45">
        <v>56.0</v>
      </c>
      <c r="X729" s="48" t="str">
        <f t="shared" si="8"/>
        <v>Enrique Hernandez</v>
      </c>
      <c r="Y729" s="45" t="s">
        <v>1791</v>
      </c>
      <c r="Z729" s="48"/>
    </row>
    <row r="730">
      <c r="A730" s="31"/>
      <c r="B730" s="45"/>
      <c r="C730" s="48"/>
      <c r="D730" s="45"/>
      <c r="E730" s="48"/>
      <c r="F730" s="45"/>
      <c r="G730" s="48"/>
      <c r="H730" s="45"/>
      <c r="I730" s="48"/>
      <c r="J730" s="45"/>
      <c r="K730" s="48"/>
      <c r="L730" s="45"/>
      <c r="M730" s="48"/>
      <c r="N730" s="45"/>
      <c r="O730" s="48"/>
      <c r="P730" s="45"/>
      <c r="Q730" s="48"/>
      <c r="R730" s="45"/>
      <c r="S730" s="48"/>
      <c r="T730" s="48"/>
      <c r="U730" s="48"/>
      <c r="V730" s="48"/>
      <c r="W730" s="45">
        <v>57.0</v>
      </c>
      <c r="X730" s="48" t="str">
        <f t="shared" si="8"/>
        <v/>
      </c>
      <c r="Y730" s="45" t="s">
        <v>1791</v>
      </c>
      <c r="Z730" s="48"/>
    </row>
    <row r="731">
      <c r="A731" s="31"/>
      <c r="B731" s="45"/>
      <c r="C731" s="48"/>
      <c r="D731" s="45"/>
      <c r="E731" s="48"/>
      <c r="F731" s="45"/>
      <c r="G731" s="48"/>
      <c r="H731" s="45"/>
      <c r="I731" s="48"/>
      <c r="J731" s="45"/>
      <c r="K731" s="48"/>
      <c r="L731" s="45"/>
      <c r="M731" s="48"/>
      <c r="N731" s="45"/>
      <c r="O731" s="48"/>
      <c r="P731" s="45"/>
      <c r="Q731" s="48"/>
      <c r="R731" s="45"/>
      <c r="S731" s="48"/>
      <c r="T731" s="48"/>
      <c r="U731" s="48"/>
      <c r="V731" s="48"/>
      <c r="W731" s="45">
        <v>58.0</v>
      </c>
      <c r="X731" s="48" t="str">
        <f t="shared" si="8"/>
        <v/>
      </c>
      <c r="Y731" s="45" t="s">
        <v>1791</v>
      </c>
      <c r="Z731" s="48"/>
    </row>
    <row r="732">
      <c r="A732" s="31"/>
      <c r="B732" s="45"/>
      <c r="C732" s="48"/>
      <c r="D732" s="45"/>
      <c r="E732" s="48"/>
      <c r="F732" s="45"/>
      <c r="G732" s="48"/>
      <c r="H732" s="45"/>
      <c r="I732" s="48"/>
      <c r="J732" s="45"/>
      <c r="K732" s="48"/>
      <c r="L732" s="45"/>
      <c r="M732" s="48"/>
      <c r="N732" s="45"/>
      <c r="O732" s="48"/>
      <c r="P732" s="45"/>
      <c r="Q732" s="48"/>
      <c r="R732" s="45"/>
      <c r="S732" s="48"/>
      <c r="T732" s="48"/>
      <c r="U732" s="48"/>
      <c r="V732" s="48"/>
      <c r="W732" s="45">
        <v>59.0</v>
      </c>
      <c r="X732" s="48" t="str">
        <f t="shared" si="8"/>
        <v/>
      </c>
      <c r="Y732" s="45" t="s">
        <v>1791</v>
      </c>
      <c r="Z732" s="48"/>
    </row>
    <row r="733">
      <c r="A733" s="31"/>
      <c r="B733" s="45"/>
      <c r="C733" s="48"/>
      <c r="D733" s="45"/>
      <c r="E733" s="48"/>
      <c r="F733" s="45"/>
      <c r="G733" s="48"/>
      <c r="H733" s="45"/>
      <c r="I733" s="48"/>
      <c r="J733" s="45"/>
      <c r="K733" s="48"/>
      <c r="L733" s="45"/>
      <c r="M733" s="48"/>
      <c r="N733" s="45"/>
      <c r="O733" s="48"/>
      <c r="P733" s="45"/>
      <c r="Q733" s="48"/>
      <c r="R733" s="45"/>
      <c r="S733" s="48"/>
      <c r="T733" s="48"/>
      <c r="U733" s="48"/>
      <c r="V733" s="48"/>
      <c r="W733" s="45">
        <v>60.0</v>
      </c>
      <c r="X733" s="48" t="str">
        <f t="shared" si="8"/>
        <v/>
      </c>
      <c r="Y733" s="45" t="s">
        <v>1791</v>
      </c>
      <c r="Z733" s="48"/>
    </row>
    <row r="734">
      <c r="A734" s="31"/>
      <c r="B734" s="45"/>
      <c r="C734" s="48"/>
      <c r="D734" s="45"/>
      <c r="E734" s="48"/>
      <c r="F734" s="45"/>
      <c r="G734" s="48"/>
      <c r="H734" s="45"/>
      <c r="I734" s="48"/>
      <c r="J734" s="45"/>
      <c r="K734" s="48"/>
      <c r="L734" s="45"/>
      <c r="M734" s="48"/>
      <c r="N734" s="45"/>
      <c r="O734" s="48"/>
      <c r="P734" s="45"/>
      <c r="Q734" s="48"/>
      <c r="R734" s="45"/>
      <c r="S734" s="48"/>
      <c r="T734" s="48"/>
      <c r="U734" s="48"/>
      <c r="V734" s="48"/>
      <c r="W734" s="45">
        <v>61.0</v>
      </c>
      <c r="X734" s="48" t="str">
        <f t="shared" si="8"/>
        <v>Eloy Jimenez</v>
      </c>
      <c r="Y734" s="45" t="s">
        <v>1791</v>
      </c>
      <c r="Z734" s="48"/>
    </row>
    <row r="735">
      <c r="A735" s="31"/>
      <c r="B735" s="45"/>
      <c r="C735" s="48"/>
      <c r="D735" s="45"/>
      <c r="E735" s="48"/>
      <c r="F735" s="45"/>
      <c r="G735" s="48"/>
      <c r="H735" s="45"/>
      <c r="I735" s="48"/>
      <c r="J735" s="45"/>
      <c r="K735" s="48"/>
      <c r="L735" s="45"/>
      <c r="M735" s="48"/>
      <c r="N735" s="45"/>
      <c r="O735" s="48"/>
      <c r="P735" s="45"/>
      <c r="Q735" s="48"/>
      <c r="R735" s="45"/>
      <c r="S735" s="48"/>
      <c r="T735" s="48"/>
      <c r="U735" s="48"/>
      <c r="V735" s="48"/>
      <c r="W735" s="45">
        <v>62.0</v>
      </c>
      <c r="X735" s="48" t="str">
        <f t="shared" si="8"/>
        <v>Mark Canha</v>
      </c>
      <c r="Y735" s="45" t="s">
        <v>1791</v>
      </c>
      <c r="Z735" s="48"/>
    </row>
    <row r="736">
      <c r="A736" s="31"/>
      <c r="B736" s="45"/>
      <c r="C736" s="48"/>
      <c r="D736" s="45"/>
      <c r="E736" s="48"/>
      <c r="F736" s="45"/>
      <c r="G736" s="48"/>
      <c r="H736" s="45"/>
      <c r="I736" s="48"/>
      <c r="J736" s="45"/>
      <c r="K736" s="48"/>
      <c r="L736" s="45"/>
      <c r="M736" s="48"/>
      <c r="N736" s="45"/>
      <c r="O736" s="48"/>
      <c r="P736" s="45"/>
      <c r="Q736" s="48"/>
      <c r="R736" s="45"/>
      <c r="S736" s="48"/>
      <c r="T736" s="48"/>
      <c r="U736" s="48"/>
      <c r="V736" s="48"/>
      <c r="W736" s="45">
        <v>63.0</v>
      </c>
      <c r="X736" s="48" t="str">
        <f t="shared" si="8"/>
        <v/>
      </c>
      <c r="Y736" s="45" t="s">
        <v>1791</v>
      </c>
      <c r="Z736" s="48"/>
    </row>
    <row r="737">
      <c r="A737" s="31"/>
      <c r="B737" s="45"/>
      <c r="C737" s="48"/>
      <c r="D737" s="45"/>
      <c r="E737" s="48"/>
      <c r="F737" s="45"/>
      <c r="G737" s="48"/>
      <c r="H737" s="45"/>
      <c r="I737" s="48"/>
      <c r="J737" s="45"/>
      <c r="K737" s="48"/>
      <c r="L737" s="45"/>
      <c r="M737" s="48"/>
      <c r="N737" s="45"/>
      <c r="O737" s="48"/>
      <c r="P737" s="45"/>
      <c r="Q737" s="48"/>
      <c r="R737" s="45"/>
      <c r="S737" s="48"/>
      <c r="T737" s="48"/>
      <c r="U737" s="48"/>
      <c r="V737" s="48"/>
      <c r="W737" s="45">
        <v>64.0</v>
      </c>
      <c r="X737" s="48" t="str">
        <f t="shared" si="8"/>
        <v/>
      </c>
      <c r="Y737" s="45" t="s">
        <v>1791</v>
      </c>
      <c r="Z737" s="48"/>
    </row>
    <row r="738">
      <c r="A738" s="31"/>
      <c r="B738" s="45"/>
      <c r="C738" s="48"/>
      <c r="D738" s="45"/>
      <c r="E738" s="48"/>
      <c r="F738" s="45"/>
      <c r="G738" s="48"/>
      <c r="H738" s="45"/>
      <c r="I738" s="48"/>
      <c r="J738" s="45"/>
      <c r="K738" s="48"/>
      <c r="L738" s="45"/>
      <c r="M738" s="48"/>
      <c r="N738" s="45"/>
      <c r="O738" s="48"/>
      <c r="P738" s="45"/>
      <c r="Q738" s="48"/>
      <c r="R738" s="45"/>
      <c r="S738" s="48"/>
      <c r="T738" s="48"/>
      <c r="U738" s="48"/>
      <c r="V738" s="48"/>
      <c r="W738" s="45">
        <v>65.0</v>
      </c>
      <c r="X738" s="48" t="str">
        <f t="shared" si="8"/>
        <v/>
      </c>
      <c r="Y738" s="45" t="s">
        <v>1791</v>
      </c>
      <c r="Z738" s="48"/>
    </row>
    <row r="739">
      <c r="A739" s="31"/>
      <c r="B739" s="45"/>
      <c r="C739" s="48"/>
      <c r="D739" s="45"/>
      <c r="E739" s="48"/>
      <c r="F739" s="45"/>
      <c r="G739" s="48"/>
      <c r="H739" s="45"/>
      <c r="I739" s="48"/>
      <c r="J739" s="45"/>
      <c r="K739" s="48"/>
      <c r="L739" s="45"/>
      <c r="M739" s="48"/>
      <c r="N739" s="45"/>
      <c r="O739" s="48"/>
      <c r="P739" s="45"/>
      <c r="Q739" s="48"/>
      <c r="R739" s="45"/>
      <c r="S739" s="48"/>
      <c r="T739" s="48"/>
      <c r="U739" s="48"/>
      <c r="V739" s="48"/>
      <c r="W739" s="45">
        <v>66.0</v>
      </c>
      <c r="X739" s="48" t="str">
        <f t="shared" si="8"/>
        <v/>
      </c>
      <c r="Y739" s="45" t="s">
        <v>1791</v>
      </c>
      <c r="Z739" s="48"/>
    </row>
    <row r="740">
      <c r="A740" s="31"/>
      <c r="B740" s="45"/>
      <c r="C740" s="48"/>
      <c r="D740" s="45"/>
      <c r="E740" s="48"/>
      <c r="F740" s="45"/>
      <c r="G740" s="48"/>
      <c r="H740" s="45"/>
      <c r="I740" s="48"/>
      <c r="J740" s="45"/>
      <c r="K740" s="48"/>
      <c r="L740" s="45"/>
      <c r="M740" s="48"/>
      <c r="N740" s="45"/>
      <c r="O740" s="48"/>
      <c r="P740" s="45"/>
      <c r="Q740" s="48"/>
      <c r="R740" s="45"/>
      <c r="S740" s="48"/>
      <c r="T740" s="48"/>
      <c r="U740" s="48"/>
      <c r="V740" s="48"/>
      <c r="W740" s="45">
        <v>67.0</v>
      </c>
      <c r="X740" s="48" t="str">
        <f t="shared" si="8"/>
        <v>Eddie Rosario</v>
      </c>
      <c r="Y740" s="45" t="s">
        <v>1791</v>
      </c>
      <c r="Z740" s="48"/>
    </row>
    <row r="741">
      <c r="A741" s="31"/>
      <c r="B741" s="45"/>
      <c r="C741" s="48"/>
      <c r="D741" s="45"/>
      <c r="E741" s="48"/>
      <c r="F741" s="45"/>
      <c r="G741" s="48"/>
      <c r="H741" s="45"/>
      <c r="I741" s="48"/>
      <c r="J741" s="45"/>
      <c r="K741" s="48"/>
      <c r="L741" s="45"/>
      <c r="M741" s="48"/>
      <c r="N741" s="45"/>
      <c r="O741" s="48"/>
      <c r="P741" s="45"/>
      <c r="Q741" s="48"/>
      <c r="R741" s="45"/>
      <c r="S741" s="48"/>
      <c r="T741" s="48"/>
      <c r="U741" s="48"/>
      <c r="V741" s="48"/>
      <c r="W741" s="45">
        <v>68.0</v>
      </c>
      <c r="X741" s="48" t="str">
        <f t="shared" si="8"/>
        <v/>
      </c>
      <c r="Y741" s="45" t="s">
        <v>1791</v>
      </c>
      <c r="Z741" s="48"/>
    </row>
    <row r="742">
      <c r="A742" s="31"/>
      <c r="B742" s="45"/>
      <c r="C742" s="48"/>
      <c r="D742" s="45"/>
      <c r="E742" s="48"/>
      <c r="F742" s="45"/>
      <c r="G742" s="48"/>
      <c r="H742" s="45"/>
      <c r="I742" s="48"/>
      <c r="J742" s="45"/>
      <c r="K742" s="48"/>
      <c r="L742" s="45"/>
      <c r="M742" s="48"/>
      <c r="N742" s="45"/>
      <c r="O742" s="48"/>
      <c r="P742" s="45"/>
      <c r="Q742" s="48"/>
      <c r="R742" s="45"/>
      <c r="S742" s="48"/>
      <c r="T742" s="48"/>
      <c r="U742" s="48"/>
      <c r="V742" s="48"/>
      <c r="W742" s="45">
        <v>69.0</v>
      </c>
      <c r="X742" s="48" t="str">
        <f t="shared" si="8"/>
        <v/>
      </c>
      <c r="Y742" s="45" t="s">
        <v>1791</v>
      </c>
      <c r="Z742" s="48"/>
    </row>
    <row r="743">
      <c r="A743" s="31"/>
      <c r="B743" s="45"/>
      <c r="C743" s="48"/>
      <c r="D743" s="45"/>
      <c r="E743" s="48"/>
      <c r="F743" s="45"/>
      <c r="G743" s="48"/>
      <c r="H743" s="45"/>
      <c r="I743" s="48"/>
      <c r="J743" s="45"/>
      <c r="K743" s="48"/>
      <c r="L743" s="45"/>
      <c r="M743" s="48"/>
      <c r="N743" s="45"/>
      <c r="O743" s="48"/>
      <c r="P743" s="45"/>
      <c r="Q743" s="48"/>
      <c r="R743" s="45"/>
      <c r="S743" s="48"/>
      <c r="T743" s="48"/>
      <c r="U743" s="48"/>
      <c r="V743" s="48"/>
      <c r="W743" s="45">
        <v>70.0</v>
      </c>
      <c r="X743" s="48" t="str">
        <f t="shared" si="8"/>
        <v/>
      </c>
      <c r="Y743" s="45" t="s">
        <v>1791</v>
      </c>
      <c r="Z743" s="48"/>
    </row>
    <row r="744">
      <c r="A744" s="31"/>
      <c r="B744" s="45"/>
      <c r="C744" s="48"/>
      <c r="D744" s="45"/>
      <c r="E744" s="48"/>
      <c r="F744" s="45"/>
      <c r="G744" s="48"/>
      <c r="H744" s="45"/>
      <c r="I744" s="48"/>
      <c r="J744" s="45"/>
      <c r="K744" s="48"/>
      <c r="L744" s="45"/>
      <c r="M744" s="48"/>
      <c r="N744" s="45"/>
      <c r="O744" s="48"/>
      <c r="P744" s="45"/>
      <c r="Q744" s="48"/>
      <c r="R744" s="45"/>
      <c r="S744" s="48"/>
      <c r="T744" s="48"/>
      <c r="U744" s="48"/>
      <c r="V744" s="48"/>
      <c r="W744" s="45">
        <v>71.0</v>
      </c>
      <c r="X744" s="48" t="str">
        <f t="shared" si="8"/>
        <v/>
      </c>
      <c r="Y744" s="45" t="s">
        <v>1791</v>
      </c>
      <c r="Z744" s="48"/>
    </row>
    <row r="745">
      <c r="A745" s="31"/>
      <c r="B745" s="45"/>
      <c r="C745" s="48"/>
      <c r="D745" s="45"/>
      <c r="E745" s="48"/>
      <c r="F745" s="45"/>
      <c r="G745" s="48"/>
      <c r="H745" s="45"/>
      <c r="I745" s="48"/>
      <c r="J745" s="45"/>
      <c r="K745" s="48"/>
      <c r="L745" s="45"/>
      <c r="M745" s="48"/>
      <c r="N745" s="45"/>
      <c r="O745" s="48"/>
      <c r="P745" s="45"/>
      <c r="Q745" s="48"/>
      <c r="R745" s="45"/>
      <c r="S745" s="48"/>
      <c r="T745" s="48"/>
      <c r="U745" s="48"/>
      <c r="V745" s="48"/>
      <c r="W745" s="45">
        <v>72.0</v>
      </c>
      <c r="X745" s="48" t="str">
        <f t="shared" si="8"/>
        <v/>
      </c>
      <c r="Y745" s="45" t="s">
        <v>1791</v>
      </c>
      <c r="Z745" s="48"/>
    </row>
    <row r="746">
      <c r="A746" s="31"/>
      <c r="B746" s="45"/>
      <c r="C746" s="48"/>
      <c r="D746" s="45"/>
      <c r="E746" s="48"/>
      <c r="F746" s="45"/>
      <c r="G746" s="48"/>
      <c r="H746" s="45"/>
      <c r="I746" s="48"/>
      <c r="J746" s="45"/>
      <c r="K746" s="48"/>
      <c r="L746" s="45"/>
      <c r="M746" s="48"/>
      <c r="N746" s="45"/>
      <c r="O746" s="48"/>
      <c r="P746" s="45"/>
      <c r="Q746" s="48"/>
      <c r="R746" s="45"/>
      <c r="S746" s="48"/>
      <c r="T746" s="48"/>
      <c r="U746" s="48"/>
      <c r="V746" s="48"/>
      <c r="W746" s="45">
        <v>73.0</v>
      </c>
      <c r="X746" s="48" t="str">
        <f t="shared" si="8"/>
        <v>Adam Eaton</v>
      </c>
      <c r="Y746" s="45" t="s">
        <v>1791</v>
      </c>
      <c r="Z746" s="48"/>
    </row>
    <row r="747">
      <c r="A747" s="31"/>
      <c r="B747" s="45"/>
      <c r="C747" s="48"/>
      <c r="D747" s="45"/>
      <c r="E747" s="48"/>
      <c r="F747" s="45"/>
      <c r="G747" s="48"/>
      <c r="H747" s="45"/>
      <c r="I747" s="48"/>
      <c r="J747" s="45"/>
      <c r="K747" s="48"/>
      <c r="L747" s="45"/>
      <c r="M747" s="48"/>
      <c r="N747" s="45"/>
      <c r="O747" s="48"/>
      <c r="P747" s="45"/>
      <c r="Q747" s="48"/>
      <c r="R747" s="45"/>
      <c r="S747" s="48"/>
      <c r="T747" s="48"/>
      <c r="U747" s="48"/>
      <c r="V747" s="48"/>
      <c r="W747" s="45">
        <v>74.0</v>
      </c>
      <c r="X747" s="48" t="str">
        <f t="shared" si="8"/>
        <v>Jake Marisnick</v>
      </c>
      <c r="Y747" s="45" t="s">
        <v>1791</v>
      </c>
      <c r="Z747" s="48"/>
    </row>
    <row r="748">
      <c r="A748" s="31"/>
      <c r="B748" s="45"/>
      <c r="C748" s="48"/>
      <c r="D748" s="45"/>
      <c r="E748" s="48"/>
      <c r="F748" s="45"/>
      <c r="G748" s="48"/>
      <c r="H748" s="45"/>
      <c r="I748" s="48"/>
      <c r="J748" s="45"/>
      <c r="K748" s="48"/>
      <c r="L748" s="45"/>
      <c r="M748" s="48"/>
      <c r="N748" s="45"/>
      <c r="O748" s="48"/>
      <c r="P748" s="45"/>
      <c r="Q748" s="48"/>
      <c r="R748" s="45"/>
      <c r="S748" s="48"/>
      <c r="T748" s="48"/>
      <c r="U748" s="48"/>
      <c r="V748" s="48"/>
      <c r="W748" s="45">
        <v>75.0</v>
      </c>
      <c r="X748" s="48" t="str">
        <f t="shared" si="8"/>
        <v/>
      </c>
      <c r="Y748" s="45" t="s">
        <v>1791</v>
      </c>
      <c r="Z748" s="48"/>
    </row>
    <row r="749">
      <c r="A749" s="31"/>
      <c r="B749" s="45"/>
      <c r="C749" s="48"/>
      <c r="D749" s="45"/>
      <c r="E749" s="48"/>
      <c r="F749" s="45"/>
      <c r="G749" s="48"/>
      <c r="H749" s="45"/>
      <c r="I749" s="48"/>
      <c r="J749" s="45"/>
      <c r="K749" s="48"/>
      <c r="L749" s="45"/>
      <c r="M749" s="48"/>
      <c r="N749" s="45"/>
      <c r="O749" s="48"/>
      <c r="P749" s="45"/>
      <c r="Q749" s="48"/>
      <c r="R749" s="45"/>
      <c r="S749" s="48"/>
      <c r="T749" s="48"/>
      <c r="U749" s="48"/>
      <c r="V749" s="48"/>
      <c r="W749" s="45">
        <v>76.0</v>
      </c>
      <c r="X749" s="48" t="str">
        <f t="shared" si="8"/>
        <v/>
      </c>
      <c r="Y749" s="45" t="s">
        <v>1791</v>
      </c>
      <c r="Z749" s="48"/>
    </row>
    <row r="750">
      <c r="A750" s="31"/>
      <c r="B750" s="45"/>
      <c r="C750" s="48"/>
      <c r="D750" s="45"/>
      <c r="E750" s="48"/>
      <c r="F750" s="45"/>
      <c r="G750" s="48"/>
      <c r="H750" s="45"/>
      <c r="I750" s="48"/>
      <c r="J750" s="45"/>
      <c r="K750" s="48"/>
      <c r="L750" s="45"/>
      <c r="M750" s="48"/>
      <c r="N750" s="45"/>
      <c r="O750" s="48"/>
      <c r="P750" s="45"/>
      <c r="Q750" s="48"/>
      <c r="R750" s="45"/>
      <c r="S750" s="48"/>
      <c r="T750" s="48"/>
      <c r="U750" s="48"/>
      <c r="V750" s="48"/>
      <c r="W750" s="45">
        <v>77.0</v>
      </c>
      <c r="X750" s="48" t="str">
        <f t="shared" si="8"/>
        <v/>
      </c>
      <c r="Y750" s="45" t="s">
        <v>1791</v>
      </c>
      <c r="Z750" s="48"/>
    </row>
    <row r="751">
      <c r="A751" s="31"/>
      <c r="B751" s="45"/>
      <c r="C751" s="48"/>
      <c r="D751" s="45"/>
      <c r="E751" s="48"/>
      <c r="F751" s="45"/>
      <c r="G751" s="48"/>
      <c r="H751" s="45"/>
      <c r="I751" s="48"/>
      <c r="J751" s="45"/>
      <c r="K751" s="48"/>
      <c r="L751" s="45"/>
      <c r="M751" s="48"/>
      <c r="N751" s="45"/>
      <c r="O751" s="48"/>
      <c r="P751" s="45"/>
      <c r="Q751" s="48"/>
      <c r="R751" s="45"/>
      <c r="S751" s="48"/>
      <c r="T751" s="48"/>
      <c r="U751" s="48"/>
      <c r="V751" s="48"/>
      <c r="W751" s="45">
        <v>78.0</v>
      </c>
      <c r="X751" s="48" t="str">
        <f t="shared" si="8"/>
        <v/>
      </c>
      <c r="Y751" s="45" t="s">
        <v>1791</v>
      </c>
      <c r="Z751" s="48"/>
    </row>
    <row r="752">
      <c r="A752" s="31"/>
      <c r="B752" s="45"/>
      <c r="C752" s="48"/>
      <c r="D752" s="45"/>
      <c r="E752" s="48"/>
      <c r="F752" s="45"/>
      <c r="G752" s="48"/>
      <c r="H752" s="45"/>
      <c r="I752" s="48"/>
      <c r="J752" s="45"/>
      <c r="K752" s="48"/>
      <c r="L752" s="45"/>
      <c r="M752" s="48"/>
      <c r="N752" s="45"/>
      <c r="O752" s="48"/>
      <c r="P752" s="45"/>
      <c r="Q752" s="48"/>
      <c r="R752" s="45"/>
      <c r="S752" s="48"/>
      <c r="T752" s="48"/>
      <c r="U752" s="48"/>
      <c r="V752" s="48"/>
      <c r="W752" s="45">
        <v>79.0</v>
      </c>
      <c r="X752" s="48" t="str">
        <f t="shared" si="8"/>
        <v>Austin Meadows</v>
      </c>
      <c r="Y752" s="45" t="s">
        <v>1791</v>
      </c>
      <c r="Z752" s="48"/>
    </row>
    <row r="753">
      <c r="A753" s="31"/>
      <c r="B753" s="45"/>
      <c r="C753" s="48"/>
      <c r="D753" s="45"/>
      <c r="E753" s="48"/>
      <c r="F753" s="45"/>
      <c r="G753" s="48"/>
      <c r="H753" s="45"/>
      <c r="I753" s="48"/>
      <c r="J753" s="45"/>
      <c r="K753" s="48"/>
      <c r="L753" s="45"/>
      <c r="M753" s="48"/>
      <c r="N753" s="45"/>
      <c r="O753" s="48"/>
      <c r="P753" s="45"/>
      <c r="Q753" s="48"/>
      <c r="R753" s="45"/>
      <c r="S753" s="48"/>
      <c r="T753" s="48"/>
      <c r="U753" s="48"/>
      <c r="V753" s="48"/>
      <c r="W753" s="45">
        <v>80.0</v>
      </c>
      <c r="X753" s="48" t="str">
        <f t="shared" si="8"/>
        <v>Ketel Marte</v>
      </c>
      <c r="Y753" s="45" t="s">
        <v>1791</v>
      </c>
      <c r="Z753" s="48"/>
    </row>
    <row r="754">
      <c r="A754" s="31"/>
      <c r="B754" s="45"/>
      <c r="C754" s="48"/>
      <c r="D754" s="45"/>
      <c r="E754" s="48"/>
      <c r="F754" s="45"/>
      <c r="G754" s="48"/>
      <c r="H754" s="45"/>
      <c r="I754" s="48"/>
      <c r="J754" s="45"/>
      <c r="K754" s="48"/>
      <c r="L754" s="45"/>
      <c r="M754" s="48"/>
      <c r="N754" s="45"/>
      <c r="O754" s="48"/>
      <c r="P754" s="45"/>
      <c r="Q754" s="48"/>
      <c r="R754" s="45"/>
      <c r="S754" s="48"/>
      <c r="T754" s="48"/>
      <c r="U754" s="48"/>
      <c r="V754" s="48"/>
      <c r="W754" s="45">
        <v>81.0</v>
      </c>
      <c r="X754" s="48" t="str">
        <f t="shared" si="8"/>
        <v>Jurickson Profar</v>
      </c>
      <c r="Y754" s="45" t="s">
        <v>1791</v>
      </c>
      <c r="Z754" s="48"/>
    </row>
    <row r="755">
      <c r="A755" s="31"/>
      <c r="B755" s="45"/>
      <c r="C755" s="48"/>
      <c r="D755" s="45"/>
      <c r="E755" s="48"/>
      <c r="F755" s="45"/>
      <c r="G755" s="48"/>
      <c r="H755" s="45"/>
      <c r="I755" s="48"/>
      <c r="J755" s="45"/>
      <c r="K755" s="48"/>
      <c r="L755" s="45"/>
      <c r="M755" s="48"/>
      <c r="N755" s="45"/>
      <c r="O755" s="48"/>
      <c r="P755" s="45"/>
      <c r="Q755" s="48"/>
      <c r="R755" s="45"/>
      <c r="S755" s="48"/>
      <c r="T755" s="48"/>
      <c r="U755" s="48"/>
      <c r="V755" s="48"/>
      <c r="W755" s="45">
        <v>82.0</v>
      </c>
      <c r="X755" s="48" t="str">
        <f t="shared" si="8"/>
        <v>Jared Walsh</v>
      </c>
      <c r="Y755" s="45" t="s">
        <v>1791</v>
      </c>
      <c r="Z755" s="48"/>
    </row>
    <row r="756">
      <c r="A756" s="31"/>
      <c r="B756" s="45"/>
      <c r="C756" s="48"/>
      <c r="D756" s="45"/>
      <c r="E756" s="48"/>
      <c r="F756" s="45"/>
      <c r="G756" s="48"/>
      <c r="H756" s="45"/>
      <c r="I756" s="48"/>
      <c r="J756" s="45"/>
      <c r="K756" s="48"/>
      <c r="L756" s="45"/>
      <c r="M756" s="48"/>
      <c r="N756" s="45"/>
      <c r="O756" s="48"/>
      <c r="P756" s="45"/>
      <c r="Q756" s="48"/>
      <c r="R756" s="45"/>
      <c r="S756" s="48"/>
      <c r="T756" s="48"/>
      <c r="U756" s="48"/>
      <c r="V756" s="48"/>
      <c r="W756" s="45">
        <v>83.0</v>
      </c>
      <c r="X756" s="48" t="str">
        <f t="shared" si="8"/>
        <v>CJ Abrams</v>
      </c>
      <c r="Y756" s="45" t="s">
        <v>1791</v>
      </c>
      <c r="Z756" s="48"/>
    </row>
    <row r="757">
      <c r="A757" s="31"/>
      <c r="B757" s="45"/>
      <c r="C757" s="48"/>
      <c r="D757" s="45"/>
      <c r="E757" s="48"/>
      <c r="F757" s="45"/>
      <c r="G757" s="48"/>
      <c r="H757" s="45"/>
      <c r="I757" s="48"/>
      <c r="J757" s="45"/>
      <c r="K757" s="48"/>
      <c r="L757" s="45"/>
      <c r="M757" s="48"/>
      <c r="N757" s="45"/>
      <c r="O757" s="48"/>
      <c r="P757" s="45"/>
      <c r="Q757" s="48"/>
      <c r="R757" s="45"/>
      <c r="S757" s="48"/>
      <c r="T757" s="48"/>
      <c r="U757" s="48"/>
      <c r="V757" s="48"/>
      <c r="W757" s="45">
        <v>84.0</v>
      </c>
      <c r="X757" s="48" t="str">
        <f t="shared" si="8"/>
        <v/>
      </c>
      <c r="Y757" s="45" t="s">
        <v>1791</v>
      </c>
      <c r="Z757" s="48"/>
    </row>
    <row r="758">
      <c r="A758" s="31"/>
      <c r="B758" s="45"/>
      <c r="C758" s="48"/>
      <c r="D758" s="45"/>
      <c r="E758" s="48"/>
      <c r="F758" s="45"/>
      <c r="G758" s="48"/>
      <c r="H758" s="45"/>
      <c r="I758" s="48"/>
      <c r="J758" s="45"/>
      <c r="K758" s="48"/>
      <c r="L758" s="45"/>
      <c r="M758" s="48"/>
      <c r="N758" s="45"/>
      <c r="O758" s="48"/>
      <c r="P758" s="45"/>
      <c r="Q758" s="48"/>
      <c r="R758" s="45"/>
      <c r="S758" s="48"/>
      <c r="T758" s="48"/>
      <c r="U758" s="48"/>
      <c r="V758" s="48"/>
      <c r="W758" s="45">
        <v>85.0</v>
      </c>
      <c r="X758" s="48" t="str">
        <f t="shared" si="8"/>
        <v>Kole Calhoun</v>
      </c>
      <c r="Y758" s="45" t="s">
        <v>1791</v>
      </c>
      <c r="Z758" s="48"/>
    </row>
    <row r="759">
      <c r="A759" s="31"/>
      <c r="B759" s="45"/>
      <c r="C759" s="48"/>
      <c r="D759" s="45"/>
      <c r="E759" s="48"/>
      <c r="F759" s="45"/>
      <c r="G759" s="48"/>
      <c r="H759" s="45"/>
      <c r="I759" s="48"/>
      <c r="J759" s="45"/>
      <c r="K759" s="48"/>
      <c r="L759" s="45"/>
      <c r="M759" s="48"/>
      <c r="N759" s="45"/>
      <c r="O759" s="48"/>
      <c r="P759" s="45"/>
      <c r="Q759" s="48"/>
      <c r="R759" s="45"/>
      <c r="S759" s="48"/>
      <c r="T759" s="48"/>
      <c r="U759" s="48"/>
      <c r="V759" s="48"/>
      <c r="W759" s="45">
        <v>86.0</v>
      </c>
      <c r="X759" s="48" t="str">
        <f t="shared" si="8"/>
        <v/>
      </c>
      <c r="Y759" s="45" t="s">
        <v>1791</v>
      </c>
      <c r="Z759" s="48"/>
    </row>
    <row r="760">
      <c r="A760" s="31"/>
      <c r="B760" s="45"/>
      <c r="C760" s="48"/>
      <c r="D760" s="45"/>
      <c r="E760" s="48"/>
      <c r="F760" s="45"/>
      <c r="G760" s="48"/>
      <c r="H760" s="45"/>
      <c r="I760" s="48"/>
      <c r="J760" s="45"/>
      <c r="K760" s="48"/>
      <c r="L760" s="45"/>
      <c r="M760" s="48"/>
      <c r="N760" s="45"/>
      <c r="O760" s="48"/>
      <c r="P760" s="45"/>
      <c r="Q760" s="48"/>
      <c r="R760" s="45"/>
      <c r="S760" s="48"/>
      <c r="T760" s="48"/>
      <c r="U760" s="48"/>
      <c r="V760" s="48"/>
      <c r="W760" s="45">
        <v>87.0</v>
      </c>
      <c r="X760" s="48" t="str">
        <f t="shared" si="8"/>
        <v/>
      </c>
      <c r="Y760" s="45" t="s">
        <v>1791</v>
      </c>
      <c r="Z760" s="48"/>
    </row>
    <row r="761">
      <c r="A761" s="31"/>
      <c r="B761" s="45"/>
      <c r="C761" s="48"/>
      <c r="D761" s="45"/>
      <c r="E761" s="48"/>
      <c r="F761" s="45"/>
      <c r="G761" s="48"/>
      <c r="H761" s="45"/>
      <c r="I761" s="48"/>
      <c r="J761" s="45"/>
      <c r="K761" s="48"/>
      <c r="L761" s="45"/>
      <c r="M761" s="48"/>
      <c r="N761" s="45"/>
      <c r="O761" s="48"/>
      <c r="P761" s="45"/>
      <c r="Q761" s="48"/>
      <c r="R761" s="45"/>
      <c r="S761" s="48"/>
      <c r="T761" s="48"/>
      <c r="U761" s="48"/>
      <c r="V761" s="48"/>
      <c r="W761" s="45">
        <v>88.0</v>
      </c>
      <c r="X761" s="48" t="str">
        <f t="shared" si="8"/>
        <v/>
      </c>
      <c r="Y761" s="45" t="s">
        <v>1791</v>
      </c>
      <c r="Z761" s="48"/>
    </row>
    <row r="762">
      <c r="A762" s="31"/>
      <c r="B762" s="45"/>
      <c r="C762" s="48"/>
      <c r="D762" s="45"/>
      <c r="E762" s="48"/>
      <c r="F762" s="45"/>
      <c r="G762" s="48"/>
      <c r="H762" s="45"/>
      <c r="I762" s="48"/>
      <c r="J762" s="45"/>
      <c r="K762" s="48"/>
      <c r="L762" s="45"/>
      <c r="M762" s="48"/>
      <c r="N762" s="45"/>
      <c r="O762" s="48"/>
      <c r="P762" s="45"/>
      <c r="Q762" s="48"/>
      <c r="R762" s="45"/>
      <c r="S762" s="48"/>
      <c r="T762" s="48"/>
      <c r="U762" s="48"/>
      <c r="V762" s="48"/>
      <c r="W762" s="45">
        <v>89.0</v>
      </c>
      <c r="X762" s="48" t="str">
        <f t="shared" si="8"/>
        <v/>
      </c>
      <c r="Y762" s="45" t="s">
        <v>1791</v>
      </c>
      <c r="Z762" s="48"/>
    </row>
    <row r="763">
      <c r="A763" s="31"/>
      <c r="B763" s="45"/>
      <c r="C763" s="48"/>
      <c r="D763" s="45"/>
      <c r="E763" s="48"/>
      <c r="F763" s="45"/>
      <c r="G763" s="48"/>
      <c r="H763" s="45"/>
      <c r="I763" s="48"/>
      <c r="J763" s="45"/>
      <c r="K763" s="48"/>
      <c r="L763" s="45"/>
      <c r="M763" s="48"/>
      <c r="N763" s="45"/>
      <c r="O763" s="48"/>
      <c r="P763" s="45"/>
      <c r="Q763" s="48"/>
      <c r="R763" s="45"/>
      <c r="S763" s="48"/>
      <c r="T763" s="48"/>
      <c r="U763" s="48"/>
      <c r="V763" s="48"/>
      <c r="W763" s="45">
        <v>90.0</v>
      </c>
      <c r="X763" s="48" t="str">
        <f t="shared" si="8"/>
        <v/>
      </c>
      <c r="Y763" s="45" t="s">
        <v>1791</v>
      </c>
      <c r="Z763" s="48"/>
    </row>
    <row r="764">
      <c r="A764" s="31"/>
      <c r="B764" s="45"/>
      <c r="C764" s="48"/>
      <c r="D764" s="45"/>
      <c r="E764" s="48"/>
      <c r="F764" s="45"/>
      <c r="G764" s="48"/>
      <c r="H764" s="45"/>
      <c r="I764" s="48"/>
      <c r="J764" s="45"/>
      <c r="K764" s="48"/>
      <c r="L764" s="45"/>
      <c r="M764" s="48"/>
      <c r="N764" s="45"/>
      <c r="O764" s="48"/>
      <c r="P764" s="45"/>
      <c r="Q764" s="48"/>
      <c r="R764" s="45"/>
      <c r="S764" s="48"/>
      <c r="T764" s="48"/>
      <c r="U764" s="48"/>
      <c r="V764" s="48"/>
      <c r="W764" s="45">
        <v>91.0</v>
      </c>
      <c r="X764" s="48" t="str">
        <f t="shared" si="8"/>
        <v>AJ Pollock</v>
      </c>
      <c r="Y764" s="45" t="s">
        <v>1791</v>
      </c>
      <c r="Z764" s="48"/>
    </row>
    <row r="765">
      <c r="A765" s="31"/>
      <c r="B765" s="45"/>
      <c r="C765" s="48"/>
      <c r="D765" s="45"/>
      <c r="E765" s="48"/>
      <c r="F765" s="45"/>
      <c r="G765" s="48"/>
      <c r="H765" s="45"/>
      <c r="I765" s="48"/>
      <c r="J765" s="45"/>
      <c r="K765" s="48"/>
      <c r="L765" s="45"/>
      <c r="M765" s="48"/>
      <c r="N765" s="45"/>
      <c r="O765" s="48"/>
      <c r="P765" s="45"/>
      <c r="Q765" s="48"/>
      <c r="R765" s="45"/>
      <c r="S765" s="48"/>
      <c r="T765" s="48"/>
      <c r="U765" s="48"/>
      <c r="V765" s="48"/>
      <c r="W765" s="45">
        <v>92.0</v>
      </c>
      <c r="X765" s="48" t="str">
        <f t="shared" si="8"/>
        <v/>
      </c>
      <c r="Y765" s="45" t="s">
        <v>1791</v>
      </c>
      <c r="Z765" s="48"/>
    </row>
    <row r="766">
      <c r="A766" s="31"/>
      <c r="B766" s="45"/>
      <c r="C766" s="48"/>
      <c r="D766" s="45"/>
      <c r="E766" s="48"/>
      <c r="F766" s="45"/>
      <c r="G766" s="48"/>
      <c r="H766" s="45"/>
      <c r="I766" s="48"/>
      <c r="J766" s="45"/>
      <c r="K766" s="48"/>
      <c r="L766" s="45"/>
      <c r="M766" s="48"/>
      <c r="N766" s="45"/>
      <c r="O766" s="48"/>
      <c r="P766" s="45"/>
      <c r="Q766" s="48"/>
      <c r="R766" s="45"/>
      <c r="S766" s="48"/>
      <c r="T766" s="48"/>
      <c r="U766" s="48"/>
      <c r="V766" s="48"/>
      <c r="W766" s="45">
        <v>93.0</v>
      </c>
      <c r="X766" s="48" t="str">
        <f t="shared" si="8"/>
        <v/>
      </c>
      <c r="Y766" s="45" t="s">
        <v>1791</v>
      </c>
      <c r="Z766" s="48"/>
    </row>
    <row r="767">
      <c r="A767" s="31"/>
      <c r="B767" s="45"/>
      <c r="C767" s="48"/>
      <c r="D767" s="45"/>
      <c r="E767" s="48"/>
      <c r="F767" s="45"/>
      <c r="G767" s="48"/>
      <c r="H767" s="45"/>
      <c r="I767" s="48"/>
      <c r="J767" s="45"/>
      <c r="K767" s="48"/>
      <c r="L767" s="45"/>
      <c r="M767" s="48"/>
      <c r="N767" s="45"/>
      <c r="O767" s="48"/>
      <c r="P767" s="45"/>
      <c r="Q767" s="48"/>
      <c r="R767" s="45"/>
      <c r="S767" s="48"/>
      <c r="T767" s="48"/>
      <c r="U767" s="48"/>
      <c r="V767" s="48"/>
      <c r="W767" s="45">
        <v>94.0</v>
      </c>
      <c r="X767" s="48" t="str">
        <f t="shared" si="8"/>
        <v/>
      </c>
      <c r="Y767" s="45" t="s">
        <v>1791</v>
      </c>
      <c r="Z767" s="48"/>
    </row>
    <row r="768">
      <c r="A768" s="31"/>
      <c r="B768" s="45"/>
      <c r="C768" s="48"/>
      <c r="D768" s="45"/>
      <c r="E768" s="48"/>
      <c r="F768" s="45"/>
      <c r="G768" s="48"/>
      <c r="H768" s="45"/>
      <c r="I768" s="48"/>
      <c r="J768" s="45"/>
      <c r="K768" s="48"/>
      <c r="L768" s="45"/>
      <c r="M768" s="48"/>
      <c r="N768" s="45"/>
      <c r="O768" s="48"/>
      <c r="P768" s="45"/>
      <c r="Q768" s="48"/>
      <c r="R768" s="45"/>
      <c r="S768" s="48"/>
      <c r="T768" s="48"/>
      <c r="U768" s="48"/>
      <c r="V768" s="48"/>
      <c r="W768" s="45">
        <v>95.0</v>
      </c>
      <c r="X768" s="48" t="str">
        <f t="shared" si="8"/>
        <v/>
      </c>
      <c r="Y768" s="45" t="s">
        <v>1791</v>
      </c>
      <c r="Z768" s="48"/>
    </row>
    <row r="769">
      <c r="A769" s="31"/>
      <c r="B769" s="45"/>
      <c r="C769" s="48"/>
      <c r="D769" s="45"/>
      <c r="E769" s="48"/>
      <c r="F769" s="45"/>
      <c r="G769" s="48"/>
      <c r="H769" s="45"/>
      <c r="I769" s="48"/>
      <c r="J769" s="45"/>
      <c r="K769" s="48"/>
      <c r="L769" s="45"/>
      <c r="M769" s="48"/>
      <c r="N769" s="45"/>
      <c r="O769" s="48"/>
      <c r="P769" s="45"/>
      <c r="Q769" s="48"/>
      <c r="R769" s="45"/>
      <c r="S769" s="48"/>
      <c r="T769" s="48"/>
      <c r="U769" s="48"/>
      <c r="V769" s="48"/>
      <c r="W769" s="45">
        <v>96.0</v>
      </c>
      <c r="X769" s="48" t="str">
        <f t="shared" si="8"/>
        <v/>
      </c>
      <c r="Y769" s="45" t="s">
        <v>1791</v>
      </c>
      <c r="Z769" s="48"/>
    </row>
    <row r="770">
      <c r="A770" s="31"/>
      <c r="B770" s="45"/>
      <c r="C770" s="48"/>
      <c r="D770" s="45"/>
      <c r="E770" s="48"/>
      <c r="F770" s="45"/>
      <c r="G770" s="48"/>
      <c r="H770" s="45"/>
      <c r="I770" s="48"/>
      <c r="J770" s="45"/>
      <c r="K770" s="48"/>
      <c r="L770" s="45"/>
      <c r="M770" s="48"/>
      <c r="N770" s="45"/>
      <c r="O770" s="48"/>
      <c r="P770" s="45"/>
      <c r="Q770" s="48"/>
      <c r="R770" s="45"/>
      <c r="S770" s="48"/>
      <c r="T770" s="48"/>
      <c r="U770" s="48"/>
      <c r="V770" s="48"/>
      <c r="W770" s="45">
        <v>1.0</v>
      </c>
      <c r="X770" s="48" t="str">
        <f t="shared" ref="X770:X865" si="9">Q2</f>
        <v>Josh Fuentes</v>
      </c>
      <c r="Y770" s="45" t="s">
        <v>1791</v>
      </c>
      <c r="Z770" s="48"/>
    </row>
    <row r="771">
      <c r="A771" s="31"/>
      <c r="B771" s="45"/>
      <c r="C771" s="48"/>
      <c r="D771" s="45"/>
      <c r="E771" s="48"/>
      <c r="F771" s="45"/>
      <c r="G771" s="48"/>
      <c r="H771" s="45"/>
      <c r="I771" s="48"/>
      <c r="J771" s="45"/>
      <c r="K771" s="48"/>
      <c r="L771" s="45"/>
      <c r="M771" s="48"/>
      <c r="N771" s="45"/>
      <c r="O771" s="48"/>
      <c r="P771" s="45"/>
      <c r="Q771" s="48"/>
      <c r="R771" s="45"/>
      <c r="S771" s="48"/>
      <c r="T771" s="48"/>
      <c r="U771" s="48"/>
      <c r="V771" s="48"/>
      <c r="W771" s="45">
        <v>2.0</v>
      </c>
      <c r="X771" s="48" t="str">
        <f t="shared" si="9"/>
        <v>Jed Lowrie</v>
      </c>
      <c r="Y771" s="45" t="s">
        <v>1791</v>
      </c>
      <c r="Z771" s="48"/>
    </row>
    <row r="772">
      <c r="A772" s="31"/>
      <c r="B772" s="45"/>
      <c r="C772" s="48"/>
      <c r="D772" s="45"/>
      <c r="E772" s="48"/>
      <c r="F772" s="45"/>
      <c r="G772" s="48"/>
      <c r="H772" s="45"/>
      <c r="I772" s="48"/>
      <c r="J772" s="45"/>
      <c r="K772" s="48"/>
      <c r="L772" s="45"/>
      <c r="M772" s="48"/>
      <c r="N772" s="45"/>
      <c r="O772" s="48"/>
      <c r="P772" s="45"/>
      <c r="Q772" s="48"/>
      <c r="R772" s="45"/>
      <c r="S772" s="48"/>
      <c r="T772" s="48"/>
      <c r="U772" s="48"/>
      <c r="V772" s="48"/>
      <c r="W772" s="45">
        <v>3.0</v>
      </c>
      <c r="X772" s="48" t="str">
        <f t="shared" si="9"/>
        <v>Adam Duvall</v>
      </c>
      <c r="Y772" s="45" t="s">
        <v>1791</v>
      </c>
      <c r="Z772" s="48"/>
    </row>
    <row r="773">
      <c r="A773" s="31"/>
      <c r="B773" s="45"/>
      <c r="C773" s="48"/>
      <c r="D773" s="45"/>
      <c r="E773" s="48"/>
      <c r="F773" s="45"/>
      <c r="G773" s="48"/>
      <c r="H773" s="45"/>
      <c r="I773" s="48"/>
      <c r="J773" s="45"/>
      <c r="K773" s="48"/>
      <c r="L773" s="45"/>
      <c r="M773" s="48"/>
      <c r="N773" s="45"/>
      <c r="O773" s="48"/>
      <c r="P773" s="45"/>
      <c r="Q773" s="48"/>
      <c r="R773" s="45"/>
      <c r="S773" s="48"/>
      <c r="T773" s="48"/>
      <c r="U773" s="48"/>
      <c r="V773" s="48"/>
      <c r="W773" s="45">
        <v>4.0</v>
      </c>
      <c r="X773" s="48" t="str">
        <f t="shared" si="9"/>
        <v>Nick Solak</v>
      </c>
      <c r="Y773" s="45" t="s">
        <v>1791</v>
      </c>
      <c r="Z773" s="48"/>
    </row>
    <row r="774">
      <c r="A774" s="31"/>
      <c r="B774" s="45"/>
      <c r="C774" s="48"/>
      <c r="D774" s="45"/>
      <c r="E774" s="48"/>
      <c r="F774" s="45"/>
      <c r="G774" s="48"/>
      <c r="H774" s="45"/>
      <c r="I774" s="48"/>
      <c r="J774" s="45"/>
      <c r="K774" s="48"/>
      <c r="L774" s="45"/>
      <c r="M774" s="48"/>
      <c r="N774" s="45"/>
      <c r="O774" s="48"/>
      <c r="P774" s="45"/>
      <c r="Q774" s="48"/>
      <c r="R774" s="45"/>
      <c r="S774" s="48"/>
      <c r="T774" s="48"/>
      <c r="U774" s="48"/>
      <c r="V774" s="48"/>
      <c r="W774" s="45">
        <v>5.0</v>
      </c>
      <c r="X774" s="48" t="str">
        <f t="shared" si="9"/>
        <v>Adam Frazier</v>
      </c>
      <c r="Y774" s="45" t="s">
        <v>1791</v>
      </c>
      <c r="Z774" s="48"/>
    </row>
    <row r="775">
      <c r="A775" s="31"/>
      <c r="B775" s="45"/>
      <c r="C775" s="48"/>
      <c r="D775" s="45"/>
      <c r="E775" s="48"/>
      <c r="F775" s="45"/>
      <c r="G775" s="48"/>
      <c r="H775" s="45"/>
      <c r="I775" s="48"/>
      <c r="J775" s="45"/>
      <c r="K775" s="48"/>
      <c r="L775" s="45"/>
      <c r="M775" s="48"/>
      <c r="N775" s="45"/>
      <c r="O775" s="48"/>
      <c r="P775" s="45"/>
      <c r="Q775" s="48"/>
      <c r="R775" s="45"/>
      <c r="S775" s="48"/>
      <c r="T775" s="48"/>
      <c r="U775" s="48"/>
      <c r="V775" s="48"/>
      <c r="W775" s="45">
        <v>6.0</v>
      </c>
      <c r="X775" s="48" t="str">
        <f t="shared" si="9"/>
        <v/>
      </c>
      <c r="Y775" s="45" t="s">
        <v>1791</v>
      </c>
      <c r="Z775" s="48"/>
    </row>
    <row r="776">
      <c r="A776" s="31"/>
      <c r="B776" s="45"/>
      <c r="C776" s="48"/>
      <c r="D776" s="45"/>
      <c r="E776" s="48"/>
      <c r="F776" s="45"/>
      <c r="G776" s="48"/>
      <c r="H776" s="45"/>
      <c r="I776" s="48"/>
      <c r="J776" s="45"/>
      <c r="K776" s="48"/>
      <c r="L776" s="45"/>
      <c r="M776" s="48"/>
      <c r="N776" s="45"/>
      <c r="O776" s="48"/>
      <c r="P776" s="45"/>
      <c r="Q776" s="48"/>
      <c r="R776" s="45"/>
      <c r="S776" s="48"/>
      <c r="T776" s="48"/>
      <c r="U776" s="48"/>
      <c r="V776" s="48"/>
      <c r="W776" s="45">
        <v>7.0</v>
      </c>
      <c r="X776" s="48" t="str">
        <f t="shared" si="9"/>
        <v>Matt Duffy</v>
      </c>
      <c r="Y776" s="45" t="s">
        <v>1791</v>
      </c>
      <c r="Z776" s="48"/>
    </row>
    <row r="777">
      <c r="A777" s="31"/>
      <c r="B777" s="45"/>
      <c r="C777" s="48"/>
      <c r="D777" s="45"/>
      <c r="E777" s="48"/>
      <c r="F777" s="45"/>
      <c r="G777" s="48"/>
      <c r="H777" s="45"/>
      <c r="I777" s="48"/>
      <c r="J777" s="45"/>
      <c r="K777" s="48"/>
      <c r="L777" s="45"/>
      <c r="M777" s="48"/>
      <c r="N777" s="45"/>
      <c r="O777" s="48"/>
      <c r="P777" s="45"/>
      <c r="Q777" s="48"/>
      <c r="R777" s="45"/>
      <c r="S777" s="48"/>
      <c r="T777" s="48"/>
      <c r="U777" s="48"/>
      <c r="V777" s="48"/>
      <c r="W777" s="45">
        <v>8.0</v>
      </c>
      <c r="X777" s="48" t="str">
        <f t="shared" si="9"/>
        <v>Nicholas Castellanos</v>
      </c>
      <c r="Y777" s="45" t="s">
        <v>1791</v>
      </c>
      <c r="Z777" s="48"/>
    </row>
    <row r="778">
      <c r="A778" s="31"/>
      <c r="B778" s="45"/>
      <c r="C778" s="48"/>
      <c r="D778" s="45"/>
      <c r="E778" s="48"/>
      <c r="F778" s="45"/>
      <c r="G778" s="48"/>
      <c r="H778" s="45"/>
      <c r="I778" s="48"/>
      <c r="J778" s="45"/>
      <c r="K778" s="48"/>
      <c r="L778" s="45"/>
      <c r="M778" s="48"/>
      <c r="N778" s="45"/>
      <c r="O778" s="48"/>
      <c r="P778" s="45"/>
      <c r="Q778" s="48"/>
      <c r="R778" s="45"/>
      <c r="S778" s="48"/>
      <c r="T778" s="48"/>
      <c r="U778" s="48"/>
      <c r="V778" s="48"/>
      <c r="W778" s="45">
        <v>9.0</v>
      </c>
      <c r="X778" s="48" t="str">
        <f t="shared" si="9"/>
        <v>Miguel Cabrera</v>
      </c>
      <c r="Y778" s="45" t="s">
        <v>1791</v>
      </c>
      <c r="Z778" s="48"/>
    </row>
    <row r="779">
      <c r="A779" s="31"/>
      <c r="B779" s="45"/>
      <c r="C779" s="48"/>
      <c r="D779" s="45"/>
      <c r="E779" s="48"/>
      <c r="F779" s="45"/>
      <c r="G779" s="48"/>
      <c r="H779" s="45"/>
      <c r="I779" s="48"/>
      <c r="J779" s="45"/>
      <c r="K779" s="48"/>
      <c r="L779" s="45"/>
      <c r="M779" s="48"/>
      <c r="N779" s="45"/>
      <c r="O779" s="48"/>
      <c r="P779" s="45"/>
      <c r="Q779" s="48"/>
      <c r="R779" s="45"/>
      <c r="S779" s="48"/>
      <c r="T779" s="48"/>
      <c r="U779" s="48"/>
      <c r="V779" s="48"/>
      <c r="W779" s="45">
        <v>10.0</v>
      </c>
      <c r="X779" s="48" t="str">
        <f t="shared" si="9"/>
        <v>Adolis Garc�a</v>
      </c>
      <c r="Y779" s="45" t="s">
        <v>1791</v>
      </c>
      <c r="Z779" s="48"/>
    </row>
    <row r="780">
      <c r="A780" s="31"/>
      <c r="B780" s="45"/>
      <c r="C780" s="48"/>
      <c r="D780" s="45"/>
      <c r="E780" s="48"/>
      <c r="F780" s="45"/>
      <c r="G780" s="48"/>
      <c r="H780" s="45"/>
      <c r="I780" s="48"/>
      <c r="J780" s="45"/>
      <c r="K780" s="48"/>
      <c r="L780" s="45"/>
      <c r="M780" s="48"/>
      <c r="N780" s="45"/>
      <c r="O780" s="48"/>
      <c r="P780" s="45"/>
      <c r="Q780" s="48"/>
      <c r="R780" s="45"/>
      <c r="S780" s="48"/>
      <c r="T780" s="48"/>
      <c r="U780" s="48"/>
      <c r="V780" s="48"/>
      <c r="W780" s="45">
        <v>11.0</v>
      </c>
      <c r="X780" s="48" t="str">
        <f t="shared" si="9"/>
        <v>Paul Goldschmidt</v>
      </c>
      <c r="Y780" s="45" t="s">
        <v>1791</v>
      </c>
      <c r="Z780" s="48"/>
    </row>
    <row r="781">
      <c r="A781" s="31"/>
      <c r="B781" s="45"/>
      <c r="C781" s="48"/>
      <c r="D781" s="45"/>
      <c r="E781" s="48"/>
      <c r="F781" s="45"/>
      <c r="G781" s="48"/>
      <c r="H781" s="45"/>
      <c r="I781" s="48"/>
      <c r="J781" s="45"/>
      <c r="K781" s="48"/>
      <c r="L781" s="45"/>
      <c r="M781" s="48"/>
      <c r="N781" s="45"/>
      <c r="O781" s="48"/>
      <c r="P781" s="45"/>
      <c r="Q781" s="48"/>
      <c r="R781" s="45"/>
      <c r="S781" s="48"/>
      <c r="T781" s="48"/>
      <c r="U781" s="48"/>
      <c r="V781" s="48"/>
      <c r="W781" s="45">
        <v>12.0</v>
      </c>
      <c r="X781" s="48" t="str">
        <f t="shared" si="9"/>
        <v/>
      </c>
      <c r="Y781" s="45" t="s">
        <v>1791</v>
      </c>
      <c r="Z781" s="48"/>
    </row>
    <row r="782">
      <c r="A782" s="31"/>
      <c r="B782" s="45"/>
      <c r="C782" s="48"/>
      <c r="D782" s="45"/>
      <c r="E782" s="48"/>
      <c r="F782" s="45"/>
      <c r="G782" s="48"/>
      <c r="H782" s="45"/>
      <c r="I782" s="48"/>
      <c r="J782" s="45"/>
      <c r="K782" s="48"/>
      <c r="L782" s="45"/>
      <c r="M782" s="48"/>
      <c r="N782" s="45"/>
      <c r="O782" s="48"/>
      <c r="P782" s="45"/>
      <c r="Q782" s="48"/>
      <c r="R782" s="45"/>
      <c r="S782" s="48"/>
      <c r="T782" s="48"/>
      <c r="U782" s="48"/>
      <c r="V782" s="48"/>
      <c r="W782" s="45">
        <v>13.0</v>
      </c>
      <c r="X782" s="48" t="str">
        <f t="shared" si="9"/>
        <v>Colin Moran</v>
      </c>
      <c r="Y782" s="45" t="s">
        <v>1791</v>
      </c>
      <c r="Z782" s="48"/>
    </row>
    <row r="783">
      <c r="A783" s="31"/>
      <c r="B783" s="45"/>
      <c r="C783" s="48"/>
      <c r="D783" s="45"/>
      <c r="E783" s="48"/>
      <c r="F783" s="45"/>
      <c r="G783" s="48"/>
      <c r="H783" s="45"/>
      <c r="I783" s="48"/>
      <c r="J783" s="45"/>
      <c r="K783" s="48"/>
      <c r="L783" s="45"/>
      <c r="M783" s="48"/>
      <c r="N783" s="45"/>
      <c r="O783" s="48"/>
      <c r="P783" s="45"/>
      <c r="Q783" s="48"/>
      <c r="R783" s="45"/>
      <c r="S783" s="48"/>
      <c r="T783" s="48"/>
      <c r="U783" s="48"/>
      <c r="V783" s="48"/>
      <c r="W783" s="45">
        <v>14.0</v>
      </c>
      <c r="X783" s="48" t="str">
        <f t="shared" si="9"/>
        <v>David Dahl</v>
      </c>
      <c r="Y783" s="45" t="s">
        <v>1791</v>
      </c>
      <c r="Z783" s="48"/>
    </row>
    <row r="784">
      <c r="A784" s="31"/>
      <c r="B784" s="45"/>
      <c r="C784" s="48"/>
      <c r="D784" s="45"/>
      <c r="E784" s="48"/>
      <c r="F784" s="45"/>
      <c r="G784" s="48"/>
      <c r="H784" s="45"/>
      <c r="I784" s="48"/>
      <c r="J784" s="45"/>
      <c r="K784" s="48"/>
      <c r="L784" s="45"/>
      <c r="M784" s="48"/>
      <c r="N784" s="45"/>
      <c r="O784" s="48"/>
      <c r="P784" s="45"/>
      <c r="Q784" s="48"/>
      <c r="R784" s="45"/>
      <c r="S784" s="48"/>
      <c r="T784" s="48"/>
      <c r="U784" s="48"/>
      <c r="V784" s="48"/>
      <c r="W784" s="45">
        <v>15.0</v>
      </c>
      <c r="X784" s="48" t="str">
        <f t="shared" si="9"/>
        <v>Kyle Schwarber</v>
      </c>
      <c r="Y784" s="45" t="s">
        <v>1791</v>
      </c>
      <c r="Z784" s="48"/>
    </row>
    <row r="785">
      <c r="A785" s="31"/>
      <c r="B785" s="45"/>
      <c r="C785" s="48"/>
      <c r="D785" s="45"/>
      <c r="E785" s="48"/>
      <c r="F785" s="45"/>
      <c r="G785" s="48"/>
      <c r="H785" s="45"/>
      <c r="I785" s="48"/>
      <c r="J785" s="45"/>
      <c r="K785" s="48"/>
      <c r="L785" s="45"/>
      <c r="M785" s="48"/>
      <c r="N785" s="45"/>
      <c r="O785" s="48"/>
      <c r="P785" s="45"/>
      <c r="Q785" s="48"/>
      <c r="R785" s="45"/>
      <c r="S785" s="48"/>
      <c r="T785" s="48"/>
      <c r="U785" s="48"/>
      <c r="V785" s="48"/>
      <c r="W785" s="45">
        <v>16.0</v>
      </c>
      <c r="X785" s="48" t="str">
        <f t="shared" si="9"/>
        <v>Lorenzo Cain</v>
      </c>
      <c r="Y785" s="45" t="s">
        <v>1791</v>
      </c>
      <c r="Z785" s="48"/>
    </row>
    <row r="786">
      <c r="A786" s="31"/>
      <c r="B786" s="45"/>
      <c r="C786" s="48"/>
      <c r="D786" s="45"/>
      <c r="E786" s="48"/>
      <c r="F786" s="45"/>
      <c r="G786" s="48"/>
      <c r="H786" s="45"/>
      <c r="I786" s="48"/>
      <c r="J786" s="45"/>
      <c r="K786" s="48"/>
      <c r="L786" s="45"/>
      <c r="M786" s="48"/>
      <c r="N786" s="45"/>
      <c r="O786" s="48"/>
      <c r="P786" s="45"/>
      <c r="Q786" s="48"/>
      <c r="R786" s="45"/>
      <c r="S786" s="48"/>
      <c r="T786" s="48"/>
      <c r="U786" s="48"/>
      <c r="V786" s="48"/>
      <c r="W786" s="45">
        <v>17.0</v>
      </c>
      <c r="X786" s="48" t="str">
        <f t="shared" si="9"/>
        <v>Andrelton Simmons</v>
      </c>
      <c r="Y786" s="45" t="s">
        <v>1791</v>
      </c>
      <c r="Z786" s="48"/>
    </row>
    <row r="787">
      <c r="A787" s="31"/>
      <c r="B787" s="45"/>
      <c r="C787" s="48"/>
      <c r="D787" s="45"/>
      <c r="E787" s="48"/>
      <c r="F787" s="45"/>
      <c r="G787" s="48"/>
      <c r="H787" s="45"/>
      <c r="I787" s="48"/>
      <c r="J787" s="45"/>
      <c r="K787" s="48"/>
      <c r="L787" s="45"/>
      <c r="M787" s="48"/>
      <c r="N787" s="45"/>
      <c r="O787" s="48"/>
      <c r="P787" s="45"/>
      <c r="Q787" s="48"/>
      <c r="R787" s="45"/>
      <c r="S787" s="48"/>
      <c r="T787" s="48"/>
      <c r="U787" s="48"/>
      <c r="V787" s="48"/>
      <c r="W787" s="45">
        <v>18.0</v>
      </c>
      <c r="X787" s="48" t="str">
        <f t="shared" si="9"/>
        <v>Nomar Mazara</v>
      </c>
      <c r="Y787" s="45" t="s">
        <v>1791</v>
      </c>
      <c r="Z787" s="48"/>
    </row>
    <row r="788">
      <c r="A788" s="31"/>
      <c r="B788" s="45"/>
      <c r="C788" s="48"/>
      <c r="D788" s="45"/>
      <c r="E788" s="48"/>
      <c r="F788" s="45"/>
      <c r="G788" s="48"/>
      <c r="H788" s="45"/>
      <c r="I788" s="48"/>
      <c r="J788" s="45"/>
      <c r="K788" s="48"/>
      <c r="L788" s="45"/>
      <c r="M788" s="48"/>
      <c r="N788" s="45"/>
      <c r="O788" s="48"/>
      <c r="P788" s="45"/>
      <c r="Q788" s="48"/>
      <c r="R788" s="45"/>
      <c r="S788" s="48"/>
      <c r="T788" s="48"/>
      <c r="U788" s="48"/>
      <c r="V788" s="48"/>
      <c r="W788" s="45">
        <v>19.0</v>
      </c>
      <c r="X788" s="48" t="str">
        <f t="shared" si="9"/>
        <v>Ryan McMahon</v>
      </c>
      <c r="Y788" s="45" t="s">
        <v>1791</v>
      </c>
      <c r="Z788" s="48"/>
    </row>
    <row r="789">
      <c r="A789" s="31"/>
      <c r="B789" s="45"/>
      <c r="C789" s="48"/>
      <c r="D789" s="45"/>
      <c r="E789" s="48"/>
      <c r="F789" s="45"/>
      <c r="G789" s="48"/>
      <c r="H789" s="45"/>
      <c r="I789" s="48"/>
      <c r="J789" s="45"/>
      <c r="K789" s="48"/>
      <c r="L789" s="45"/>
      <c r="M789" s="48"/>
      <c r="N789" s="45"/>
      <c r="O789" s="48"/>
      <c r="P789" s="45"/>
      <c r="Q789" s="48"/>
      <c r="R789" s="45"/>
      <c r="S789" s="48"/>
      <c r="T789" s="48"/>
      <c r="U789" s="48"/>
      <c r="V789" s="48"/>
      <c r="W789" s="45">
        <v>20.0</v>
      </c>
      <c r="X789" s="48" t="str">
        <f t="shared" si="9"/>
        <v>Jorge Polanco</v>
      </c>
      <c r="Y789" s="45" t="s">
        <v>1791</v>
      </c>
      <c r="Z789" s="48"/>
    </row>
    <row r="790">
      <c r="A790" s="31"/>
      <c r="B790" s="45"/>
      <c r="C790" s="48"/>
      <c r="D790" s="45"/>
      <c r="E790" s="48"/>
      <c r="F790" s="45"/>
      <c r="G790" s="48"/>
      <c r="H790" s="45"/>
      <c r="I790" s="48"/>
      <c r="J790" s="45"/>
      <c r="K790" s="48"/>
      <c r="L790" s="45"/>
      <c r="M790" s="48"/>
      <c r="N790" s="45"/>
      <c r="O790" s="48"/>
      <c r="P790" s="45"/>
      <c r="Q790" s="48"/>
      <c r="R790" s="45"/>
      <c r="S790" s="48"/>
      <c r="T790" s="48"/>
      <c r="U790" s="48"/>
      <c r="V790" s="48"/>
      <c r="W790" s="45">
        <v>21.0</v>
      </c>
      <c r="X790" s="48" t="str">
        <f t="shared" si="9"/>
        <v>Eugenio Suarez</v>
      </c>
      <c r="Y790" s="45" t="s">
        <v>1791</v>
      </c>
      <c r="Z790" s="48"/>
    </row>
    <row r="791">
      <c r="A791" s="31"/>
      <c r="B791" s="45"/>
      <c r="C791" s="48"/>
      <c r="D791" s="45"/>
      <c r="E791" s="48"/>
      <c r="F791" s="45"/>
      <c r="G791" s="48"/>
      <c r="H791" s="45"/>
      <c r="I791" s="48"/>
      <c r="J791" s="45"/>
      <c r="K791" s="48"/>
      <c r="L791" s="45"/>
      <c r="M791" s="48"/>
      <c r="N791" s="45"/>
      <c r="O791" s="48"/>
      <c r="P791" s="45"/>
      <c r="Q791" s="48"/>
      <c r="R791" s="45"/>
      <c r="S791" s="48"/>
      <c r="T791" s="48"/>
      <c r="U791" s="48"/>
      <c r="V791" s="48"/>
      <c r="W791" s="45">
        <v>22.0</v>
      </c>
      <c r="X791" s="48" t="str">
        <f t="shared" si="9"/>
        <v>Isiah Kiner-Falefa</v>
      </c>
      <c r="Y791" s="45" t="s">
        <v>1791</v>
      </c>
      <c r="Z791" s="48"/>
    </row>
    <row r="792">
      <c r="A792" s="31"/>
      <c r="B792" s="45"/>
      <c r="C792" s="48"/>
      <c r="D792" s="45"/>
      <c r="E792" s="48"/>
      <c r="F792" s="45"/>
      <c r="G792" s="48"/>
      <c r="H792" s="45"/>
      <c r="I792" s="48"/>
      <c r="J792" s="45"/>
      <c r="K792" s="48"/>
      <c r="L792" s="45"/>
      <c r="M792" s="48"/>
      <c r="N792" s="45"/>
      <c r="O792" s="48"/>
      <c r="P792" s="45"/>
      <c r="Q792" s="48"/>
      <c r="R792" s="45"/>
      <c r="S792" s="48"/>
      <c r="T792" s="48"/>
      <c r="U792" s="48"/>
      <c r="V792" s="48"/>
      <c r="W792" s="45">
        <v>23.0</v>
      </c>
      <c r="X792" s="48" t="str">
        <f t="shared" si="9"/>
        <v>Dominic Smith</v>
      </c>
      <c r="Y792" s="45" t="s">
        <v>1791</v>
      </c>
      <c r="Z792" s="48"/>
    </row>
    <row r="793">
      <c r="A793" s="31"/>
      <c r="B793" s="45"/>
      <c r="C793" s="48"/>
      <c r="D793" s="45"/>
      <c r="E793" s="48"/>
      <c r="F793" s="45"/>
      <c r="G793" s="48"/>
      <c r="H793" s="45"/>
      <c r="I793" s="48"/>
      <c r="J793" s="45"/>
      <c r="K793" s="48"/>
      <c r="L793" s="45"/>
      <c r="M793" s="48"/>
      <c r="N793" s="45"/>
      <c r="O793" s="48"/>
      <c r="P793" s="45"/>
      <c r="Q793" s="48"/>
      <c r="R793" s="45"/>
      <c r="S793" s="48"/>
      <c r="T793" s="48"/>
      <c r="U793" s="48"/>
      <c r="V793" s="48"/>
      <c r="W793" s="45">
        <v>24.0</v>
      </c>
      <c r="X793" s="48" t="str">
        <f t="shared" si="9"/>
        <v>Phillip Evans</v>
      </c>
      <c r="Y793" s="45" t="s">
        <v>1791</v>
      </c>
      <c r="Z793" s="48"/>
    </row>
    <row r="794">
      <c r="A794" s="31"/>
      <c r="B794" s="45"/>
      <c r="C794" s="48"/>
      <c r="D794" s="45"/>
      <c r="E794" s="48"/>
      <c r="F794" s="45"/>
      <c r="G794" s="48"/>
      <c r="H794" s="45"/>
      <c r="I794" s="48"/>
      <c r="J794" s="45"/>
      <c r="K794" s="48"/>
      <c r="L794" s="45"/>
      <c r="M794" s="48"/>
      <c r="N794" s="45"/>
      <c r="O794" s="48"/>
      <c r="P794" s="45"/>
      <c r="Q794" s="48"/>
      <c r="R794" s="45"/>
      <c r="S794" s="48"/>
      <c r="T794" s="48"/>
      <c r="U794" s="48"/>
      <c r="V794" s="48"/>
      <c r="W794" s="45">
        <v>25.0</v>
      </c>
      <c r="X794" s="48" t="str">
        <f t="shared" si="9"/>
        <v>Ramon Laureano</v>
      </c>
      <c r="Y794" s="45" t="s">
        <v>1791</v>
      </c>
      <c r="Z794" s="48"/>
    </row>
    <row r="795">
      <c r="A795" s="31"/>
      <c r="B795" s="45"/>
      <c r="C795" s="48"/>
      <c r="D795" s="45"/>
      <c r="E795" s="48"/>
      <c r="F795" s="45"/>
      <c r="G795" s="48"/>
      <c r="H795" s="45"/>
      <c r="I795" s="48"/>
      <c r="J795" s="45"/>
      <c r="K795" s="48"/>
      <c r="L795" s="45"/>
      <c r="M795" s="48"/>
      <c r="N795" s="45"/>
      <c r="O795" s="48"/>
      <c r="P795" s="45"/>
      <c r="Q795" s="48"/>
      <c r="R795" s="45"/>
      <c r="S795" s="48"/>
      <c r="T795" s="48"/>
      <c r="U795" s="48"/>
      <c r="V795" s="48"/>
      <c r="W795" s="45">
        <v>26.0</v>
      </c>
      <c r="X795" s="48" t="str">
        <f t="shared" si="9"/>
        <v/>
      </c>
      <c r="Y795" s="45" t="s">
        <v>1791</v>
      </c>
      <c r="Z795" s="48"/>
    </row>
    <row r="796">
      <c r="A796" s="31"/>
      <c r="B796" s="45"/>
      <c r="C796" s="48"/>
      <c r="D796" s="45"/>
      <c r="E796" s="48"/>
      <c r="F796" s="45"/>
      <c r="G796" s="48"/>
      <c r="H796" s="45"/>
      <c r="I796" s="48"/>
      <c r="J796" s="45"/>
      <c r="K796" s="48"/>
      <c r="L796" s="45"/>
      <c r="M796" s="48"/>
      <c r="N796" s="45"/>
      <c r="O796" s="48"/>
      <c r="P796" s="45"/>
      <c r="Q796" s="48"/>
      <c r="R796" s="45"/>
      <c r="S796" s="48"/>
      <c r="T796" s="48"/>
      <c r="U796" s="48"/>
      <c r="V796" s="48"/>
      <c r="W796" s="45">
        <v>27.0</v>
      </c>
      <c r="X796" s="48" t="str">
        <f t="shared" si="9"/>
        <v/>
      </c>
      <c r="Y796" s="45" t="s">
        <v>1791</v>
      </c>
      <c r="Z796" s="48"/>
    </row>
    <row r="797">
      <c r="A797" s="31"/>
      <c r="B797" s="45"/>
      <c r="C797" s="48"/>
      <c r="D797" s="45"/>
      <c r="E797" s="48"/>
      <c r="F797" s="45"/>
      <c r="G797" s="48"/>
      <c r="H797" s="45"/>
      <c r="I797" s="48"/>
      <c r="J797" s="45"/>
      <c r="K797" s="48"/>
      <c r="L797" s="45"/>
      <c r="M797" s="48"/>
      <c r="N797" s="45"/>
      <c r="O797" s="48"/>
      <c r="P797" s="45"/>
      <c r="Q797" s="48"/>
      <c r="R797" s="45"/>
      <c r="S797" s="48"/>
      <c r="T797" s="48"/>
      <c r="U797" s="48"/>
      <c r="V797" s="48"/>
      <c r="W797" s="45">
        <v>28.0</v>
      </c>
      <c r="X797" s="48" t="str">
        <f t="shared" si="9"/>
        <v/>
      </c>
      <c r="Y797" s="45" t="s">
        <v>1791</v>
      </c>
      <c r="Z797" s="48"/>
    </row>
    <row r="798">
      <c r="A798" s="31"/>
      <c r="B798" s="45"/>
      <c r="C798" s="48"/>
      <c r="D798" s="45"/>
      <c r="E798" s="48"/>
      <c r="F798" s="45"/>
      <c r="G798" s="48"/>
      <c r="H798" s="45"/>
      <c r="I798" s="48"/>
      <c r="J798" s="45"/>
      <c r="K798" s="48"/>
      <c r="L798" s="45"/>
      <c r="M798" s="48"/>
      <c r="N798" s="45"/>
      <c r="O798" s="48"/>
      <c r="P798" s="45"/>
      <c r="Q798" s="48"/>
      <c r="R798" s="45"/>
      <c r="S798" s="48"/>
      <c r="T798" s="48"/>
      <c r="U798" s="48"/>
      <c r="V798" s="48"/>
      <c r="W798" s="45">
        <v>29.0</v>
      </c>
      <c r="X798" s="48" t="str">
        <f t="shared" si="9"/>
        <v/>
      </c>
      <c r="Y798" s="45" t="s">
        <v>1791</v>
      </c>
      <c r="Z798" s="48"/>
    </row>
    <row r="799">
      <c r="A799" s="31"/>
      <c r="B799" s="45"/>
      <c r="C799" s="48"/>
      <c r="D799" s="45"/>
      <c r="E799" s="48"/>
      <c r="F799" s="45"/>
      <c r="G799" s="48"/>
      <c r="H799" s="45"/>
      <c r="I799" s="48"/>
      <c r="J799" s="45"/>
      <c r="K799" s="48"/>
      <c r="L799" s="45"/>
      <c r="M799" s="48"/>
      <c r="N799" s="45"/>
      <c r="O799" s="48"/>
      <c r="P799" s="45"/>
      <c r="Q799" s="48"/>
      <c r="R799" s="45"/>
      <c r="S799" s="48"/>
      <c r="T799" s="48"/>
      <c r="U799" s="48"/>
      <c r="V799" s="48"/>
      <c r="W799" s="45">
        <v>30.0</v>
      </c>
      <c r="X799" s="48" t="str">
        <f t="shared" si="9"/>
        <v/>
      </c>
      <c r="Y799" s="45" t="s">
        <v>1791</v>
      </c>
      <c r="Z799" s="48"/>
    </row>
    <row r="800">
      <c r="A800" s="31"/>
      <c r="B800" s="45"/>
      <c r="C800" s="48"/>
      <c r="D800" s="45"/>
      <c r="E800" s="48"/>
      <c r="F800" s="45"/>
      <c r="G800" s="48"/>
      <c r="H800" s="45"/>
      <c r="I800" s="48"/>
      <c r="J800" s="45"/>
      <c r="K800" s="48"/>
      <c r="L800" s="45"/>
      <c r="M800" s="48"/>
      <c r="N800" s="45"/>
      <c r="O800" s="48"/>
      <c r="P800" s="45"/>
      <c r="Q800" s="48"/>
      <c r="R800" s="45"/>
      <c r="S800" s="48"/>
      <c r="T800" s="48"/>
      <c r="U800" s="48"/>
      <c r="V800" s="48"/>
      <c r="W800" s="45">
        <v>31.0</v>
      </c>
      <c r="X800" s="48" t="str">
        <f t="shared" si="9"/>
        <v>Justin Upton</v>
      </c>
      <c r="Y800" s="45" t="s">
        <v>1791</v>
      </c>
      <c r="Z800" s="48"/>
    </row>
    <row r="801">
      <c r="A801" s="31"/>
      <c r="B801" s="45"/>
      <c r="C801" s="48"/>
      <c r="D801" s="45"/>
      <c r="E801" s="48"/>
      <c r="F801" s="45"/>
      <c r="G801" s="48"/>
      <c r="H801" s="45"/>
      <c r="I801" s="48"/>
      <c r="J801" s="45"/>
      <c r="K801" s="48"/>
      <c r="L801" s="45"/>
      <c r="M801" s="48"/>
      <c r="N801" s="45"/>
      <c r="O801" s="48"/>
      <c r="P801" s="45"/>
      <c r="Q801" s="48"/>
      <c r="R801" s="45"/>
      <c r="S801" s="48"/>
      <c r="T801" s="48"/>
      <c r="U801" s="48"/>
      <c r="V801" s="48"/>
      <c r="W801" s="45">
        <v>32.0</v>
      </c>
      <c r="X801" s="48" t="str">
        <f t="shared" si="9"/>
        <v>Cristian Pache</v>
      </c>
      <c r="Y801" s="45" t="s">
        <v>1791</v>
      </c>
      <c r="Z801" s="48"/>
    </row>
    <row r="802">
      <c r="A802" s="31"/>
      <c r="B802" s="45"/>
      <c r="C802" s="48"/>
      <c r="D802" s="45"/>
      <c r="E802" s="48"/>
      <c r="F802" s="45"/>
      <c r="G802" s="48"/>
      <c r="H802" s="45"/>
      <c r="I802" s="48"/>
      <c r="J802" s="45"/>
      <c r="K802" s="48"/>
      <c r="L802" s="45"/>
      <c r="M802" s="48"/>
      <c r="N802" s="45"/>
      <c r="O802" s="48"/>
      <c r="P802" s="45"/>
      <c r="Q802" s="48"/>
      <c r="R802" s="45"/>
      <c r="S802" s="48"/>
      <c r="T802" s="48"/>
      <c r="U802" s="48"/>
      <c r="V802" s="48"/>
      <c r="W802" s="45">
        <v>33.0</v>
      </c>
      <c r="X802" s="48" t="str">
        <f t="shared" si="9"/>
        <v>Willians Astudillo</v>
      </c>
      <c r="Y802" s="45" t="s">
        <v>1791</v>
      </c>
      <c r="Z802" s="48"/>
    </row>
    <row r="803">
      <c r="A803" s="31"/>
      <c r="B803" s="45"/>
      <c r="C803" s="48"/>
      <c r="D803" s="45"/>
      <c r="E803" s="48"/>
      <c r="F803" s="45"/>
      <c r="G803" s="48"/>
      <c r="H803" s="45"/>
      <c r="I803" s="48"/>
      <c r="J803" s="45"/>
      <c r="K803" s="48"/>
      <c r="L803" s="45"/>
      <c r="M803" s="48"/>
      <c r="N803" s="45"/>
      <c r="O803" s="48"/>
      <c r="P803" s="45"/>
      <c r="Q803" s="48"/>
      <c r="R803" s="45"/>
      <c r="S803" s="48"/>
      <c r="T803" s="48"/>
      <c r="U803" s="48"/>
      <c r="V803" s="48"/>
      <c r="W803" s="45">
        <v>34.0</v>
      </c>
      <c r="X803" s="48" t="str">
        <f t="shared" si="9"/>
        <v>Rowdy Tellez</v>
      </c>
      <c r="Y803" s="45" t="s">
        <v>1791</v>
      </c>
      <c r="Z803" s="48"/>
    </row>
    <row r="804">
      <c r="A804" s="31"/>
      <c r="B804" s="45"/>
      <c r="C804" s="48"/>
      <c r="D804" s="45"/>
      <c r="E804" s="48"/>
      <c r="F804" s="45"/>
      <c r="G804" s="48"/>
      <c r="H804" s="45"/>
      <c r="I804" s="48"/>
      <c r="J804" s="45"/>
      <c r="K804" s="48"/>
      <c r="L804" s="45"/>
      <c r="M804" s="48"/>
      <c r="N804" s="45"/>
      <c r="O804" s="48"/>
      <c r="P804" s="45"/>
      <c r="Q804" s="48"/>
      <c r="R804" s="45"/>
      <c r="S804" s="48"/>
      <c r="T804" s="48"/>
      <c r="U804" s="48"/>
      <c r="V804" s="48"/>
      <c r="W804" s="45">
        <v>35.0</v>
      </c>
      <c r="X804" s="48" t="str">
        <f t="shared" si="9"/>
        <v/>
      </c>
      <c r="Y804" s="45" t="s">
        <v>1791</v>
      </c>
      <c r="Z804" s="48"/>
    </row>
    <row r="805">
      <c r="A805" s="31"/>
      <c r="B805" s="45"/>
      <c r="C805" s="48"/>
      <c r="D805" s="45"/>
      <c r="E805" s="48"/>
      <c r="F805" s="45"/>
      <c r="G805" s="48"/>
      <c r="H805" s="45"/>
      <c r="I805" s="48"/>
      <c r="J805" s="45"/>
      <c r="K805" s="48"/>
      <c r="L805" s="45"/>
      <c r="M805" s="48"/>
      <c r="N805" s="45"/>
      <c r="O805" s="48"/>
      <c r="P805" s="45"/>
      <c r="Q805" s="48"/>
      <c r="R805" s="45"/>
      <c r="S805" s="48"/>
      <c r="T805" s="48"/>
      <c r="U805" s="48"/>
      <c r="V805" s="48"/>
      <c r="W805" s="45">
        <v>36.0</v>
      </c>
      <c r="X805" s="48" t="str">
        <f t="shared" si="9"/>
        <v/>
      </c>
      <c r="Y805" s="45" t="s">
        <v>1791</v>
      </c>
      <c r="Z805" s="48"/>
    </row>
    <row r="806">
      <c r="A806" s="31"/>
      <c r="B806" s="45"/>
      <c r="C806" s="48"/>
      <c r="D806" s="45"/>
      <c r="E806" s="48"/>
      <c r="F806" s="45"/>
      <c r="G806" s="48"/>
      <c r="H806" s="45"/>
      <c r="I806" s="48"/>
      <c r="J806" s="45"/>
      <c r="K806" s="48"/>
      <c r="L806" s="45"/>
      <c r="M806" s="48"/>
      <c r="N806" s="45"/>
      <c r="O806" s="48"/>
      <c r="P806" s="45"/>
      <c r="Q806" s="48"/>
      <c r="R806" s="45"/>
      <c r="S806" s="48"/>
      <c r="T806" s="48"/>
      <c r="U806" s="48"/>
      <c r="V806" s="48"/>
      <c r="W806" s="45">
        <v>37.0</v>
      </c>
      <c r="X806" s="48" t="str">
        <f t="shared" si="9"/>
        <v>Kris Bryant</v>
      </c>
      <c r="Y806" s="45" t="s">
        <v>1791</v>
      </c>
      <c r="Z806" s="48"/>
    </row>
    <row r="807">
      <c r="A807" s="31"/>
      <c r="B807" s="45"/>
      <c r="C807" s="48"/>
      <c r="D807" s="45"/>
      <c r="E807" s="48"/>
      <c r="F807" s="45"/>
      <c r="G807" s="48"/>
      <c r="H807" s="45"/>
      <c r="I807" s="48"/>
      <c r="J807" s="45"/>
      <c r="K807" s="48"/>
      <c r="L807" s="45"/>
      <c r="M807" s="48"/>
      <c r="N807" s="45"/>
      <c r="O807" s="48"/>
      <c r="P807" s="45"/>
      <c r="Q807" s="48"/>
      <c r="R807" s="45"/>
      <c r="S807" s="48"/>
      <c r="T807" s="48"/>
      <c r="U807" s="48"/>
      <c r="V807" s="48"/>
      <c r="W807" s="45">
        <v>38.0</v>
      </c>
      <c r="X807" s="48" t="str">
        <f t="shared" si="9"/>
        <v/>
      </c>
      <c r="Y807" s="45" t="s">
        <v>1791</v>
      </c>
      <c r="Z807" s="48"/>
    </row>
    <row r="808">
      <c r="A808" s="31"/>
      <c r="B808" s="45"/>
      <c r="C808" s="48"/>
      <c r="D808" s="45"/>
      <c r="E808" s="48"/>
      <c r="F808" s="45"/>
      <c r="G808" s="48"/>
      <c r="H808" s="45"/>
      <c r="I808" s="48"/>
      <c r="J808" s="45"/>
      <c r="K808" s="48"/>
      <c r="L808" s="45"/>
      <c r="M808" s="48"/>
      <c r="N808" s="45"/>
      <c r="O808" s="48"/>
      <c r="P808" s="45"/>
      <c r="Q808" s="48"/>
      <c r="R808" s="45"/>
      <c r="S808" s="48"/>
      <c r="T808" s="48"/>
      <c r="U808" s="48"/>
      <c r="V808" s="48"/>
      <c r="W808" s="45">
        <v>39.0</v>
      </c>
      <c r="X808" s="48" t="str">
        <f t="shared" si="9"/>
        <v/>
      </c>
      <c r="Y808" s="45" t="s">
        <v>1791</v>
      </c>
      <c r="Z808" s="48"/>
    </row>
    <row r="809">
      <c r="A809" s="31"/>
      <c r="B809" s="45"/>
      <c r="C809" s="48"/>
      <c r="D809" s="45"/>
      <c r="E809" s="48"/>
      <c r="F809" s="45"/>
      <c r="G809" s="48"/>
      <c r="H809" s="45"/>
      <c r="I809" s="48"/>
      <c r="J809" s="45"/>
      <c r="K809" s="48"/>
      <c r="L809" s="45"/>
      <c r="M809" s="48"/>
      <c r="N809" s="45"/>
      <c r="O809" s="48"/>
      <c r="P809" s="45"/>
      <c r="Q809" s="48"/>
      <c r="R809" s="45"/>
      <c r="S809" s="48"/>
      <c r="T809" s="48"/>
      <c r="U809" s="48"/>
      <c r="V809" s="48"/>
      <c r="W809" s="45">
        <v>40.0</v>
      </c>
      <c r="X809" s="48" t="str">
        <f t="shared" si="9"/>
        <v/>
      </c>
      <c r="Y809" s="45" t="s">
        <v>1791</v>
      </c>
      <c r="Z809" s="48"/>
    </row>
    <row r="810">
      <c r="A810" s="31"/>
      <c r="B810" s="45"/>
      <c r="C810" s="48"/>
      <c r="D810" s="45"/>
      <c r="E810" s="48"/>
      <c r="F810" s="45"/>
      <c r="G810" s="48"/>
      <c r="H810" s="45"/>
      <c r="I810" s="48"/>
      <c r="J810" s="45"/>
      <c r="K810" s="48"/>
      <c r="L810" s="45"/>
      <c r="M810" s="48"/>
      <c r="N810" s="45"/>
      <c r="O810" s="48"/>
      <c r="P810" s="45"/>
      <c r="Q810" s="48"/>
      <c r="R810" s="45"/>
      <c r="S810" s="48"/>
      <c r="T810" s="48"/>
      <c r="U810" s="48"/>
      <c r="V810" s="48"/>
      <c r="W810" s="45">
        <v>41.0</v>
      </c>
      <c r="X810" s="48" t="str">
        <f t="shared" si="9"/>
        <v/>
      </c>
      <c r="Y810" s="45" t="s">
        <v>1791</v>
      </c>
      <c r="Z810" s="48"/>
    </row>
    <row r="811">
      <c r="A811" s="31"/>
      <c r="B811" s="45"/>
      <c r="C811" s="48"/>
      <c r="D811" s="45"/>
      <c r="E811" s="48"/>
      <c r="F811" s="45"/>
      <c r="G811" s="48"/>
      <c r="H811" s="45"/>
      <c r="I811" s="48"/>
      <c r="J811" s="45"/>
      <c r="K811" s="48"/>
      <c r="L811" s="45"/>
      <c r="M811" s="48"/>
      <c r="N811" s="45"/>
      <c r="O811" s="48"/>
      <c r="P811" s="45"/>
      <c r="Q811" s="48"/>
      <c r="R811" s="45"/>
      <c r="S811" s="48"/>
      <c r="T811" s="48"/>
      <c r="U811" s="48"/>
      <c r="V811" s="48"/>
      <c r="W811" s="45">
        <v>42.0</v>
      </c>
      <c r="X811" s="48" t="str">
        <f t="shared" si="9"/>
        <v/>
      </c>
      <c r="Y811" s="45" t="s">
        <v>1791</v>
      </c>
      <c r="Z811" s="48"/>
    </row>
    <row r="812">
      <c r="A812" s="31"/>
      <c r="B812" s="45"/>
      <c r="C812" s="48"/>
      <c r="D812" s="45"/>
      <c r="E812" s="48"/>
      <c r="F812" s="45"/>
      <c r="G812" s="48"/>
      <c r="H812" s="45"/>
      <c r="I812" s="48"/>
      <c r="J812" s="45"/>
      <c r="K812" s="48"/>
      <c r="L812" s="45"/>
      <c r="M812" s="48"/>
      <c r="N812" s="45"/>
      <c r="O812" s="48"/>
      <c r="P812" s="45"/>
      <c r="Q812" s="48"/>
      <c r="R812" s="45"/>
      <c r="S812" s="48"/>
      <c r="T812" s="48"/>
      <c r="U812" s="48"/>
      <c r="V812" s="48"/>
      <c r="W812" s="45">
        <v>43.0</v>
      </c>
      <c r="X812" s="48" t="str">
        <f t="shared" si="9"/>
        <v>Avisail Garcia</v>
      </c>
      <c r="Y812" s="45" t="s">
        <v>1791</v>
      </c>
      <c r="Z812" s="48"/>
    </row>
    <row r="813">
      <c r="A813" s="31"/>
      <c r="B813" s="45"/>
      <c r="C813" s="48"/>
      <c r="D813" s="45"/>
      <c r="E813" s="48"/>
      <c r="F813" s="45"/>
      <c r="G813" s="48"/>
      <c r="H813" s="45"/>
      <c r="I813" s="48"/>
      <c r="J813" s="45"/>
      <c r="K813" s="48"/>
      <c r="L813" s="45"/>
      <c r="M813" s="48"/>
      <c r="N813" s="45"/>
      <c r="O813" s="48"/>
      <c r="P813" s="45"/>
      <c r="Q813" s="48"/>
      <c r="R813" s="45"/>
      <c r="S813" s="48"/>
      <c r="T813" s="48"/>
      <c r="U813" s="48"/>
      <c r="V813" s="48"/>
      <c r="W813" s="45">
        <v>44.0</v>
      </c>
      <c r="X813" s="48" t="str">
        <f t="shared" si="9"/>
        <v/>
      </c>
      <c r="Y813" s="45" t="s">
        <v>1791</v>
      </c>
      <c r="Z813" s="48"/>
    </row>
    <row r="814">
      <c r="A814" s="31"/>
      <c r="B814" s="45"/>
      <c r="C814" s="48"/>
      <c r="D814" s="45"/>
      <c r="E814" s="48"/>
      <c r="F814" s="45"/>
      <c r="G814" s="48"/>
      <c r="H814" s="45"/>
      <c r="I814" s="48"/>
      <c r="J814" s="45"/>
      <c r="K814" s="48"/>
      <c r="L814" s="45"/>
      <c r="M814" s="48"/>
      <c r="N814" s="45"/>
      <c r="O814" s="48"/>
      <c r="P814" s="45"/>
      <c r="Q814" s="48"/>
      <c r="R814" s="45"/>
      <c r="S814" s="48"/>
      <c r="T814" s="48"/>
      <c r="U814" s="48"/>
      <c r="V814" s="48"/>
      <c r="W814" s="45">
        <v>45.0</v>
      </c>
      <c r="X814" s="48" t="str">
        <f t="shared" si="9"/>
        <v/>
      </c>
      <c r="Y814" s="45" t="s">
        <v>1791</v>
      </c>
      <c r="Z814" s="48"/>
    </row>
    <row r="815">
      <c r="A815" s="31"/>
      <c r="B815" s="45"/>
      <c r="C815" s="48"/>
      <c r="D815" s="45"/>
      <c r="E815" s="48"/>
      <c r="F815" s="45"/>
      <c r="G815" s="48"/>
      <c r="H815" s="45"/>
      <c r="I815" s="48"/>
      <c r="J815" s="45"/>
      <c r="K815" s="48"/>
      <c r="L815" s="45"/>
      <c r="M815" s="48"/>
      <c r="N815" s="45"/>
      <c r="O815" s="48"/>
      <c r="P815" s="45"/>
      <c r="Q815" s="48"/>
      <c r="R815" s="45"/>
      <c r="S815" s="48"/>
      <c r="T815" s="48"/>
      <c r="U815" s="48"/>
      <c r="V815" s="48"/>
      <c r="W815" s="45">
        <v>46.0</v>
      </c>
      <c r="X815" s="48" t="str">
        <f t="shared" si="9"/>
        <v/>
      </c>
      <c r="Y815" s="45" t="s">
        <v>1791</v>
      </c>
      <c r="Z815" s="48"/>
    </row>
    <row r="816">
      <c r="A816" s="31"/>
      <c r="B816" s="45"/>
      <c r="C816" s="48"/>
      <c r="D816" s="45"/>
      <c r="E816" s="48"/>
      <c r="F816" s="45"/>
      <c r="G816" s="48"/>
      <c r="H816" s="45"/>
      <c r="I816" s="48"/>
      <c r="J816" s="45"/>
      <c r="K816" s="48"/>
      <c r="L816" s="45"/>
      <c r="M816" s="48"/>
      <c r="N816" s="45"/>
      <c r="O816" s="48"/>
      <c r="P816" s="45"/>
      <c r="Q816" s="48"/>
      <c r="R816" s="45"/>
      <c r="S816" s="48"/>
      <c r="T816" s="48"/>
      <c r="U816" s="48"/>
      <c r="V816" s="48"/>
      <c r="W816" s="45">
        <v>47.0</v>
      </c>
      <c r="X816" s="48" t="str">
        <f t="shared" si="9"/>
        <v/>
      </c>
      <c r="Y816" s="45" t="s">
        <v>1791</v>
      </c>
      <c r="Z816" s="48"/>
    </row>
    <row r="817">
      <c r="A817" s="31"/>
      <c r="B817" s="45"/>
      <c r="C817" s="48"/>
      <c r="D817" s="45"/>
      <c r="E817" s="48"/>
      <c r="F817" s="45"/>
      <c r="G817" s="48"/>
      <c r="H817" s="45"/>
      <c r="I817" s="48"/>
      <c r="J817" s="45"/>
      <c r="K817" s="48"/>
      <c r="L817" s="45"/>
      <c r="M817" s="48"/>
      <c r="N817" s="45"/>
      <c r="O817" s="48"/>
      <c r="P817" s="45"/>
      <c r="Q817" s="48"/>
      <c r="R817" s="45"/>
      <c r="S817" s="48"/>
      <c r="T817" s="48"/>
      <c r="U817" s="48"/>
      <c r="V817" s="48"/>
      <c r="W817" s="45">
        <v>48.0</v>
      </c>
      <c r="X817" s="48" t="str">
        <f t="shared" si="9"/>
        <v/>
      </c>
      <c r="Y817" s="45" t="s">
        <v>1791</v>
      </c>
      <c r="Z817" s="48"/>
    </row>
    <row r="818">
      <c r="A818" s="31"/>
      <c r="B818" s="45"/>
      <c r="C818" s="48"/>
      <c r="D818" s="45"/>
      <c r="E818" s="48"/>
      <c r="F818" s="45"/>
      <c r="G818" s="48"/>
      <c r="H818" s="45"/>
      <c r="I818" s="48"/>
      <c r="J818" s="45"/>
      <c r="K818" s="48"/>
      <c r="L818" s="45"/>
      <c r="M818" s="48"/>
      <c r="N818" s="45"/>
      <c r="O818" s="48"/>
      <c r="P818" s="45"/>
      <c r="Q818" s="48"/>
      <c r="R818" s="45"/>
      <c r="S818" s="48"/>
      <c r="T818" s="48"/>
      <c r="U818" s="48"/>
      <c r="V818" s="48"/>
      <c r="W818" s="45">
        <v>49.0</v>
      </c>
      <c r="X818" s="48" t="str">
        <f t="shared" si="9"/>
        <v>Aaron Judge</v>
      </c>
      <c r="Y818" s="45" t="s">
        <v>1791</v>
      </c>
      <c r="Z818" s="48"/>
    </row>
    <row r="819">
      <c r="A819" s="31"/>
      <c r="B819" s="45"/>
      <c r="C819" s="48"/>
      <c r="D819" s="45"/>
      <c r="E819" s="48"/>
      <c r="F819" s="45"/>
      <c r="G819" s="48"/>
      <c r="H819" s="45"/>
      <c r="I819" s="48"/>
      <c r="J819" s="45"/>
      <c r="K819" s="48"/>
      <c r="L819" s="45"/>
      <c r="M819" s="48"/>
      <c r="N819" s="45"/>
      <c r="O819" s="48"/>
      <c r="P819" s="45"/>
      <c r="Q819" s="48"/>
      <c r="R819" s="45"/>
      <c r="S819" s="48"/>
      <c r="T819" s="48"/>
      <c r="U819" s="48"/>
      <c r="V819" s="48"/>
      <c r="W819" s="45">
        <v>50.0</v>
      </c>
      <c r="X819" s="48" t="str">
        <f t="shared" si="9"/>
        <v>Darin Ruf</v>
      </c>
      <c r="Y819" s="45" t="s">
        <v>1791</v>
      </c>
      <c r="Z819" s="48"/>
    </row>
    <row r="820">
      <c r="A820" s="31"/>
      <c r="B820" s="45"/>
      <c r="C820" s="48"/>
      <c r="D820" s="45"/>
      <c r="E820" s="48"/>
      <c r="F820" s="45"/>
      <c r="G820" s="48"/>
      <c r="H820" s="45"/>
      <c r="I820" s="48"/>
      <c r="J820" s="45"/>
      <c r="K820" s="48"/>
      <c r="L820" s="45"/>
      <c r="M820" s="48"/>
      <c r="N820" s="45"/>
      <c r="O820" s="48"/>
      <c r="P820" s="45"/>
      <c r="Q820" s="48"/>
      <c r="R820" s="45"/>
      <c r="S820" s="48"/>
      <c r="T820" s="48"/>
      <c r="U820" s="48"/>
      <c r="V820" s="48"/>
      <c r="W820" s="45">
        <v>51.0</v>
      </c>
      <c r="X820" s="48" t="str">
        <f t="shared" si="9"/>
        <v/>
      </c>
      <c r="Y820" s="45" t="s">
        <v>1791</v>
      </c>
      <c r="Z820" s="48"/>
    </row>
    <row r="821">
      <c r="A821" s="31"/>
      <c r="B821" s="45"/>
      <c r="C821" s="48"/>
      <c r="D821" s="45"/>
      <c r="E821" s="48"/>
      <c r="F821" s="45"/>
      <c r="G821" s="48"/>
      <c r="H821" s="45"/>
      <c r="I821" s="48"/>
      <c r="J821" s="45"/>
      <c r="K821" s="48"/>
      <c r="L821" s="45"/>
      <c r="M821" s="48"/>
      <c r="N821" s="45"/>
      <c r="O821" s="48"/>
      <c r="P821" s="45"/>
      <c r="Q821" s="48"/>
      <c r="R821" s="45"/>
      <c r="S821" s="48"/>
      <c r="T821" s="48"/>
      <c r="U821" s="48"/>
      <c r="V821" s="48"/>
      <c r="W821" s="45">
        <v>52.0</v>
      </c>
      <c r="X821" s="48" t="str">
        <f t="shared" si="9"/>
        <v/>
      </c>
      <c r="Y821" s="45" t="s">
        <v>1791</v>
      </c>
      <c r="Z821" s="48"/>
    </row>
    <row r="822">
      <c r="A822" s="31"/>
      <c r="B822" s="45"/>
      <c r="C822" s="48"/>
      <c r="D822" s="45"/>
      <c r="E822" s="48"/>
      <c r="F822" s="45"/>
      <c r="G822" s="48"/>
      <c r="H822" s="45"/>
      <c r="I822" s="48"/>
      <c r="J822" s="45"/>
      <c r="K822" s="48"/>
      <c r="L822" s="45"/>
      <c r="M822" s="48"/>
      <c r="N822" s="45"/>
      <c r="O822" s="48"/>
      <c r="P822" s="45"/>
      <c r="Q822" s="48"/>
      <c r="R822" s="45"/>
      <c r="S822" s="48"/>
      <c r="T822" s="48"/>
      <c r="U822" s="48"/>
      <c r="V822" s="48"/>
      <c r="W822" s="45">
        <v>53.0</v>
      </c>
      <c r="X822" s="48" t="str">
        <f t="shared" si="9"/>
        <v/>
      </c>
      <c r="Y822" s="45" t="s">
        <v>1791</v>
      </c>
      <c r="Z822" s="48"/>
    </row>
    <row r="823">
      <c r="A823" s="31"/>
      <c r="B823" s="45"/>
      <c r="C823" s="48"/>
      <c r="D823" s="45"/>
      <c r="E823" s="48"/>
      <c r="F823" s="45"/>
      <c r="G823" s="48"/>
      <c r="H823" s="45"/>
      <c r="I823" s="48"/>
      <c r="J823" s="45"/>
      <c r="K823" s="48"/>
      <c r="L823" s="45"/>
      <c r="M823" s="48"/>
      <c r="N823" s="45"/>
      <c r="O823" s="48"/>
      <c r="P823" s="45"/>
      <c r="Q823" s="48"/>
      <c r="R823" s="45"/>
      <c r="S823" s="48"/>
      <c r="T823" s="48"/>
      <c r="U823" s="48"/>
      <c r="V823" s="48"/>
      <c r="W823" s="45">
        <v>54.0</v>
      </c>
      <c r="X823" s="48" t="str">
        <f t="shared" si="9"/>
        <v/>
      </c>
      <c r="Y823" s="45" t="s">
        <v>1791</v>
      </c>
      <c r="Z823" s="48"/>
    </row>
    <row r="824">
      <c r="A824" s="31"/>
      <c r="B824" s="45"/>
      <c r="C824" s="48"/>
      <c r="D824" s="45"/>
      <c r="E824" s="48"/>
      <c r="F824" s="45"/>
      <c r="G824" s="48"/>
      <c r="H824" s="45"/>
      <c r="I824" s="48"/>
      <c r="J824" s="45"/>
      <c r="K824" s="48"/>
      <c r="L824" s="45"/>
      <c r="M824" s="48"/>
      <c r="N824" s="45"/>
      <c r="O824" s="48"/>
      <c r="P824" s="45"/>
      <c r="Q824" s="48"/>
      <c r="R824" s="45"/>
      <c r="S824" s="48"/>
      <c r="T824" s="48"/>
      <c r="U824" s="48"/>
      <c r="V824" s="48"/>
      <c r="W824" s="45">
        <v>55.0</v>
      </c>
      <c r="X824" s="48" t="str">
        <f t="shared" si="9"/>
        <v>Javier Baez </v>
      </c>
      <c r="Y824" s="45" t="s">
        <v>1791</v>
      </c>
      <c r="Z824" s="48"/>
    </row>
    <row r="825">
      <c r="A825" s="31"/>
      <c r="B825" s="45"/>
      <c r="C825" s="48"/>
      <c r="D825" s="45"/>
      <c r="E825" s="48"/>
      <c r="F825" s="45"/>
      <c r="G825" s="48"/>
      <c r="H825" s="45"/>
      <c r="I825" s="48"/>
      <c r="J825" s="45"/>
      <c r="K825" s="48"/>
      <c r="L825" s="45"/>
      <c r="M825" s="48"/>
      <c r="N825" s="45"/>
      <c r="O825" s="48"/>
      <c r="P825" s="45"/>
      <c r="Q825" s="48"/>
      <c r="R825" s="45"/>
      <c r="S825" s="48"/>
      <c r="T825" s="48"/>
      <c r="U825" s="48"/>
      <c r="V825" s="48"/>
      <c r="W825" s="45">
        <v>56.0</v>
      </c>
      <c r="X825" s="48" t="str">
        <f t="shared" si="9"/>
        <v>Marwin Gonzalez</v>
      </c>
      <c r="Y825" s="45" t="s">
        <v>1791</v>
      </c>
      <c r="Z825" s="48"/>
    </row>
    <row r="826">
      <c r="A826" s="31"/>
      <c r="B826" s="45"/>
      <c r="C826" s="48"/>
      <c r="D826" s="45"/>
      <c r="E826" s="48"/>
      <c r="F826" s="45"/>
      <c r="G826" s="48"/>
      <c r="H826" s="45"/>
      <c r="I826" s="48"/>
      <c r="J826" s="45"/>
      <c r="K826" s="48"/>
      <c r="L826" s="45"/>
      <c r="M826" s="48"/>
      <c r="N826" s="45"/>
      <c r="O826" s="48"/>
      <c r="P826" s="45"/>
      <c r="Q826" s="48"/>
      <c r="R826" s="45"/>
      <c r="S826" s="48"/>
      <c r="T826" s="48"/>
      <c r="U826" s="48"/>
      <c r="V826" s="48"/>
      <c r="W826" s="45">
        <v>57.0</v>
      </c>
      <c r="X826" s="48" t="str">
        <f t="shared" si="9"/>
        <v/>
      </c>
      <c r="Y826" s="45" t="s">
        <v>1791</v>
      </c>
      <c r="Z826" s="48"/>
    </row>
    <row r="827">
      <c r="A827" s="31"/>
      <c r="B827" s="45"/>
      <c r="C827" s="48"/>
      <c r="D827" s="45"/>
      <c r="E827" s="48"/>
      <c r="F827" s="45"/>
      <c r="G827" s="48"/>
      <c r="H827" s="45"/>
      <c r="I827" s="48"/>
      <c r="J827" s="45"/>
      <c r="K827" s="48"/>
      <c r="L827" s="45"/>
      <c r="M827" s="48"/>
      <c r="N827" s="45"/>
      <c r="O827" s="48"/>
      <c r="P827" s="45"/>
      <c r="Q827" s="48"/>
      <c r="R827" s="45"/>
      <c r="S827" s="48"/>
      <c r="T827" s="48"/>
      <c r="U827" s="48"/>
      <c r="V827" s="48"/>
      <c r="W827" s="45">
        <v>58.0</v>
      </c>
      <c r="X827" s="48" t="str">
        <f t="shared" si="9"/>
        <v/>
      </c>
      <c r="Y827" s="45" t="s">
        <v>1791</v>
      </c>
      <c r="Z827" s="48"/>
    </row>
    <row r="828">
      <c r="A828" s="31"/>
      <c r="B828" s="45"/>
      <c r="C828" s="48"/>
      <c r="D828" s="45"/>
      <c r="E828" s="48"/>
      <c r="F828" s="45"/>
      <c r="G828" s="48"/>
      <c r="H828" s="45"/>
      <c r="I828" s="48"/>
      <c r="J828" s="45"/>
      <c r="K828" s="48"/>
      <c r="L828" s="45"/>
      <c r="M828" s="48"/>
      <c r="N828" s="45"/>
      <c r="O828" s="48"/>
      <c r="P828" s="45"/>
      <c r="Q828" s="48"/>
      <c r="R828" s="45"/>
      <c r="S828" s="48"/>
      <c r="T828" s="48"/>
      <c r="U828" s="48"/>
      <c r="V828" s="48"/>
      <c r="W828" s="45">
        <v>59.0</v>
      </c>
      <c r="X828" s="48" t="str">
        <f t="shared" si="9"/>
        <v/>
      </c>
      <c r="Y828" s="45" t="s">
        <v>1791</v>
      </c>
      <c r="Z828" s="48"/>
    </row>
    <row r="829">
      <c r="A829" s="31"/>
      <c r="B829" s="45"/>
      <c r="C829" s="48"/>
      <c r="D829" s="45"/>
      <c r="E829" s="48"/>
      <c r="F829" s="45"/>
      <c r="G829" s="48"/>
      <c r="H829" s="45"/>
      <c r="I829" s="48"/>
      <c r="J829" s="45"/>
      <c r="K829" s="48"/>
      <c r="L829" s="45"/>
      <c r="M829" s="48"/>
      <c r="N829" s="45"/>
      <c r="O829" s="48"/>
      <c r="P829" s="45"/>
      <c r="Q829" s="48"/>
      <c r="R829" s="45"/>
      <c r="S829" s="48"/>
      <c r="T829" s="48"/>
      <c r="U829" s="48"/>
      <c r="V829" s="48"/>
      <c r="W829" s="45">
        <v>60.0</v>
      </c>
      <c r="X829" s="48" t="str">
        <f t="shared" si="9"/>
        <v/>
      </c>
      <c r="Y829" s="45" t="s">
        <v>1791</v>
      </c>
      <c r="Z829" s="48"/>
    </row>
    <row r="830">
      <c r="A830" s="31"/>
      <c r="B830" s="45"/>
      <c r="C830" s="48"/>
      <c r="D830" s="45"/>
      <c r="E830" s="48"/>
      <c r="F830" s="45"/>
      <c r="G830" s="48"/>
      <c r="H830" s="45"/>
      <c r="I830" s="48"/>
      <c r="J830" s="45"/>
      <c r="K830" s="48"/>
      <c r="L830" s="45"/>
      <c r="M830" s="48"/>
      <c r="N830" s="45"/>
      <c r="O830" s="48"/>
      <c r="P830" s="45"/>
      <c r="Q830" s="48"/>
      <c r="R830" s="45"/>
      <c r="S830" s="48"/>
      <c r="T830" s="48"/>
      <c r="U830" s="48"/>
      <c r="V830" s="48"/>
      <c r="W830" s="45">
        <v>61.0</v>
      </c>
      <c r="X830" s="48" t="str">
        <f t="shared" si="9"/>
        <v>Jorge Soler</v>
      </c>
      <c r="Y830" s="45" t="s">
        <v>1791</v>
      </c>
      <c r="Z830" s="48"/>
    </row>
    <row r="831">
      <c r="A831" s="31"/>
      <c r="B831" s="45"/>
      <c r="C831" s="48"/>
      <c r="D831" s="45"/>
      <c r="E831" s="48"/>
      <c r="F831" s="45"/>
      <c r="G831" s="48"/>
      <c r="H831" s="45"/>
      <c r="I831" s="48"/>
      <c r="J831" s="45"/>
      <c r="K831" s="48"/>
      <c r="L831" s="45"/>
      <c r="M831" s="48"/>
      <c r="N831" s="45"/>
      <c r="O831" s="48"/>
      <c r="P831" s="45"/>
      <c r="Q831" s="48"/>
      <c r="R831" s="45"/>
      <c r="S831" s="48"/>
      <c r="T831" s="48"/>
      <c r="U831" s="48"/>
      <c r="V831" s="48"/>
      <c r="W831" s="45">
        <v>62.0</v>
      </c>
      <c r="X831" s="48" t="str">
        <f t="shared" si="9"/>
        <v/>
      </c>
      <c r="Y831" s="45" t="s">
        <v>1791</v>
      </c>
      <c r="Z831" s="48"/>
    </row>
    <row r="832">
      <c r="A832" s="31"/>
      <c r="B832" s="45"/>
      <c r="C832" s="48"/>
      <c r="D832" s="45"/>
      <c r="E832" s="48"/>
      <c r="F832" s="45"/>
      <c r="G832" s="48"/>
      <c r="H832" s="45"/>
      <c r="I832" s="48"/>
      <c r="J832" s="45"/>
      <c r="K832" s="48"/>
      <c r="L832" s="45"/>
      <c r="M832" s="48"/>
      <c r="N832" s="45"/>
      <c r="O832" s="48"/>
      <c r="P832" s="45"/>
      <c r="Q832" s="48"/>
      <c r="R832" s="45"/>
      <c r="S832" s="48"/>
      <c r="T832" s="48"/>
      <c r="U832" s="48"/>
      <c r="V832" s="48"/>
      <c r="W832" s="45">
        <v>63.0</v>
      </c>
      <c r="X832" s="48" t="str">
        <f t="shared" si="9"/>
        <v/>
      </c>
      <c r="Y832" s="45" t="s">
        <v>1791</v>
      </c>
      <c r="Z832" s="48"/>
    </row>
    <row r="833">
      <c r="A833" s="31"/>
      <c r="B833" s="45"/>
      <c r="C833" s="48"/>
      <c r="D833" s="45"/>
      <c r="E833" s="48"/>
      <c r="F833" s="45"/>
      <c r="G833" s="48"/>
      <c r="H833" s="45"/>
      <c r="I833" s="48"/>
      <c r="J833" s="45"/>
      <c r="K833" s="48"/>
      <c r="L833" s="45"/>
      <c r="M833" s="48"/>
      <c r="N833" s="45"/>
      <c r="O833" s="48"/>
      <c r="P833" s="45"/>
      <c r="Q833" s="48"/>
      <c r="R833" s="45"/>
      <c r="S833" s="48"/>
      <c r="T833" s="48"/>
      <c r="U833" s="48"/>
      <c r="V833" s="48"/>
      <c r="W833" s="45">
        <v>64.0</v>
      </c>
      <c r="X833" s="48" t="str">
        <f t="shared" si="9"/>
        <v/>
      </c>
      <c r="Y833" s="45" t="s">
        <v>1791</v>
      </c>
      <c r="Z833" s="48"/>
    </row>
    <row r="834">
      <c r="A834" s="31"/>
      <c r="B834" s="45"/>
      <c r="C834" s="48"/>
      <c r="D834" s="45"/>
      <c r="E834" s="48"/>
      <c r="F834" s="45"/>
      <c r="G834" s="48"/>
      <c r="H834" s="45"/>
      <c r="I834" s="48"/>
      <c r="J834" s="45"/>
      <c r="K834" s="48"/>
      <c r="L834" s="45"/>
      <c r="M834" s="48"/>
      <c r="N834" s="45"/>
      <c r="O834" s="48"/>
      <c r="P834" s="45"/>
      <c r="Q834" s="48"/>
      <c r="R834" s="45"/>
      <c r="S834" s="48"/>
      <c r="T834" s="48"/>
      <c r="U834" s="48"/>
      <c r="V834" s="48"/>
      <c r="W834" s="45">
        <v>65.0</v>
      </c>
      <c r="X834" s="48" t="str">
        <f t="shared" si="9"/>
        <v/>
      </c>
      <c r="Y834" s="45" t="s">
        <v>1791</v>
      </c>
      <c r="Z834" s="48"/>
    </row>
    <row r="835">
      <c r="A835" s="31"/>
      <c r="B835" s="45"/>
      <c r="C835" s="48"/>
      <c r="D835" s="45"/>
      <c r="E835" s="48"/>
      <c r="F835" s="45"/>
      <c r="G835" s="48"/>
      <c r="H835" s="45"/>
      <c r="I835" s="48"/>
      <c r="J835" s="45"/>
      <c r="K835" s="48"/>
      <c r="L835" s="45"/>
      <c r="M835" s="48"/>
      <c r="N835" s="45"/>
      <c r="O835" s="48"/>
      <c r="P835" s="45"/>
      <c r="Q835" s="48"/>
      <c r="R835" s="45"/>
      <c r="S835" s="48"/>
      <c r="T835" s="48"/>
      <c r="U835" s="48"/>
      <c r="V835" s="48"/>
      <c r="W835" s="45">
        <v>66.0</v>
      </c>
      <c r="X835" s="48" t="str">
        <f t="shared" si="9"/>
        <v/>
      </c>
      <c r="Y835" s="45" t="s">
        <v>1791</v>
      </c>
      <c r="Z835" s="48"/>
    </row>
    <row r="836">
      <c r="A836" s="31"/>
      <c r="B836" s="45"/>
      <c r="C836" s="48"/>
      <c r="D836" s="45"/>
      <c r="E836" s="48"/>
      <c r="F836" s="45"/>
      <c r="G836" s="48"/>
      <c r="H836" s="45"/>
      <c r="I836" s="48"/>
      <c r="J836" s="45"/>
      <c r="K836" s="48"/>
      <c r="L836" s="45"/>
      <c r="M836" s="48"/>
      <c r="N836" s="45"/>
      <c r="O836" s="48"/>
      <c r="P836" s="45"/>
      <c r="Q836" s="48"/>
      <c r="R836" s="45"/>
      <c r="S836" s="48"/>
      <c r="T836" s="48"/>
      <c r="U836" s="48"/>
      <c r="V836" s="48"/>
      <c r="W836" s="45">
        <v>67.0</v>
      </c>
      <c r="X836" s="48" t="str">
        <f t="shared" si="9"/>
        <v>Nate Lowe</v>
      </c>
      <c r="Y836" s="45" t="s">
        <v>1791</v>
      </c>
      <c r="Z836" s="48"/>
    </row>
    <row r="837">
      <c r="A837" s="31"/>
      <c r="B837" s="45"/>
      <c r="C837" s="48"/>
      <c r="D837" s="45"/>
      <c r="E837" s="48"/>
      <c r="F837" s="45"/>
      <c r="G837" s="48"/>
      <c r="H837" s="45"/>
      <c r="I837" s="48"/>
      <c r="J837" s="45"/>
      <c r="K837" s="48"/>
      <c r="L837" s="45"/>
      <c r="M837" s="48"/>
      <c r="N837" s="45"/>
      <c r="O837" s="48"/>
      <c r="P837" s="45"/>
      <c r="Q837" s="48"/>
      <c r="R837" s="45"/>
      <c r="S837" s="48"/>
      <c r="T837" s="48"/>
      <c r="U837" s="48"/>
      <c r="V837" s="48"/>
      <c r="W837" s="45">
        <v>68.0</v>
      </c>
      <c r="X837" s="48" t="str">
        <f t="shared" si="9"/>
        <v/>
      </c>
      <c r="Y837" s="45" t="s">
        <v>1791</v>
      </c>
      <c r="Z837" s="48"/>
    </row>
    <row r="838">
      <c r="A838" s="31"/>
      <c r="B838" s="45"/>
      <c r="C838" s="48"/>
      <c r="D838" s="45"/>
      <c r="E838" s="48"/>
      <c r="F838" s="45"/>
      <c r="G838" s="48"/>
      <c r="H838" s="45"/>
      <c r="I838" s="48"/>
      <c r="J838" s="45"/>
      <c r="K838" s="48"/>
      <c r="L838" s="45"/>
      <c r="M838" s="48"/>
      <c r="N838" s="45"/>
      <c r="O838" s="48"/>
      <c r="P838" s="45"/>
      <c r="Q838" s="48"/>
      <c r="R838" s="45"/>
      <c r="S838" s="48"/>
      <c r="T838" s="48"/>
      <c r="U838" s="48"/>
      <c r="V838" s="48"/>
      <c r="W838" s="45">
        <v>69.0</v>
      </c>
      <c r="X838" s="48" t="str">
        <f t="shared" si="9"/>
        <v/>
      </c>
      <c r="Y838" s="45" t="s">
        <v>1791</v>
      </c>
      <c r="Z838" s="48"/>
    </row>
    <row r="839">
      <c r="A839" s="31"/>
      <c r="B839" s="45"/>
      <c r="C839" s="48"/>
      <c r="D839" s="45"/>
      <c r="E839" s="48"/>
      <c r="F839" s="45"/>
      <c r="G839" s="48"/>
      <c r="H839" s="45"/>
      <c r="I839" s="48"/>
      <c r="J839" s="45"/>
      <c r="K839" s="48"/>
      <c r="L839" s="45"/>
      <c r="M839" s="48"/>
      <c r="N839" s="45"/>
      <c r="O839" s="48"/>
      <c r="P839" s="45"/>
      <c r="Q839" s="48"/>
      <c r="R839" s="45"/>
      <c r="S839" s="48"/>
      <c r="T839" s="48"/>
      <c r="U839" s="48"/>
      <c r="V839" s="48"/>
      <c r="W839" s="45">
        <v>70.0</v>
      </c>
      <c r="X839" s="48" t="str">
        <f t="shared" si="9"/>
        <v/>
      </c>
      <c r="Y839" s="45" t="s">
        <v>1791</v>
      </c>
      <c r="Z839" s="48"/>
    </row>
    <row r="840">
      <c r="A840" s="31"/>
      <c r="B840" s="45"/>
      <c r="C840" s="48"/>
      <c r="D840" s="45"/>
      <c r="E840" s="48"/>
      <c r="F840" s="45"/>
      <c r="G840" s="48"/>
      <c r="H840" s="45"/>
      <c r="I840" s="48"/>
      <c r="J840" s="45"/>
      <c r="K840" s="48"/>
      <c r="L840" s="45"/>
      <c r="M840" s="48"/>
      <c r="N840" s="45"/>
      <c r="O840" s="48"/>
      <c r="P840" s="45"/>
      <c r="Q840" s="48"/>
      <c r="R840" s="45"/>
      <c r="S840" s="48"/>
      <c r="T840" s="48"/>
      <c r="U840" s="48"/>
      <c r="V840" s="48"/>
      <c r="W840" s="45">
        <v>71.0</v>
      </c>
      <c r="X840" s="48" t="str">
        <f t="shared" si="9"/>
        <v/>
      </c>
      <c r="Y840" s="45" t="s">
        <v>1791</v>
      </c>
      <c r="Z840" s="48"/>
    </row>
    <row r="841">
      <c r="A841" s="31"/>
      <c r="B841" s="45"/>
      <c r="C841" s="48"/>
      <c r="D841" s="45"/>
      <c r="E841" s="48"/>
      <c r="F841" s="45"/>
      <c r="G841" s="48"/>
      <c r="H841" s="45"/>
      <c r="I841" s="48"/>
      <c r="J841" s="45"/>
      <c r="K841" s="48"/>
      <c r="L841" s="45"/>
      <c r="M841" s="48"/>
      <c r="N841" s="45"/>
      <c r="O841" s="48"/>
      <c r="P841" s="45"/>
      <c r="Q841" s="48"/>
      <c r="R841" s="45"/>
      <c r="S841" s="48"/>
      <c r="T841" s="48"/>
      <c r="U841" s="48"/>
      <c r="V841" s="48"/>
      <c r="W841" s="45">
        <v>72.0</v>
      </c>
      <c r="X841" s="48" t="str">
        <f t="shared" si="9"/>
        <v/>
      </c>
      <c r="Y841" s="45" t="s">
        <v>1791</v>
      </c>
      <c r="Z841" s="48"/>
    </row>
    <row r="842">
      <c r="A842" s="31"/>
      <c r="B842" s="45"/>
      <c r="C842" s="48"/>
      <c r="D842" s="45"/>
      <c r="E842" s="48"/>
      <c r="F842" s="45"/>
      <c r="G842" s="48"/>
      <c r="H842" s="45"/>
      <c r="I842" s="48"/>
      <c r="J842" s="45"/>
      <c r="K842" s="48"/>
      <c r="L842" s="45"/>
      <c r="M842" s="48"/>
      <c r="N842" s="45"/>
      <c r="O842" s="48"/>
      <c r="P842" s="45"/>
      <c r="Q842" s="48"/>
      <c r="R842" s="45"/>
      <c r="S842" s="48"/>
      <c r="T842" s="48"/>
      <c r="U842" s="48"/>
      <c r="V842" s="48"/>
      <c r="W842" s="45">
        <v>73.0</v>
      </c>
      <c r="X842" s="48" t="str">
        <f t="shared" si="9"/>
        <v>Brandon Nimmo</v>
      </c>
      <c r="Y842" s="45" t="s">
        <v>1791</v>
      </c>
      <c r="Z842" s="48"/>
    </row>
    <row r="843">
      <c r="A843" s="31"/>
      <c r="B843" s="45"/>
      <c r="C843" s="48"/>
      <c r="D843" s="45"/>
      <c r="E843" s="48"/>
      <c r="F843" s="45"/>
      <c r="G843" s="48"/>
      <c r="H843" s="45"/>
      <c r="I843" s="48"/>
      <c r="J843" s="45"/>
      <c r="K843" s="48"/>
      <c r="L843" s="45"/>
      <c r="M843" s="48"/>
      <c r="N843" s="45"/>
      <c r="O843" s="48"/>
      <c r="P843" s="45"/>
      <c r="Q843" s="48"/>
      <c r="R843" s="45"/>
      <c r="S843" s="48"/>
      <c r="T843" s="48"/>
      <c r="U843" s="48"/>
      <c r="V843" s="48"/>
      <c r="W843" s="45">
        <v>74.0</v>
      </c>
      <c r="X843" s="48" t="str">
        <f t="shared" si="9"/>
        <v>Jarred Kelenic</v>
      </c>
      <c r="Y843" s="45" t="s">
        <v>1791</v>
      </c>
      <c r="Z843" s="48"/>
    </row>
    <row r="844">
      <c r="A844" s="31"/>
      <c r="B844" s="45"/>
      <c r="C844" s="48"/>
      <c r="D844" s="45"/>
      <c r="E844" s="48"/>
      <c r="F844" s="45"/>
      <c r="G844" s="48"/>
      <c r="H844" s="45"/>
      <c r="I844" s="48"/>
      <c r="J844" s="45"/>
      <c r="K844" s="48"/>
      <c r="L844" s="45"/>
      <c r="M844" s="48"/>
      <c r="N844" s="45"/>
      <c r="O844" s="48"/>
      <c r="P844" s="45"/>
      <c r="Q844" s="48"/>
      <c r="R844" s="45"/>
      <c r="S844" s="48"/>
      <c r="T844" s="48"/>
      <c r="U844" s="48"/>
      <c r="V844" s="48"/>
      <c r="W844" s="45">
        <v>75.0</v>
      </c>
      <c r="X844" s="48" t="str">
        <f t="shared" si="9"/>
        <v/>
      </c>
      <c r="Y844" s="45" t="s">
        <v>1791</v>
      </c>
      <c r="Z844" s="48"/>
    </row>
    <row r="845">
      <c r="A845" s="31"/>
      <c r="B845" s="45"/>
      <c r="C845" s="48"/>
      <c r="D845" s="45"/>
      <c r="E845" s="48"/>
      <c r="F845" s="45"/>
      <c r="G845" s="48"/>
      <c r="H845" s="45"/>
      <c r="I845" s="48"/>
      <c r="J845" s="45"/>
      <c r="K845" s="48"/>
      <c r="L845" s="45"/>
      <c r="M845" s="48"/>
      <c r="N845" s="45"/>
      <c r="O845" s="48"/>
      <c r="P845" s="45"/>
      <c r="Q845" s="48"/>
      <c r="R845" s="45"/>
      <c r="S845" s="48"/>
      <c r="T845" s="48"/>
      <c r="U845" s="48"/>
      <c r="V845" s="48"/>
      <c r="W845" s="45">
        <v>76.0</v>
      </c>
      <c r="X845" s="48" t="str">
        <f t="shared" si="9"/>
        <v/>
      </c>
      <c r="Y845" s="45" t="s">
        <v>1791</v>
      </c>
      <c r="Z845" s="48"/>
    </row>
    <row r="846">
      <c r="A846" s="31"/>
      <c r="B846" s="45"/>
      <c r="C846" s="48"/>
      <c r="D846" s="45"/>
      <c r="E846" s="48"/>
      <c r="F846" s="45"/>
      <c r="G846" s="48"/>
      <c r="H846" s="45"/>
      <c r="I846" s="48"/>
      <c r="J846" s="45"/>
      <c r="K846" s="48"/>
      <c r="L846" s="45"/>
      <c r="M846" s="48"/>
      <c r="N846" s="45"/>
      <c r="O846" s="48"/>
      <c r="P846" s="45"/>
      <c r="Q846" s="48"/>
      <c r="R846" s="45"/>
      <c r="S846" s="48"/>
      <c r="T846" s="48"/>
      <c r="U846" s="48"/>
      <c r="V846" s="48"/>
      <c r="W846" s="45">
        <v>77.0</v>
      </c>
      <c r="X846" s="48" t="str">
        <f t="shared" si="9"/>
        <v/>
      </c>
      <c r="Y846" s="45" t="s">
        <v>1791</v>
      </c>
      <c r="Z846" s="48"/>
    </row>
    <row r="847">
      <c r="A847" s="31"/>
      <c r="B847" s="45"/>
      <c r="C847" s="48"/>
      <c r="D847" s="45"/>
      <c r="E847" s="48"/>
      <c r="F847" s="45"/>
      <c r="G847" s="48"/>
      <c r="H847" s="45"/>
      <c r="I847" s="48"/>
      <c r="J847" s="45"/>
      <c r="K847" s="48"/>
      <c r="L847" s="45"/>
      <c r="M847" s="48"/>
      <c r="N847" s="45"/>
      <c r="O847" s="48"/>
      <c r="P847" s="45"/>
      <c r="Q847" s="48"/>
      <c r="R847" s="45"/>
      <c r="S847" s="48"/>
      <c r="T847" s="48"/>
      <c r="U847" s="48"/>
      <c r="V847" s="48"/>
      <c r="W847" s="45">
        <v>78.0</v>
      </c>
      <c r="X847" s="48" t="str">
        <f t="shared" si="9"/>
        <v/>
      </c>
      <c r="Y847" s="45" t="s">
        <v>1791</v>
      </c>
      <c r="Z847" s="48"/>
    </row>
    <row r="848">
      <c r="A848" s="31"/>
      <c r="B848" s="45"/>
      <c r="C848" s="48"/>
      <c r="D848" s="45"/>
      <c r="E848" s="48"/>
      <c r="F848" s="45"/>
      <c r="G848" s="48"/>
      <c r="H848" s="45"/>
      <c r="I848" s="48"/>
      <c r="J848" s="45"/>
      <c r="K848" s="48"/>
      <c r="L848" s="45"/>
      <c r="M848" s="48"/>
      <c r="N848" s="45"/>
      <c r="O848" s="48"/>
      <c r="P848" s="45"/>
      <c r="Q848" s="48"/>
      <c r="R848" s="45"/>
      <c r="S848" s="48"/>
      <c r="T848" s="48"/>
      <c r="U848" s="48"/>
      <c r="V848" s="48"/>
      <c r="W848" s="45">
        <v>79.0</v>
      </c>
      <c r="X848" s="48" t="str">
        <f t="shared" si="9"/>
        <v>Franmil Reyes</v>
      </c>
      <c r="Y848" s="45" t="s">
        <v>1791</v>
      </c>
      <c r="Z848" s="48"/>
    </row>
    <row r="849">
      <c r="A849" s="31"/>
      <c r="B849" s="45"/>
      <c r="C849" s="48"/>
      <c r="D849" s="45"/>
      <c r="E849" s="48"/>
      <c r="F849" s="45"/>
      <c r="G849" s="48"/>
      <c r="H849" s="45"/>
      <c r="I849" s="48"/>
      <c r="J849" s="45"/>
      <c r="K849" s="48"/>
      <c r="L849" s="45"/>
      <c r="M849" s="48"/>
      <c r="N849" s="45"/>
      <c r="O849" s="48"/>
      <c r="P849" s="45"/>
      <c r="Q849" s="48"/>
      <c r="R849" s="45"/>
      <c r="S849" s="48"/>
      <c r="T849" s="48"/>
      <c r="U849" s="48"/>
      <c r="V849" s="48"/>
      <c r="W849" s="45">
        <v>80.0</v>
      </c>
      <c r="X849" s="48" t="str">
        <f t="shared" si="9"/>
        <v>Travis Shaw</v>
      </c>
      <c r="Y849" s="45" t="s">
        <v>1791</v>
      </c>
      <c r="Z849" s="48"/>
    </row>
    <row r="850">
      <c r="A850" s="31"/>
      <c r="B850" s="45"/>
      <c r="C850" s="48"/>
      <c r="D850" s="45"/>
      <c r="E850" s="48"/>
      <c r="F850" s="45"/>
      <c r="G850" s="48"/>
      <c r="H850" s="45"/>
      <c r="I850" s="48"/>
      <c r="J850" s="45"/>
      <c r="K850" s="48"/>
      <c r="L850" s="45"/>
      <c r="M850" s="48"/>
      <c r="N850" s="45"/>
      <c r="O850" s="48"/>
      <c r="P850" s="45"/>
      <c r="Q850" s="48"/>
      <c r="R850" s="45"/>
      <c r="S850" s="48"/>
      <c r="T850" s="48"/>
      <c r="U850" s="48"/>
      <c r="V850" s="48"/>
      <c r="W850" s="45">
        <v>81.0</v>
      </c>
      <c r="X850" s="48" t="str">
        <f t="shared" si="9"/>
        <v>Willi Castro</v>
      </c>
      <c r="Y850" s="45" t="s">
        <v>1791</v>
      </c>
      <c r="Z850" s="48"/>
    </row>
    <row r="851">
      <c r="A851" s="31"/>
      <c r="B851" s="45"/>
      <c r="C851" s="48"/>
      <c r="D851" s="45"/>
      <c r="E851" s="48"/>
      <c r="F851" s="45"/>
      <c r="G851" s="48"/>
      <c r="H851" s="45"/>
      <c r="I851" s="48"/>
      <c r="J851" s="45"/>
      <c r="K851" s="48"/>
      <c r="L851" s="45"/>
      <c r="M851" s="48"/>
      <c r="N851" s="45"/>
      <c r="O851" s="48"/>
      <c r="P851" s="45"/>
      <c r="Q851" s="48"/>
      <c r="R851" s="45"/>
      <c r="S851" s="48"/>
      <c r="T851" s="48"/>
      <c r="U851" s="48"/>
      <c r="V851" s="48"/>
      <c r="W851" s="45">
        <v>82.0</v>
      </c>
      <c r="X851" s="48" t="str">
        <f t="shared" si="9"/>
        <v>Michael A. Taylor</v>
      </c>
      <c r="Y851" s="45" t="s">
        <v>1791</v>
      </c>
      <c r="Z851" s="48"/>
    </row>
    <row r="852">
      <c r="A852" s="31"/>
      <c r="B852" s="45"/>
      <c r="C852" s="48"/>
      <c r="D852" s="45"/>
      <c r="E852" s="48"/>
      <c r="F852" s="45"/>
      <c r="G852" s="48"/>
      <c r="H852" s="45"/>
      <c r="I852" s="48"/>
      <c r="J852" s="45"/>
      <c r="K852" s="48"/>
      <c r="L852" s="45"/>
      <c r="M852" s="48"/>
      <c r="N852" s="45"/>
      <c r="O852" s="48"/>
      <c r="P852" s="45"/>
      <c r="Q852" s="48"/>
      <c r="R852" s="45"/>
      <c r="S852" s="48"/>
      <c r="T852" s="48"/>
      <c r="U852" s="48"/>
      <c r="V852" s="48"/>
      <c r="W852" s="45">
        <v>83.0</v>
      </c>
      <c r="X852" s="48" t="str">
        <f t="shared" si="9"/>
        <v>Jurickson Profar</v>
      </c>
      <c r="Y852" s="45" t="s">
        <v>1791</v>
      </c>
      <c r="Z852" s="48"/>
    </row>
    <row r="853">
      <c r="A853" s="31"/>
      <c r="B853" s="45"/>
      <c r="C853" s="48"/>
      <c r="D853" s="45"/>
      <c r="E853" s="48"/>
      <c r="F853" s="45"/>
      <c r="G853" s="48"/>
      <c r="H853" s="45"/>
      <c r="I853" s="48"/>
      <c r="J853" s="45"/>
      <c r="K853" s="48"/>
      <c r="L853" s="45"/>
      <c r="M853" s="48"/>
      <c r="N853" s="45"/>
      <c r="O853" s="48"/>
      <c r="P853" s="45"/>
      <c r="Q853" s="48"/>
      <c r="R853" s="45"/>
      <c r="S853" s="48"/>
      <c r="T853" s="48"/>
      <c r="U853" s="48"/>
      <c r="V853" s="48"/>
      <c r="W853" s="45">
        <v>84.0</v>
      </c>
      <c r="X853" s="48" t="str">
        <f t="shared" si="9"/>
        <v>Maikel Franco</v>
      </c>
      <c r="Y853" s="45" t="s">
        <v>1791</v>
      </c>
      <c r="Z853" s="48"/>
    </row>
    <row r="854">
      <c r="A854" s="31"/>
      <c r="B854" s="45"/>
      <c r="C854" s="48"/>
      <c r="D854" s="45"/>
      <c r="E854" s="48"/>
      <c r="F854" s="45"/>
      <c r="G854" s="48"/>
      <c r="H854" s="45"/>
      <c r="I854" s="48"/>
      <c r="J854" s="45"/>
      <c r="K854" s="48"/>
      <c r="L854" s="45"/>
      <c r="M854" s="48"/>
      <c r="N854" s="45"/>
      <c r="O854" s="48"/>
      <c r="P854" s="45"/>
      <c r="Q854" s="48"/>
      <c r="R854" s="45"/>
      <c r="S854" s="48"/>
      <c r="T854" s="48"/>
      <c r="U854" s="48"/>
      <c r="V854" s="48"/>
      <c r="W854" s="45">
        <v>85.0</v>
      </c>
      <c r="X854" s="48" t="str">
        <f t="shared" si="9"/>
        <v>Shohei Ohtani</v>
      </c>
      <c r="Y854" s="45" t="s">
        <v>1791</v>
      </c>
      <c r="Z854" s="48"/>
    </row>
    <row r="855">
      <c r="A855" s="31"/>
      <c r="B855" s="45"/>
      <c r="C855" s="48"/>
      <c r="D855" s="45"/>
      <c r="E855" s="48"/>
      <c r="F855" s="45"/>
      <c r="G855" s="48"/>
      <c r="H855" s="45"/>
      <c r="I855" s="48"/>
      <c r="J855" s="45"/>
      <c r="K855" s="48"/>
      <c r="L855" s="45"/>
      <c r="M855" s="48"/>
      <c r="N855" s="45"/>
      <c r="O855" s="48"/>
      <c r="P855" s="45"/>
      <c r="Q855" s="48"/>
      <c r="R855" s="45"/>
      <c r="S855" s="48"/>
      <c r="T855" s="48"/>
      <c r="U855" s="48"/>
      <c r="V855" s="48"/>
      <c r="W855" s="45">
        <v>86.0</v>
      </c>
      <c r="X855" s="48" t="str">
        <f t="shared" si="9"/>
        <v/>
      </c>
      <c r="Y855" s="45" t="s">
        <v>1791</v>
      </c>
      <c r="Z855" s="48"/>
    </row>
    <row r="856">
      <c r="A856" s="31"/>
      <c r="B856" s="45"/>
      <c r="C856" s="48"/>
      <c r="D856" s="45"/>
      <c r="E856" s="48"/>
      <c r="F856" s="45"/>
      <c r="G856" s="48"/>
      <c r="H856" s="45"/>
      <c r="I856" s="48"/>
      <c r="J856" s="45"/>
      <c r="K856" s="48"/>
      <c r="L856" s="45"/>
      <c r="M856" s="48"/>
      <c r="N856" s="45"/>
      <c r="O856" s="48"/>
      <c r="P856" s="45"/>
      <c r="Q856" s="48"/>
      <c r="R856" s="45"/>
      <c r="S856" s="48"/>
      <c r="T856" s="48"/>
      <c r="U856" s="48"/>
      <c r="V856" s="48"/>
      <c r="W856" s="45">
        <v>87.0</v>
      </c>
      <c r="X856" s="48" t="str">
        <f t="shared" si="9"/>
        <v/>
      </c>
      <c r="Y856" s="45" t="s">
        <v>1791</v>
      </c>
      <c r="Z856" s="48"/>
    </row>
    <row r="857">
      <c r="A857" s="31"/>
      <c r="B857" s="45"/>
      <c r="C857" s="48"/>
      <c r="D857" s="45"/>
      <c r="E857" s="48"/>
      <c r="F857" s="45"/>
      <c r="G857" s="48"/>
      <c r="H857" s="45"/>
      <c r="I857" s="48"/>
      <c r="J857" s="45"/>
      <c r="K857" s="48"/>
      <c r="L857" s="45"/>
      <c r="M857" s="48"/>
      <c r="N857" s="45"/>
      <c r="O857" s="48"/>
      <c r="P857" s="45"/>
      <c r="Q857" s="48"/>
      <c r="R857" s="45"/>
      <c r="S857" s="48"/>
      <c r="T857" s="48"/>
      <c r="U857" s="48"/>
      <c r="V857" s="48"/>
      <c r="W857" s="45">
        <v>88.0</v>
      </c>
      <c r="X857" s="48" t="str">
        <f t="shared" si="9"/>
        <v/>
      </c>
      <c r="Y857" s="45" t="s">
        <v>1791</v>
      </c>
      <c r="Z857" s="48"/>
    </row>
    <row r="858">
      <c r="A858" s="31"/>
      <c r="B858" s="45"/>
      <c r="C858" s="48"/>
      <c r="D858" s="45"/>
      <c r="E858" s="48"/>
      <c r="F858" s="45"/>
      <c r="G858" s="48"/>
      <c r="H858" s="45"/>
      <c r="I858" s="48"/>
      <c r="J858" s="45"/>
      <c r="K858" s="48"/>
      <c r="L858" s="45"/>
      <c r="M858" s="48"/>
      <c r="N858" s="45"/>
      <c r="O858" s="48"/>
      <c r="P858" s="45"/>
      <c r="Q858" s="48"/>
      <c r="R858" s="45"/>
      <c r="S858" s="48"/>
      <c r="T858" s="48"/>
      <c r="U858" s="48"/>
      <c r="V858" s="48"/>
      <c r="W858" s="45">
        <v>89.0</v>
      </c>
      <c r="X858" s="48" t="str">
        <f t="shared" si="9"/>
        <v/>
      </c>
      <c r="Y858" s="45" t="s">
        <v>1791</v>
      </c>
      <c r="Z858" s="48"/>
    </row>
    <row r="859">
      <c r="A859" s="31"/>
      <c r="B859" s="45"/>
      <c r="C859" s="48"/>
      <c r="D859" s="45"/>
      <c r="E859" s="48"/>
      <c r="F859" s="45"/>
      <c r="G859" s="48"/>
      <c r="H859" s="45"/>
      <c r="I859" s="48"/>
      <c r="J859" s="45"/>
      <c r="K859" s="48"/>
      <c r="L859" s="45"/>
      <c r="M859" s="48"/>
      <c r="N859" s="45"/>
      <c r="O859" s="48"/>
      <c r="P859" s="45"/>
      <c r="Q859" s="48"/>
      <c r="R859" s="45"/>
      <c r="S859" s="48"/>
      <c r="T859" s="48"/>
      <c r="U859" s="48"/>
      <c r="V859" s="48"/>
      <c r="W859" s="45">
        <v>90.0</v>
      </c>
      <c r="X859" s="48" t="str">
        <f t="shared" si="9"/>
        <v/>
      </c>
      <c r="Y859" s="45" t="s">
        <v>1791</v>
      </c>
      <c r="Z859" s="48"/>
    </row>
    <row r="860">
      <c r="A860" s="31"/>
      <c r="B860" s="45"/>
      <c r="C860" s="48"/>
      <c r="D860" s="45"/>
      <c r="E860" s="48"/>
      <c r="F860" s="45"/>
      <c r="G860" s="48"/>
      <c r="H860" s="45"/>
      <c r="I860" s="48"/>
      <c r="J860" s="45"/>
      <c r="K860" s="48"/>
      <c r="L860" s="45"/>
      <c r="M860" s="48"/>
      <c r="N860" s="45"/>
      <c r="O860" s="48"/>
      <c r="P860" s="45"/>
      <c r="Q860" s="48"/>
      <c r="R860" s="45"/>
      <c r="S860" s="48"/>
      <c r="T860" s="48"/>
      <c r="U860" s="48"/>
      <c r="V860" s="48"/>
      <c r="W860" s="45">
        <v>91.0</v>
      </c>
      <c r="X860" s="48" t="str">
        <f t="shared" si="9"/>
        <v>Jesse Winker</v>
      </c>
      <c r="Y860" s="45" t="s">
        <v>1791</v>
      </c>
      <c r="Z860" s="48"/>
    </row>
    <row r="861">
      <c r="A861" s="31"/>
      <c r="B861" s="45"/>
      <c r="C861" s="48"/>
      <c r="D861" s="45"/>
      <c r="E861" s="48"/>
      <c r="F861" s="45"/>
      <c r="G861" s="48"/>
      <c r="H861" s="45"/>
      <c r="I861" s="48"/>
      <c r="J861" s="45"/>
      <c r="K861" s="48"/>
      <c r="L861" s="45"/>
      <c r="M861" s="48"/>
      <c r="N861" s="45"/>
      <c r="O861" s="48"/>
      <c r="P861" s="45"/>
      <c r="Q861" s="48"/>
      <c r="R861" s="45"/>
      <c r="S861" s="48"/>
      <c r="T861" s="48"/>
      <c r="U861" s="48"/>
      <c r="V861" s="48"/>
      <c r="W861" s="45">
        <v>92.0</v>
      </c>
      <c r="X861" s="48" t="str">
        <f t="shared" si="9"/>
        <v/>
      </c>
      <c r="Y861" s="45" t="s">
        <v>1791</v>
      </c>
      <c r="Z861" s="48"/>
    </row>
    <row r="862">
      <c r="A862" s="31"/>
      <c r="B862" s="45"/>
      <c r="C862" s="48"/>
      <c r="D862" s="45"/>
      <c r="E862" s="48"/>
      <c r="F862" s="45"/>
      <c r="G862" s="48"/>
      <c r="H862" s="45"/>
      <c r="I862" s="48"/>
      <c r="J862" s="45"/>
      <c r="K862" s="48"/>
      <c r="L862" s="45"/>
      <c r="M862" s="48"/>
      <c r="N862" s="45"/>
      <c r="O862" s="48"/>
      <c r="P862" s="45"/>
      <c r="Q862" s="48"/>
      <c r="R862" s="45"/>
      <c r="S862" s="48"/>
      <c r="T862" s="48"/>
      <c r="U862" s="48"/>
      <c r="V862" s="48"/>
      <c r="W862" s="45">
        <v>93.0</v>
      </c>
      <c r="X862" s="48" t="str">
        <f t="shared" si="9"/>
        <v/>
      </c>
      <c r="Y862" s="45" t="s">
        <v>1791</v>
      </c>
      <c r="Z862" s="48"/>
    </row>
    <row r="863">
      <c r="A863" s="31"/>
      <c r="B863" s="45"/>
      <c r="C863" s="48"/>
      <c r="D863" s="45"/>
      <c r="E863" s="48"/>
      <c r="F863" s="45"/>
      <c r="G863" s="48"/>
      <c r="H863" s="45"/>
      <c r="I863" s="48"/>
      <c r="J863" s="45"/>
      <c r="K863" s="48"/>
      <c r="L863" s="45"/>
      <c r="M863" s="48"/>
      <c r="N863" s="45"/>
      <c r="O863" s="48"/>
      <c r="P863" s="45"/>
      <c r="Q863" s="48"/>
      <c r="R863" s="45"/>
      <c r="S863" s="48"/>
      <c r="T863" s="48"/>
      <c r="U863" s="48"/>
      <c r="V863" s="48"/>
      <c r="W863" s="45">
        <v>94.0</v>
      </c>
      <c r="X863" s="48" t="str">
        <f t="shared" si="9"/>
        <v/>
      </c>
      <c r="Y863" s="45" t="s">
        <v>1791</v>
      </c>
      <c r="Z863" s="48"/>
    </row>
    <row r="864">
      <c r="A864" s="31"/>
      <c r="B864" s="45"/>
      <c r="C864" s="48"/>
      <c r="D864" s="45"/>
      <c r="E864" s="48"/>
      <c r="F864" s="45"/>
      <c r="G864" s="48"/>
      <c r="H864" s="45"/>
      <c r="I864" s="48"/>
      <c r="J864" s="45"/>
      <c r="K864" s="48"/>
      <c r="L864" s="45"/>
      <c r="M864" s="48"/>
      <c r="N864" s="45"/>
      <c r="O864" s="48"/>
      <c r="P864" s="45"/>
      <c r="Q864" s="48"/>
      <c r="R864" s="45"/>
      <c r="S864" s="48"/>
      <c r="T864" s="48"/>
      <c r="U864" s="48"/>
      <c r="V864" s="48"/>
      <c r="W864" s="45">
        <v>95.0</v>
      </c>
      <c r="X864" s="48" t="str">
        <f t="shared" si="9"/>
        <v/>
      </c>
      <c r="Y864" s="45" t="s">
        <v>1791</v>
      </c>
      <c r="Z864" s="48"/>
    </row>
    <row r="865">
      <c r="A865" s="31"/>
      <c r="B865" s="45"/>
      <c r="C865" s="48"/>
      <c r="D865" s="45"/>
      <c r="E865" s="48"/>
      <c r="F865" s="45"/>
      <c r="G865" s="48"/>
      <c r="H865" s="45"/>
      <c r="I865" s="48"/>
      <c r="J865" s="45"/>
      <c r="K865" s="48"/>
      <c r="L865" s="45"/>
      <c r="M865" s="48"/>
      <c r="N865" s="45"/>
      <c r="O865" s="48"/>
      <c r="P865" s="45"/>
      <c r="Q865" s="48"/>
      <c r="R865" s="45"/>
      <c r="S865" s="48"/>
      <c r="T865" s="48"/>
      <c r="U865" s="48"/>
      <c r="V865" s="48"/>
      <c r="W865" s="45">
        <v>96.0</v>
      </c>
      <c r="X865" s="48" t="str">
        <f t="shared" si="9"/>
        <v/>
      </c>
      <c r="Y865" s="45" t="s">
        <v>1791</v>
      </c>
      <c r="Z865" s="48"/>
    </row>
    <row r="866">
      <c r="A866" s="31"/>
      <c r="B866" s="45"/>
      <c r="C866" s="48"/>
      <c r="D866" s="45"/>
      <c r="E866" s="48"/>
      <c r="F866" s="45"/>
      <c r="G866" s="48"/>
      <c r="H866" s="45"/>
      <c r="I866" s="48"/>
      <c r="J866" s="45"/>
      <c r="K866" s="48"/>
      <c r="L866" s="45"/>
      <c r="M866" s="48"/>
      <c r="N866" s="45"/>
      <c r="O866" s="48"/>
      <c r="P866" s="45"/>
      <c r="Q866" s="48"/>
      <c r="R866" s="45"/>
      <c r="S866" s="48"/>
      <c r="T866" s="48"/>
      <c r="U866" s="48"/>
      <c r="V866" s="48"/>
      <c r="W866" s="48"/>
      <c r="X866" s="48"/>
      <c r="Y866" s="48"/>
      <c r="Z866" s="48"/>
    </row>
    <row r="867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</sheetData>
  <conditionalFormatting sqref="A1:A996 B2:B7 C2:C97 D2:D7 E2:E97 F2:F7 G2:G97 H2:H7 I2:I97 J2:J7 K2:K97 L2:L7 M2:M97 N2:N7 O2:O97 P2:P7 Q2:Q97 R2:V7 D10:D19 F10:F19 H10:H19 J10:J19 L10:L19 N10:N19 P10:P19 R10:R19 B14:B19">
    <cfRule type="expression" dxfId="5" priority="1">
      <formula>error.type(A1)&gt;0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0.0"/>
    <col customWidth="1" min="2" max="2" width="12.14"/>
    <col customWidth="1" min="5" max="5" width="20.14"/>
    <col customWidth="1" min="11" max="11" width="20.0"/>
  </cols>
  <sheetData>
    <row r="1">
      <c r="A1" s="45" t="s">
        <v>1793</v>
      </c>
      <c r="B1" s="45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>
      <c r="A2" s="48" t="str">
        <f>'Johnny Bartel'!B10</f>
        <v>Walker Buehler</v>
      </c>
      <c r="B2" s="48"/>
      <c r="C2" s="48"/>
      <c r="D2" s="48"/>
      <c r="E2" s="48" t="str">
        <f>'Johnny Bartel'!F10</f>
        <v>Josh Hader</v>
      </c>
      <c r="F2" s="48"/>
      <c r="G2" s="48"/>
      <c r="H2" s="48"/>
      <c r="I2" s="48"/>
      <c r="J2" s="48"/>
      <c r="K2" s="48" t="str">
        <f t="shared" ref="K2:K161" si="1">A2</f>
        <v>Walker Buehler</v>
      </c>
      <c r="L2" s="45" t="s">
        <v>1791</v>
      </c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>
      <c r="A3" s="48" t="str">
        <f>'Johnny Bartel'!B11</f>
        <v>Kenta Maeda</v>
      </c>
      <c r="B3" s="45"/>
      <c r="C3" s="48"/>
      <c r="D3" s="48"/>
      <c r="E3" s="48" t="str">
        <f>'Johnny Bartel'!F11</f>
        <v>James Karinchak</v>
      </c>
      <c r="F3" s="48"/>
      <c r="G3" s="48"/>
      <c r="H3" s="48"/>
      <c r="I3" s="48"/>
      <c r="J3" s="48"/>
      <c r="K3" s="48" t="str">
        <f t="shared" si="1"/>
        <v>Kenta Maeda</v>
      </c>
      <c r="L3" s="45" t="s">
        <v>1791</v>
      </c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>
      <c r="A4" s="48" t="str">
        <f>'Johnny Bartel'!B12</f>
        <v>Corbin Burnes</v>
      </c>
      <c r="B4" s="45"/>
      <c r="C4" s="48"/>
      <c r="D4" s="48"/>
      <c r="E4" s="48" t="str">
        <f>'Johnny Bartel'!F12</f>
        <v>Emmanuel Clase</v>
      </c>
      <c r="F4" s="48"/>
      <c r="G4" s="48"/>
      <c r="H4" s="48"/>
      <c r="I4" s="48"/>
      <c r="J4" s="48"/>
      <c r="K4" s="48" t="str">
        <f t="shared" si="1"/>
        <v>Corbin Burnes</v>
      </c>
      <c r="L4" s="45" t="s">
        <v>1791</v>
      </c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>
      <c r="A5" s="48" t="str">
        <f>'Johnny Bartel'!B13</f>
        <v>Luis Patino</v>
      </c>
      <c r="B5" s="45"/>
      <c r="C5" s="48"/>
      <c r="D5" s="48"/>
      <c r="E5" s="48" t="str">
        <f>'Johnny Bartel'!F13</f>
        <v>Josh Staumont</v>
      </c>
      <c r="F5" s="48"/>
      <c r="G5" s="48"/>
      <c r="H5" s="48"/>
      <c r="I5" s="48"/>
      <c r="J5" s="48"/>
      <c r="K5" s="48" t="str">
        <f t="shared" si="1"/>
        <v>Luis Patino</v>
      </c>
      <c r="L5" s="45" t="s">
        <v>1791</v>
      </c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>
      <c r="A6" s="48" t="str">
        <f>'Johnny Bartel'!B14</f>
        <v>Dinelson Lamet</v>
      </c>
      <c r="B6" s="45"/>
      <c r="C6" s="48"/>
      <c r="D6" s="48"/>
      <c r="E6" s="48" t="str">
        <f>'Johnny Bartel'!F14</f>
        <v>Garrett Crochet</v>
      </c>
      <c r="F6" s="48"/>
      <c r="G6" s="48"/>
      <c r="H6" s="48"/>
      <c r="I6" s="48"/>
      <c r="J6" s="48"/>
      <c r="K6" s="48" t="str">
        <f t="shared" si="1"/>
        <v>Dinelson Lamet</v>
      </c>
      <c r="L6" s="45" t="s">
        <v>1791</v>
      </c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>
      <c r="A7" s="48" t="str">
        <f>'Johnny Bartel'!B15</f>
        <v>Kyle Wright</v>
      </c>
      <c r="B7" s="45"/>
      <c r="C7" s="48"/>
      <c r="D7" s="48"/>
      <c r="E7" s="48" t="str">
        <f>'Johnny Bartel'!F15</f>
        <v>Garrett Whitlock</v>
      </c>
      <c r="F7" s="48"/>
      <c r="G7" s="48"/>
      <c r="H7" s="48"/>
      <c r="I7" s="48"/>
      <c r="J7" s="48"/>
      <c r="K7" s="48" t="str">
        <f t="shared" si="1"/>
        <v>Kyle Wright</v>
      </c>
      <c r="L7" s="45" t="s">
        <v>1791</v>
      </c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>
      <c r="A8" s="48" t="str">
        <f>'Johnny Bartel'!B16</f>
        <v>Adrian Houser</v>
      </c>
      <c r="B8" s="45"/>
      <c r="C8" s="48"/>
      <c r="D8" s="48"/>
      <c r="E8" s="48" t="str">
        <f>'Johnny Bartel'!F16</f>
        <v>Dylan Floro</v>
      </c>
      <c r="F8" s="48"/>
      <c r="G8" s="48"/>
      <c r="H8" s="48"/>
      <c r="I8" s="48"/>
      <c r="J8" s="48"/>
      <c r="K8" s="48" t="str">
        <f t="shared" si="1"/>
        <v>Adrian Houser</v>
      </c>
      <c r="L8" s="45" t="s">
        <v>1791</v>
      </c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>
      <c r="A9" s="48" t="str">
        <f>'Johnny Bartel'!B17</f>
        <v>Brady Singer</v>
      </c>
      <c r="B9" s="45"/>
      <c r="C9" s="48"/>
      <c r="D9" s="48"/>
      <c r="E9" s="48" t="str">
        <f>'Johnny Bartel'!F17</f>
        <v>Archie Bradley</v>
      </c>
      <c r="F9" s="48"/>
      <c r="G9" s="48"/>
      <c r="H9" s="48"/>
      <c r="I9" s="48"/>
      <c r="J9" s="48"/>
      <c r="K9" s="48" t="str">
        <f t="shared" si="1"/>
        <v>Brady Singer</v>
      </c>
      <c r="L9" s="45" t="s">
        <v>1791</v>
      </c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>
      <c r="A10" s="48" t="str">
        <f>'Johnny Bartel'!B18</f>
        <v>Mitch Keller</v>
      </c>
      <c r="B10" s="45"/>
      <c r="C10" s="48"/>
      <c r="D10" s="48"/>
      <c r="E10" s="48" t="str">
        <f>'Johnny Bartel'!F18</f>
        <v>Tyler Matzek</v>
      </c>
      <c r="F10" s="48"/>
      <c r="G10" s="48"/>
      <c r="H10" s="48"/>
      <c r="I10" s="48"/>
      <c r="J10" s="48"/>
      <c r="K10" s="48" t="str">
        <f t="shared" si="1"/>
        <v>Mitch Keller</v>
      </c>
      <c r="L10" s="45" t="s">
        <v>1791</v>
      </c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>
      <c r="A11" s="48" t="str">
        <f>'Johnny Bartel'!B19</f>
        <v/>
      </c>
      <c r="B11" s="45"/>
      <c r="C11" s="48"/>
      <c r="D11" s="48"/>
      <c r="E11" s="48" t="str">
        <f>'Johnny Bartel'!F19</f>
        <v>Luis Cessa</v>
      </c>
      <c r="F11" s="48"/>
      <c r="G11" s="48"/>
      <c r="H11" s="48"/>
      <c r="I11" s="48"/>
      <c r="J11" s="48"/>
      <c r="K11" s="48" t="str">
        <f t="shared" si="1"/>
        <v/>
      </c>
      <c r="L11" s="45" t="s">
        <v>1791</v>
      </c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>
      <c r="A12" s="52" t="str">
        <f>'Mikey Curtis'!B16</f>
        <v>Kyle Gibson</v>
      </c>
      <c r="B12" s="52"/>
      <c r="C12" s="52"/>
      <c r="D12" s="52"/>
      <c r="E12" s="52" t="str">
        <f>'Mikey Curtis'!F10</f>
        <v>Mychal Givens</v>
      </c>
      <c r="F12" s="48"/>
      <c r="G12" s="48"/>
      <c r="H12" s="48"/>
      <c r="I12" s="48"/>
      <c r="J12" s="48"/>
      <c r="K12" s="48" t="str">
        <f t="shared" si="1"/>
        <v>Kyle Gibson</v>
      </c>
      <c r="L12" s="45" t="s">
        <v>1791</v>
      </c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>
      <c r="A13" s="52" t="str">
        <f>'Mikey Curtis'!B11</f>
        <v>Jon Gray</v>
      </c>
      <c r="B13" s="45"/>
      <c r="C13" s="48"/>
      <c r="D13" s="48"/>
      <c r="E13" s="52" t="str">
        <f>'Mikey Curtis'!F11</f>
        <v>Josh Fleming</v>
      </c>
      <c r="F13" s="48"/>
      <c r="G13" s="48"/>
      <c r="H13" s="48"/>
      <c r="I13" s="48"/>
      <c r="J13" s="48"/>
      <c r="K13" s="48" t="str">
        <f t="shared" si="1"/>
        <v>Jon Gray</v>
      </c>
      <c r="L13" s="45" t="s">
        <v>1791</v>
      </c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>
      <c r="A14" s="52" t="str">
        <f>'Mikey Curtis'!B12</f>
        <v>Michael Fulmer</v>
      </c>
      <c r="B14" s="45"/>
      <c r="C14" s="48"/>
      <c r="D14" s="48"/>
      <c r="E14" s="52" t="str">
        <f>'Mikey Curtis'!F12</f>
        <v>Lou Trivino</v>
      </c>
      <c r="F14" s="48"/>
      <c r="G14" s="48"/>
      <c r="H14" s="48"/>
      <c r="I14" s="48"/>
      <c r="J14" s="48"/>
      <c r="K14" s="48" t="str">
        <f t="shared" si="1"/>
        <v>Michael Fulmer</v>
      </c>
      <c r="L14" s="45" t="s">
        <v>1791</v>
      </c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>
      <c r="A15" s="52" t="str">
        <f>'Mikey Curtis'!B13</f>
        <v>Joe Musgrove</v>
      </c>
      <c r="B15" s="45"/>
      <c r="C15" s="48"/>
      <c r="D15" s="48"/>
      <c r="E15" s="52" t="str">
        <f>'Mikey Curtis'!F13</f>
        <v>Rafael Dolis</v>
      </c>
      <c r="F15" s="48"/>
      <c r="G15" s="48"/>
      <c r="H15" s="48"/>
      <c r="I15" s="48"/>
      <c r="J15" s="48"/>
      <c r="K15" s="48" t="str">
        <f t="shared" si="1"/>
        <v>Joe Musgrove</v>
      </c>
      <c r="L15" s="45" t="s">
        <v>1791</v>
      </c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>
      <c r="A16" s="52" t="str">
        <f>'Mikey Curtis'!B14</f>
        <v>Nathan Eovaldi</v>
      </c>
      <c r="B16" s="45"/>
      <c r="C16" s="48"/>
      <c r="D16" s="48"/>
      <c r="E16" s="52" t="str">
        <f>'Mikey Curtis'!F14</f>
        <v>Michael Fulmer</v>
      </c>
      <c r="F16" s="48"/>
      <c r="G16" s="48"/>
      <c r="H16" s="48"/>
      <c r="I16" s="48"/>
      <c r="J16" s="48"/>
      <c r="K16" s="48" t="str">
        <f t="shared" si="1"/>
        <v>Nathan Eovaldi</v>
      </c>
      <c r="L16" s="45" t="s">
        <v>1791</v>
      </c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>
      <c r="A17" s="52" t="str">
        <f>'Mikey Curtis'!B15</f>
        <v>Charlie Morton</v>
      </c>
      <c r="B17" s="45"/>
      <c r="C17" s="48"/>
      <c r="D17" s="48"/>
      <c r="E17" s="52" t="str">
        <f>'Mikey Curtis'!L10</f>
        <v>Tim Hill</v>
      </c>
      <c r="F17" s="48"/>
      <c r="G17" s="48"/>
      <c r="H17" s="48"/>
      <c r="I17" s="48"/>
      <c r="J17" s="48"/>
      <c r="K17" s="48" t="str">
        <f t="shared" si="1"/>
        <v>Charlie Morton</v>
      </c>
      <c r="L17" s="45" t="s">
        <v>1791</v>
      </c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>
      <c r="A18" s="52" t="str">
        <f>'Mikey Curtis'!B10</f>
        <v>John Gant</v>
      </c>
      <c r="B18" s="45"/>
      <c r="C18" s="48"/>
      <c r="D18" s="48"/>
      <c r="E18" s="52" t="str">
        <f>'Mikey Curtis'!F16</f>
        <v>J.B. Wendelken</v>
      </c>
      <c r="F18" s="48"/>
      <c r="G18" s="48"/>
      <c r="H18" s="48"/>
      <c r="I18" s="48"/>
      <c r="J18" s="48"/>
      <c r="K18" s="48" t="str">
        <f t="shared" si="1"/>
        <v>John Gant</v>
      </c>
      <c r="L18" s="45" t="s">
        <v>1791</v>
      </c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>
      <c r="A19" s="52" t="str">
        <f>'Mikey Curtis'!B17</f>
        <v>Josh Fleming</v>
      </c>
      <c r="B19" s="45"/>
      <c r="C19" s="48"/>
      <c r="D19" s="48"/>
      <c r="E19" s="52" t="str">
        <f>'Mikey Curtis'!F17</f>
        <v>Pete Fairbanks</v>
      </c>
      <c r="F19" s="48"/>
      <c r="G19" s="48"/>
      <c r="H19" s="48"/>
      <c r="I19" s="48"/>
      <c r="J19" s="48"/>
      <c r="K19" s="48" t="str">
        <f t="shared" si="1"/>
        <v>Josh Fleming</v>
      </c>
      <c r="L19" s="45" t="s">
        <v>1791</v>
      </c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>
      <c r="A20" s="52" t="str">
        <f>#REF!</f>
        <v>#REF!</v>
      </c>
      <c r="B20" s="45"/>
      <c r="C20" s="48"/>
      <c r="D20" s="48"/>
      <c r="E20" s="52" t="str">
        <f>'Mikey Curtis'!F15</f>
        <v>Will Smith</v>
      </c>
      <c r="F20" s="48"/>
      <c r="G20" s="48"/>
      <c r="H20" s="48"/>
      <c r="I20" s="48"/>
      <c r="J20" s="48"/>
      <c r="K20" s="48" t="str">
        <f t="shared" si="1"/>
        <v>#REF!</v>
      </c>
      <c r="L20" s="45" t="s">
        <v>1791</v>
      </c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>
      <c r="A21" s="52" t="str">
        <f>'Mikey Curtis'!B19</f>
        <v/>
      </c>
      <c r="B21" s="45"/>
      <c r="C21" s="48"/>
      <c r="D21" s="48"/>
      <c r="E21" s="52" t="str">
        <f>'Mikey Curtis'!F19</f>
        <v/>
      </c>
      <c r="F21" s="48"/>
      <c r="G21" s="48"/>
      <c r="H21" s="48"/>
      <c r="I21" s="48"/>
      <c r="J21" s="48"/>
      <c r="K21" s="48" t="str">
        <f t="shared" si="1"/>
        <v/>
      </c>
      <c r="L21" s="45" t="s">
        <v>1791</v>
      </c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>
      <c r="A22" s="52" t="str">
        <f>'Matt Clarkson'!B10</f>
        <v>Jack Flaherty</v>
      </c>
      <c r="B22" s="52"/>
      <c r="C22" s="52"/>
      <c r="D22" s="52"/>
      <c r="E22" s="52" t="str">
        <f>'Matt Clarkson'!F10</f>
        <v>Yimi Garcia</v>
      </c>
      <c r="F22" s="48"/>
      <c r="G22" s="48"/>
      <c r="H22" s="48"/>
      <c r="I22" s="48"/>
      <c r="J22" s="48"/>
      <c r="K22" s="48" t="str">
        <f t="shared" si="1"/>
        <v>Jack Flaherty</v>
      </c>
      <c r="L22" s="45" t="s">
        <v>1791</v>
      </c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>
      <c r="A23" s="52" t="str">
        <f>'Matt Clarkson'!B11</f>
        <v>Max Fried</v>
      </c>
      <c r="B23" s="45"/>
      <c r="C23" s="48"/>
      <c r="D23" s="48"/>
      <c r="E23" s="52" t="str">
        <f>'Matt Clarkson'!F13</f>
        <v>Drew Pomeranz</v>
      </c>
      <c r="F23" s="48"/>
      <c r="G23" s="48"/>
      <c r="H23" s="48"/>
      <c r="I23" s="48"/>
      <c r="J23" s="48"/>
      <c r="K23" s="48" t="str">
        <f t="shared" si="1"/>
        <v>Max Fried</v>
      </c>
      <c r="L23" s="45" t="s">
        <v>1791</v>
      </c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>
      <c r="A24" s="52" t="str">
        <f>'Matt Clarkson'!N12</f>
        <v>Mike Soroka</v>
      </c>
      <c r="B24" s="45"/>
      <c r="C24" s="48"/>
      <c r="D24" s="48"/>
      <c r="E24" s="52" t="str">
        <f>'Matt Clarkson'!F12</f>
        <v>Richard Rodriguez</v>
      </c>
      <c r="F24" s="48"/>
      <c r="G24" s="48"/>
      <c r="H24" s="48"/>
      <c r="I24" s="48"/>
      <c r="J24" s="48"/>
      <c r="K24" s="48" t="str">
        <f t="shared" si="1"/>
        <v>Mike Soroka</v>
      </c>
      <c r="L24" s="45" t="s">
        <v>1791</v>
      </c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>
      <c r="A25" s="52" t="str">
        <f>'Matt Clarkson'!B13</f>
        <v>Marco Gonzales</v>
      </c>
      <c r="B25" s="45"/>
      <c r="C25" s="48"/>
      <c r="D25" s="48"/>
      <c r="E25" s="52" t="str">
        <f>'Matt Clarkson'!F11</f>
        <v>Hector Neris</v>
      </c>
      <c r="F25" s="48"/>
      <c r="G25" s="48"/>
      <c r="H25" s="48"/>
      <c r="I25" s="48"/>
      <c r="J25" s="48"/>
      <c r="K25" s="48" t="str">
        <f t="shared" si="1"/>
        <v>Marco Gonzales</v>
      </c>
      <c r="L25" s="45" t="s">
        <v>1791</v>
      </c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>
      <c r="A26" s="52" t="str">
        <f>'Matt Clarkson'!B14</f>
        <v>Aaron Civale</v>
      </c>
      <c r="B26" s="45"/>
      <c r="C26" s="48"/>
      <c r="D26" s="48"/>
      <c r="E26" s="52" t="str">
        <f>'Matt Clarkson'!F14</f>
        <v>Jake McGee</v>
      </c>
      <c r="F26" s="48"/>
      <c r="G26" s="48"/>
      <c r="H26" s="48"/>
      <c r="I26" s="48"/>
      <c r="J26" s="48"/>
      <c r="K26" s="48" t="str">
        <f t="shared" si="1"/>
        <v>Aaron Civale</v>
      </c>
      <c r="L26" s="45" t="s">
        <v>1791</v>
      </c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>
      <c r="A27" s="52" t="str">
        <f>'Matt Clarkson'!B12</f>
        <v>Alex Wood</v>
      </c>
      <c r="B27" s="45"/>
      <c r="C27" s="48"/>
      <c r="D27" s="48"/>
      <c r="E27" s="52" t="str">
        <f>'Matt Clarkson'!F15</f>
        <v>Brusdar Graterol</v>
      </c>
      <c r="F27" s="48"/>
      <c r="G27" s="48"/>
      <c r="H27" s="48"/>
      <c r="I27" s="48"/>
      <c r="J27" s="48"/>
      <c r="K27" s="48" t="str">
        <f t="shared" si="1"/>
        <v>Alex Wood</v>
      </c>
      <c r="L27" s="45" t="s">
        <v>1791</v>
      </c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>
      <c r="A28" s="52" t="str">
        <f>'Matt Clarkson'!B16</f>
        <v>Jose Urquidy</v>
      </c>
      <c r="B28" s="45"/>
      <c r="C28" s="48"/>
      <c r="D28" s="48"/>
      <c r="E28" s="52" t="str">
        <f>'Matt Clarkson'!F16</f>
        <v>Chris Martin</v>
      </c>
      <c r="F28" s="48"/>
      <c r="G28" s="48"/>
      <c r="H28" s="48"/>
      <c r="I28" s="48"/>
      <c r="J28" s="48"/>
      <c r="K28" s="48" t="str">
        <f t="shared" si="1"/>
        <v>Jose Urquidy</v>
      </c>
      <c r="L28" s="45" t="s">
        <v>1791</v>
      </c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>
      <c r="A29" s="52" t="str">
        <f>'Matt Clarkson'!B17</f>
        <v>Vince Velasquez</v>
      </c>
      <c r="B29" s="45"/>
      <c r="C29" s="48"/>
      <c r="D29" s="48"/>
      <c r="E29" s="52" t="str">
        <f>'Matt Clarkson'!F17</f>
        <v/>
      </c>
      <c r="F29" s="48"/>
      <c r="G29" s="48"/>
      <c r="H29" s="48"/>
      <c r="I29" s="48"/>
      <c r="J29" s="48"/>
      <c r="K29" s="48" t="str">
        <f t="shared" si="1"/>
        <v>Vince Velasquez</v>
      </c>
      <c r="L29" s="45" t="s">
        <v>1791</v>
      </c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>
      <c r="A30" s="52" t="str">
        <f>'Matt Clarkson'!B18</f>
        <v>Griffin Canning</v>
      </c>
      <c r="B30" s="45"/>
      <c r="C30" s="48"/>
      <c r="D30" s="48"/>
      <c r="E30" s="52" t="str">
        <f>'Matt Clarkson'!F18</f>
        <v/>
      </c>
      <c r="F30" s="48"/>
      <c r="G30" s="48"/>
      <c r="H30" s="48"/>
      <c r="I30" s="48"/>
      <c r="J30" s="48"/>
      <c r="K30" s="48" t="str">
        <f t="shared" si="1"/>
        <v>Griffin Canning</v>
      </c>
      <c r="L30" s="45" t="s">
        <v>1791</v>
      </c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>
      <c r="A31" s="52" t="str">
        <f>'Matt Clarkson'!B19</f>
        <v>Jose Quintana</v>
      </c>
      <c r="B31" s="45"/>
      <c r="C31" s="48"/>
      <c r="D31" s="48"/>
      <c r="E31" s="52" t="str">
        <f>'Matt Clarkson'!F19</f>
        <v/>
      </c>
      <c r="F31" s="48"/>
      <c r="G31" s="48"/>
      <c r="H31" s="48"/>
      <c r="I31" s="48"/>
      <c r="J31" s="48"/>
      <c r="K31" s="48" t="str">
        <f t="shared" si="1"/>
        <v>Jose Quintana</v>
      </c>
      <c r="L31" s="45" t="s">
        <v>1791</v>
      </c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>
      <c r="A32" s="52" t="str">
        <f>'TG Plein'!B10</f>
        <v>Shane Bieber</v>
      </c>
      <c r="B32" s="52"/>
      <c r="C32" s="52"/>
      <c r="D32" s="52"/>
      <c r="E32" s="52" t="str">
        <f>'TG Plein'!F10</f>
        <v>Michael Lorenzen</v>
      </c>
      <c r="F32" s="48"/>
      <c r="G32" s="48"/>
      <c r="H32" s="48"/>
      <c r="I32" s="48"/>
      <c r="J32" s="48"/>
      <c r="K32" s="48" t="str">
        <f t="shared" si="1"/>
        <v>Shane Bieber</v>
      </c>
      <c r="L32" s="45" t="s">
        <v>1791</v>
      </c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>
      <c r="A33" s="52" t="str">
        <f>'TG Plein'!B11</f>
        <v>Jesus Luzardo</v>
      </c>
      <c r="B33" s="45"/>
      <c r="C33" s="48"/>
      <c r="D33" s="48"/>
      <c r="E33" s="52" t="str">
        <f>'TG Plein'!F11</f>
        <v>Taylor Rogers</v>
      </c>
      <c r="F33" s="48"/>
      <c r="G33" s="48"/>
      <c r="H33" s="48"/>
      <c r="I33" s="48"/>
      <c r="J33" s="48"/>
      <c r="K33" s="48" t="str">
        <f t="shared" si="1"/>
        <v>Jesus Luzardo</v>
      </c>
      <c r="L33" s="45" t="s">
        <v>1791</v>
      </c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>
      <c r="A34" s="52" t="str">
        <f>'TG Plein'!B12</f>
        <v>John Means</v>
      </c>
      <c r="B34" s="45"/>
      <c r="C34" s="48"/>
      <c r="D34" s="48"/>
      <c r="E34" s="52" t="str">
        <f>'TG Plein'!F12</f>
        <v>Tejay Antone</v>
      </c>
      <c r="F34" s="48"/>
      <c r="G34" s="48"/>
      <c r="H34" s="48"/>
      <c r="I34" s="48"/>
      <c r="J34" s="48"/>
      <c r="K34" s="48" t="str">
        <f t="shared" si="1"/>
        <v>John Means</v>
      </c>
      <c r="L34" s="45" t="s">
        <v>1791</v>
      </c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>
      <c r="A35" s="52" t="str">
        <f>'TG Plein'!B13</f>
        <v>Carlos Martinez</v>
      </c>
      <c r="B35" s="45"/>
      <c r="C35" s="48"/>
      <c r="D35" s="48"/>
      <c r="E35" s="52" t="str">
        <f>'TG Plein'!F13</f>
        <v>Corey Knebel</v>
      </c>
      <c r="F35" s="48"/>
      <c r="G35" s="48"/>
      <c r="H35" s="48"/>
      <c r="I35" s="48"/>
      <c r="J35" s="48"/>
      <c r="K35" s="48" t="str">
        <f t="shared" si="1"/>
        <v>Carlos Martinez</v>
      </c>
      <c r="L35" s="45" t="s">
        <v>1791</v>
      </c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>
      <c r="A36" s="52" t="str">
        <f>'TG Plein'!B14</f>
        <v>Huascar Ynoa</v>
      </c>
      <c r="B36" s="45"/>
      <c r="C36" s="48"/>
      <c r="D36" s="48"/>
      <c r="E36" s="52" t="str">
        <f>'TG Plein'!F14</f>
        <v>Julian Merryweather</v>
      </c>
      <c r="F36" s="48"/>
      <c r="G36" s="48"/>
      <c r="H36" s="48"/>
      <c r="I36" s="48"/>
      <c r="J36" s="48"/>
      <c r="K36" s="48" t="str">
        <f t="shared" si="1"/>
        <v>Huascar Ynoa</v>
      </c>
      <c r="L36" s="45" t="s">
        <v>1791</v>
      </c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>
      <c r="A37" s="52" t="str">
        <f>'TG Plein'!B15</f>
        <v>Kwang Hyun Kim</v>
      </c>
      <c r="B37" s="45"/>
      <c r="C37" s="48"/>
      <c r="D37" s="48"/>
      <c r="E37" s="52" t="str">
        <f>'TG Plein'!F15</f>
        <v>Codi Heuer</v>
      </c>
      <c r="F37" s="48"/>
      <c r="G37" s="48"/>
      <c r="H37" s="48"/>
      <c r="I37" s="48"/>
      <c r="J37" s="48"/>
      <c r="K37" s="48" t="str">
        <f t="shared" si="1"/>
        <v>Kwang Hyun Kim</v>
      </c>
      <c r="L37" s="45" t="s">
        <v>1791</v>
      </c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>
      <c r="A38" s="52" t="str">
        <f>'TG Plein'!B16</f>
        <v>Anthony DeSclafani</v>
      </c>
      <c r="B38" s="45"/>
      <c r="C38" s="48"/>
      <c r="D38" s="48"/>
      <c r="E38" s="52" t="str">
        <f>'TG Plein'!F16</f>
        <v>Kenley Jansen</v>
      </c>
      <c r="F38" s="48"/>
      <c r="G38" s="48"/>
      <c r="H38" s="48"/>
      <c r="I38" s="48"/>
      <c r="J38" s="48"/>
      <c r="K38" s="48" t="str">
        <f t="shared" si="1"/>
        <v>Anthony DeSclafani</v>
      </c>
      <c r="L38" s="45" t="s">
        <v>1791</v>
      </c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>
      <c r="A39" s="52" t="str">
        <f>'TG Plein'!B17</f>
        <v>Chris Archer</v>
      </c>
      <c r="B39" s="45"/>
      <c r="C39" s="48"/>
      <c r="D39" s="48"/>
      <c r="E39" s="52" t="str">
        <f>'TG Plein'!F17</f>
        <v>Jonathan Brubaker</v>
      </c>
      <c r="F39" s="48"/>
      <c r="G39" s="48"/>
      <c r="H39" s="48"/>
      <c r="I39" s="48"/>
      <c r="J39" s="48"/>
      <c r="K39" s="48" t="str">
        <f t="shared" si="1"/>
        <v>Chris Archer</v>
      </c>
      <c r="L39" s="45" t="s">
        <v>1791</v>
      </c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>
      <c r="A40" s="52" t="str">
        <f>'TG Plein'!B18</f>
        <v>Zach Davies</v>
      </c>
      <c r="B40" s="45"/>
      <c r="C40" s="48"/>
      <c r="D40" s="48"/>
      <c r="E40" s="52" t="str">
        <f>'TG Plein'!F18</f>
        <v>Craig Stammen</v>
      </c>
      <c r="F40" s="48"/>
      <c r="G40" s="48"/>
      <c r="H40" s="48"/>
      <c r="I40" s="48"/>
      <c r="J40" s="48"/>
      <c r="K40" s="48" t="str">
        <f t="shared" si="1"/>
        <v>Zach Davies</v>
      </c>
      <c r="L40" s="45" t="s">
        <v>1791</v>
      </c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>
      <c r="A41" s="52" t="str">
        <f>'TG Plein'!B19</f>
        <v>Dylan Cease</v>
      </c>
      <c r="B41" s="45"/>
      <c r="C41" s="48"/>
      <c r="D41" s="48"/>
      <c r="E41" s="52" t="str">
        <f>'TG Plein'!F19</f>
        <v/>
      </c>
      <c r="F41" s="48"/>
      <c r="G41" s="48"/>
      <c r="H41" s="48"/>
      <c r="I41" s="48"/>
      <c r="J41" s="48"/>
      <c r="K41" s="48" t="str">
        <f t="shared" si="1"/>
        <v>Dylan Cease</v>
      </c>
      <c r="L41" s="45" t="s">
        <v>1791</v>
      </c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>
      <c r="A42" s="52" t="str">
        <f>'Wayne Franklin'!B10</f>
        <v>Gerrit Cole</v>
      </c>
      <c r="B42" s="52"/>
      <c r="C42" s="52"/>
      <c r="D42" s="52"/>
      <c r="E42" s="52" t="str">
        <f>'Wayne Franklin'!F10</f>
        <v>Brad Hand</v>
      </c>
      <c r="F42" s="48"/>
      <c r="G42" s="48"/>
      <c r="H42" s="48"/>
      <c r="I42" s="48"/>
      <c r="J42" s="48"/>
      <c r="K42" s="48" t="str">
        <f t="shared" si="1"/>
        <v>Gerrit Cole</v>
      </c>
      <c r="L42" s="45" t="s">
        <v>1791</v>
      </c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>
      <c r="A43" s="52" t="str">
        <f>'Wayne Franklin'!B11</f>
        <v>Sonny Gray</v>
      </c>
      <c r="B43" s="45"/>
      <c r="C43" s="48"/>
      <c r="D43" s="48"/>
      <c r="E43" s="52" t="str">
        <f>'Wayne Franklin'!F11</f>
        <v>Devin Williams</v>
      </c>
      <c r="F43" s="48"/>
      <c r="G43" s="48"/>
      <c r="H43" s="48"/>
      <c r="I43" s="48"/>
      <c r="J43" s="48"/>
      <c r="K43" s="48" t="str">
        <f t="shared" si="1"/>
        <v>Sonny Gray</v>
      </c>
      <c r="L43" s="45" t="s">
        <v>1791</v>
      </c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>
      <c r="A44" s="52" t="str">
        <f>'Wayne Franklin'!B12</f>
        <v>Zack Greinke</v>
      </c>
      <c r="B44" s="45"/>
      <c r="C44" s="48"/>
      <c r="D44" s="48"/>
      <c r="E44" s="52" t="str">
        <f>'Wayne Franklin'!F12</f>
        <v/>
      </c>
      <c r="F44" s="48"/>
      <c r="G44" s="48"/>
      <c r="H44" s="48"/>
      <c r="I44" s="48"/>
      <c r="J44" s="48"/>
      <c r="K44" s="48" t="str">
        <f t="shared" si="1"/>
        <v>Zack Greinke</v>
      </c>
      <c r="L44" s="45" t="s">
        <v>1791</v>
      </c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>
      <c r="A45" s="52" t="str">
        <f>'Wayne Franklin'!B13</f>
        <v>Dallas Keuchel</v>
      </c>
      <c r="B45" s="45"/>
      <c r="C45" s="48"/>
      <c r="D45" s="48"/>
      <c r="E45" s="52" t="str">
        <f>'Wayne Franklin'!F13</f>
        <v/>
      </c>
      <c r="F45" s="48"/>
      <c r="G45" s="48"/>
      <c r="H45" s="48"/>
      <c r="I45" s="48"/>
      <c r="J45" s="48"/>
      <c r="K45" s="48" t="str">
        <f t="shared" si="1"/>
        <v>Dallas Keuchel</v>
      </c>
      <c r="L45" s="45" t="s">
        <v>1791</v>
      </c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>
      <c r="A46" s="52" t="str">
        <f>'Wayne Franklin'!B14</f>
        <v>Mike Minor</v>
      </c>
      <c r="B46" s="45"/>
      <c r="C46" s="48"/>
      <c r="D46" s="48"/>
      <c r="E46" s="52" t="str">
        <f>'Wayne Franklin'!F14</f>
        <v/>
      </c>
      <c r="F46" s="48"/>
      <c r="G46" s="48"/>
      <c r="H46" s="48"/>
      <c r="I46" s="48"/>
      <c r="J46" s="48"/>
      <c r="K46" s="48" t="str">
        <f t="shared" si="1"/>
        <v>Mike Minor</v>
      </c>
      <c r="L46" s="45" t="s">
        <v>1791</v>
      </c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>
      <c r="A47" s="52" t="str">
        <f>'Wayne Franklin'!B15</f>
        <v>Jake Odorizzi</v>
      </c>
      <c r="B47" s="45"/>
      <c r="C47" s="48"/>
      <c r="D47" s="48"/>
      <c r="E47" s="52" t="str">
        <f>'Wayne Franklin'!F15</f>
        <v/>
      </c>
      <c r="F47" s="48"/>
      <c r="G47" s="48"/>
      <c r="H47" s="48"/>
      <c r="I47" s="48"/>
      <c r="J47" s="48"/>
      <c r="K47" s="48" t="str">
        <f t="shared" si="1"/>
        <v>Jake Odorizzi</v>
      </c>
      <c r="L47" s="45" t="s">
        <v>1791</v>
      </c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>
      <c r="A48" s="52" t="str">
        <f>'Wayne Franklin'!B16</f>
        <v>Yusei Kikuchi</v>
      </c>
      <c r="B48" s="45"/>
      <c r="C48" s="48"/>
      <c r="D48" s="48"/>
      <c r="E48" s="52" t="str">
        <f>'Wayne Franklin'!F16</f>
        <v/>
      </c>
      <c r="F48" s="48"/>
      <c r="G48" s="48"/>
      <c r="H48" s="48"/>
      <c r="I48" s="48"/>
      <c r="J48" s="48"/>
      <c r="K48" s="48" t="str">
        <f t="shared" si="1"/>
        <v>Yusei Kikuchi</v>
      </c>
      <c r="L48" s="45" t="s">
        <v>1791</v>
      </c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>
      <c r="A49" s="52" t="str">
        <f>'Wayne Franklin'!B17</f>
        <v/>
      </c>
      <c r="B49" s="45"/>
      <c r="C49" s="48"/>
      <c r="D49" s="48"/>
      <c r="E49" s="52" t="str">
        <f>'Wayne Franklin'!F17</f>
        <v/>
      </c>
      <c r="F49" s="48"/>
      <c r="G49" s="48"/>
      <c r="H49" s="48"/>
      <c r="I49" s="48"/>
      <c r="J49" s="48"/>
      <c r="K49" s="48" t="str">
        <f t="shared" si="1"/>
        <v/>
      </c>
      <c r="L49" s="45" t="s">
        <v>1791</v>
      </c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>
      <c r="A50" s="52" t="str">
        <f>'Wayne Franklin'!B18</f>
        <v/>
      </c>
      <c r="B50" s="45"/>
      <c r="C50" s="48"/>
      <c r="D50" s="48"/>
      <c r="E50" s="52" t="str">
        <f>'Wayne Franklin'!F18</f>
        <v/>
      </c>
      <c r="F50" s="48"/>
      <c r="G50" s="48"/>
      <c r="H50" s="48"/>
      <c r="I50" s="48"/>
      <c r="J50" s="48"/>
      <c r="K50" s="48" t="str">
        <f t="shared" si="1"/>
        <v/>
      </c>
      <c r="L50" s="45" t="s">
        <v>1791</v>
      </c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>
      <c r="A51" s="52" t="str">
        <f>'Wayne Franklin'!B19</f>
        <v/>
      </c>
      <c r="B51" s="45"/>
      <c r="C51" s="48"/>
      <c r="D51" s="48"/>
      <c r="E51" s="52" t="str">
        <f>'Wayne Franklin'!F19</f>
        <v/>
      </c>
      <c r="F51" s="48"/>
      <c r="G51" s="48"/>
      <c r="H51" s="48"/>
      <c r="I51" s="48"/>
      <c r="J51" s="48"/>
      <c r="K51" s="48" t="str">
        <f t="shared" si="1"/>
        <v/>
      </c>
      <c r="L51" s="45" t="s">
        <v>1791</v>
      </c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>
      <c r="A52" s="52" t="str">
        <f>'Kevin Dahlgren'!B10</f>
        <v>Hyun Jin Ryu</v>
      </c>
      <c r="B52" s="52"/>
      <c r="C52" s="52"/>
      <c r="D52" s="52"/>
      <c r="E52" s="52" t="str">
        <f>'Kevin Dahlgren'!F10</f>
        <v>J.P. Feyereisen</v>
      </c>
      <c r="F52" s="48"/>
      <c r="G52" s="48"/>
      <c r="H52" s="48"/>
      <c r="I52" s="48"/>
      <c r="J52" s="48"/>
      <c r="K52" s="48" t="str">
        <f t="shared" si="1"/>
        <v>Hyun Jin Ryu</v>
      </c>
      <c r="L52" s="45" t="s">
        <v>1791</v>
      </c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>
      <c r="A53" s="52" t="str">
        <f>'Kevin Dahlgren'!B11</f>
        <v>Luis Castillo</v>
      </c>
      <c r="B53" s="45"/>
      <c r="C53" s="48"/>
      <c r="D53" s="48"/>
      <c r="E53" s="52" t="str">
        <f>'Kevin Dahlgren'!F11</f>
        <v>Ryne Stanek</v>
      </c>
      <c r="F53" s="48"/>
      <c r="G53" s="48"/>
      <c r="H53" s="48"/>
      <c r="I53" s="48"/>
      <c r="J53" s="48"/>
      <c r="K53" s="48" t="str">
        <f t="shared" si="1"/>
        <v>Luis Castillo</v>
      </c>
      <c r="L53" s="45" t="s">
        <v>1791</v>
      </c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>
      <c r="A54" s="52" t="str">
        <f>'Kevin Dahlgren'!B12</f>
        <v>Dylan Bundy</v>
      </c>
      <c r="B54" s="45"/>
      <c r="C54" s="48"/>
      <c r="D54" s="48"/>
      <c r="E54" s="52" t="str">
        <f>'Kevin Dahlgren'!F12</f>
        <v>Cesar Valdez</v>
      </c>
      <c r="F54" s="48"/>
      <c r="G54" s="48"/>
      <c r="H54" s="48"/>
      <c r="I54" s="48"/>
      <c r="J54" s="48"/>
      <c r="K54" s="48" t="str">
        <f t="shared" si="1"/>
        <v>Dylan Bundy</v>
      </c>
      <c r="L54" s="45" t="s">
        <v>1791</v>
      </c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>
      <c r="A55" s="52" t="str">
        <f>'Kevin Dahlgren'!B13</f>
        <v>Casey Mize</v>
      </c>
      <c r="B55" s="45"/>
      <c r="C55" s="48"/>
      <c r="D55" s="48"/>
      <c r="E55" s="52" t="str">
        <f>'Kevin Dahlgren'!F13</f>
        <v>Chris Rodriguez</v>
      </c>
      <c r="F55" s="48"/>
      <c r="G55" s="48"/>
      <c r="H55" s="48"/>
      <c r="I55" s="48"/>
      <c r="J55" s="48"/>
      <c r="K55" s="48" t="str">
        <f t="shared" si="1"/>
        <v>Casey Mize</v>
      </c>
      <c r="L55" s="45" t="s">
        <v>1791</v>
      </c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>
      <c r="A56" s="52" t="str">
        <f>'Kevin Dahlgren'!B14</f>
        <v>Ross Stripling</v>
      </c>
      <c r="B56" s="45"/>
      <c r="C56" s="48"/>
      <c r="D56" s="48"/>
      <c r="E56" s="52" t="str">
        <f>'Kevin Dahlgren'!F14</f>
        <v>Rasiel Iglesias</v>
      </c>
      <c r="F56" s="48"/>
      <c r="G56" s="48"/>
      <c r="H56" s="48"/>
      <c r="I56" s="48"/>
      <c r="J56" s="48"/>
      <c r="K56" s="48" t="str">
        <f t="shared" si="1"/>
        <v>Ross Stripling</v>
      </c>
      <c r="L56" s="45" t="s">
        <v>1791</v>
      </c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>
      <c r="A57" s="52" t="str">
        <f>'Kevin Dahlgren'!B15</f>
        <v>Ryan Yarbrough</v>
      </c>
      <c r="B57" s="45"/>
      <c r="C57" s="48"/>
      <c r="D57" s="48"/>
      <c r="E57" s="52" t="str">
        <f>'Kevin Dahlgren'!F15</f>
        <v>Yusmeiro Petit</v>
      </c>
      <c r="F57" s="48"/>
      <c r="G57" s="48"/>
      <c r="H57" s="48"/>
      <c r="I57" s="48"/>
      <c r="J57" s="48"/>
      <c r="K57" s="48" t="str">
        <f t="shared" si="1"/>
        <v>Ryan Yarbrough</v>
      </c>
      <c r="L57" s="45" t="s">
        <v>1791</v>
      </c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>
      <c r="A58" s="52" t="str">
        <f>'Kevin Dahlgren'!B16</f>
        <v>Wade Miley</v>
      </c>
      <c r="B58" s="45"/>
      <c r="C58" s="48"/>
      <c r="D58" s="48"/>
      <c r="E58" s="52" t="str">
        <f>'Kevin Dahlgren'!F16</f>
        <v/>
      </c>
      <c r="F58" s="48"/>
      <c r="G58" s="48"/>
      <c r="H58" s="48"/>
      <c r="I58" s="48"/>
      <c r="J58" s="48"/>
      <c r="K58" s="48" t="str">
        <f t="shared" si="1"/>
        <v>Wade Miley</v>
      </c>
      <c r="L58" s="45" t="s">
        <v>1791</v>
      </c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>
      <c r="A59" s="52" t="str">
        <f>'Kevin Dahlgren'!B17</f>
        <v>Frankie Montas</v>
      </c>
      <c r="B59" s="45"/>
      <c r="C59" s="48"/>
      <c r="D59" s="48"/>
      <c r="E59" s="52" t="str">
        <f>'Kevin Dahlgren'!F17</f>
        <v/>
      </c>
      <c r="F59" s="48"/>
      <c r="G59" s="48"/>
      <c r="H59" s="48"/>
      <c r="I59" s="48"/>
      <c r="J59" s="48"/>
      <c r="K59" s="48" t="str">
        <f t="shared" si="1"/>
        <v>Frankie Montas</v>
      </c>
      <c r="L59" s="45" t="s">
        <v>1791</v>
      </c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>
      <c r="A60" s="52" t="str">
        <f>'Kevin Dahlgren'!B18</f>
        <v/>
      </c>
      <c r="B60" s="45"/>
      <c r="C60" s="48"/>
      <c r="D60" s="48"/>
      <c r="E60" s="52" t="str">
        <f>'Kevin Dahlgren'!F18</f>
        <v/>
      </c>
      <c r="F60" s="48"/>
      <c r="G60" s="48"/>
      <c r="H60" s="48"/>
      <c r="I60" s="48"/>
      <c r="J60" s="48"/>
      <c r="K60" s="48" t="str">
        <f t="shared" si="1"/>
        <v/>
      </c>
      <c r="L60" s="45" t="s">
        <v>1791</v>
      </c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>
      <c r="A61" s="52" t="str">
        <f>'Kevin Dahlgren'!B19</f>
        <v/>
      </c>
      <c r="B61" s="45"/>
      <c r="C61" s="48"/>
      <c r="D61" s="48"/>
      <c r="E61" s="52" t="str">
        <f>'Kevin Dahlgren'!F19</f>
        <v/>
      </c>
      <c r="F61" s="48"/>
      <c r="G61" s="48"/>
      <c r="H61" s="48"/>
      <c r="I61" s="48"/>
      <c r="J61" s="48"/>
      <c r="K61" s="48" t="str">
        <f t="shared" si="1"/>
        <v/>
      </c>
      <c r="L61" s="45" t="s">
        <v>1791</v>
      </c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>
      <c r="A62" s="52" t="str">
        <f>'Anthony Quach'!B10</f>
        <v>Trevor Bauer</v>
      </c>
      <c r="B62" s="52"/>
      <c r="C62" s="52"/>
      <c r="D62" s="52"/>
      <c r="E62" s="52" t="str">
        <f>'Anthony Quach'!F10</f>
        <v>Aroldis Chapman</v>
      </c>
      <c r="F62" s="48"/>
      <c r="G62" s="48"/>
      <c r="H62" s="48"/>
      <c r="I62" s="48"/>
      <c r="J62" s="48"/>
      <c r="K62" s="48" t="str">
        <f t="shared" si="1"/>
        <v>Trevor Bauer</v>
      </c>
      <c r="L62" s="45" t="s">
        <v>1791</v>
      </c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>
      <c r="A63" s="52" t="str">
        <f>'Anthony Quach'!B11</f>
        <v>Julio Urias</v>
      </c>
      <c r="B63" s="45"/>
      <c r="C63" s="48"/>
      <c r="D63" s="48"/>
      <c r="E63" s="52" t="str">
        <f>'Anthony Quach'!F11</f>
        <v>Blake Treinen</v>
      </c>
      <c r="F63" s="48"/>
      <c r="G63" s="48"/>
      <c r="H63" s="48"/>
      <c r="I63" s="48"/>
      <c r="J63" s="48"/>
      <c r="K63" s="48" t="str">
        <f t="shared" si="1"/>
        <v>Julio Urias</v>
      </c>
      <c r="L63" s="45" t="s">
        <v>1791</v>
      </c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>
      <c r="A64" s="52" t="str">
        <f>'Anthony Quach'!B12</f>
        <v>Marcus Stroman</v>
      </c>
      <c r="B64" s="45"/>
      <c r="C64" s="48"/>
      <c r="D64" s="48"/>
      <c r="E64" s="52" t="str">
        <f>'Anthony Quach'!F12</f>
        <v>Justin Wilson</v>
      </c>
      <c r="F64" s="48"/>
      <c r="G64" s="48"/>
      <c r="H64" s="48"/>
      <c r="I64" s="48"/>
      <c r="J64" s="48"/>
      <c r="K64" s="48" t="str">
        <f t="shared" si="1"/>
        <v>Marcus Stroman</v>
      </c>
      <c r="L64" s="45" t="s">
        <v>1791</v>
      </c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>
      <c r="A65" s="52" t="str">
        <f>'Anthony Quach'!B13</f>
        <v>Zach Plesac</v>
      </c>
      <c r="B65" s="45"/>
      <c r="C65" s="48"/>
      <c r="D65" s="48"/>
      <c r="E65" s="52" t="str">
        <f>'Anthony Quach'!F13</f>
        <v>Joakim Soria</v>
      </c>
      <c r="F65" s="48"/>
      <c r="G65" s="48"/>
      <c r="H65" s="48"/>
      <c r="I65" s="48"/>
      <c r="J65" s="48"/>
      <c r="K65" s="48" t="str">
        <f t="shared" si="1"/>
        <v>Zach Plesac</v>
      </c>
      <c r="L65" s="45" t="s">
        <v>1791</v>
      </c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>
      <c r="A66" s="52" t="str">
        <f>'Anthony Quach'!B14</f>
        <v>Jordan Montgomery</v>
      </c>
      <c r="B66" s="45"/>
      <c r="C66" s="48"/>
      <c r="D66" s="48"/>
      <c r="E66" s="52" t="str">
        <f>'Anthony Quach'!F14</f>
        <v/>
      </c>
      <c r="F66" s="48"/>
      <c r="G66" s="48"/>
      <c r="H66" s="48"/>
      <c r="I66" s="48"/>
      <c r="J66" s="48"/>
      <c r="K66" s="48" t="str">
        <f t="shared" si="1"/>
        <v>Jordan Montgomery</v>
      </c>
      <c r="L66" s="45" t="s">
        <v>1791</v>
      </c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>
      <c r="A67" s="52" t="str">
        <f>'Anthony Quach'!B15</f>
        <v>Sean Manaea</v>
      </c>
      <c r="B67" s="45"/>
      <c r="C67" s="48"/>
      <c r="D67" s="48"/>
      <c r="E67" s="52" t="str">
        <f>'Anthony Quach'!F15</f>
        <v/>
      </c>
      <c r="F67" s="48"/>
      <c r="G67" s="48"/>
      <c r="H67" s="48"/>
      <c r="I67" s="48"/>
      <c r="J67" s="48"/>
      <c r="K67" s="48" t="str">
        <f t="shared" si="1"/>
        <v>Sean Manaea</v>
      </c>
      <c r="L67" s="45" t="s">
        <v>1791</v>
      </c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>
      <c r="A68" s="52" t="str">
        <f>'Anthony Quach'!B16</f>
        <v>Johnny Cueto</v>
      </c>
      <c r="B68" s="45"/>
      <c r="C68" s="48"/>
      <c r="D68" s="48"/>
      <c r="E68" s="52" t="str">
        <f>'Anthony Quach'!F16</f>
        <v/>
      </c>
      <c r="F68" s="48"/>
      <c r="G68" s="48"/>
      <c r="H68" s="48"/>
      <c r="I68" s="48"/>
      <c r="J68" s="48"/>
      <c r="K68" s="48" t="str">
        <f t="shared" si="1"/>
        <v>Johnny Cueto</v>
      </c>
      <c r="L68" s="45" t="s">
        <v>1791</v>
      </c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>
      <c r="A69" s="52" t="str">
        <f>'Anthony Quach'!B17</f>
        <v>Matt Shoemaker</v>
      </c>
      <c r="B69" s="45"/>
      <c r="C69" s="48"/>
      <c r="D69" s="48"/>
      <c r="E69" s="52" t="str">
        <f>'Anthony Quach'!F17</f>
        <v/>
      </c>
      <c r="F69" s="48"/>
      <c r="G69" s="48"/>
      <c r="H69" s="48"/>
      <c r="I69" s="48"/>
      <c r="J69" s="48"/>
      <c r="K69" s="48" t="str">
        <f t="shared" si="1"/>
        <v>Matt Shoemaker</v>
      </c>
      <c r="L69" s="45" t="s">
        <v>1791</v>
      </c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>
      <c r="A70" s="52" t="str">
        <f>'Anthony Quach'!B18</f>
        <v>Freddy Peralta</v>
      </c>
      <c r="B70" s="45"/>
      <c r="C70" s="48"/>
      <c r="D70" s="48"/>
      <c r="E70" s="52" t="str">
        <f>'Anthony Quach'!F18</f>
        <v/>
      </c>
      <c r="F70" s="48"/>
      <c r="G70" s="48"/>
      <c r="H70" s="48"/>
      <c r="I70" s="48"/>
      <c r="J70" s="48"/>
      <c r="K70" s="48" t="str">
        <f t="shared" si="1"/>
        <v>Freddy Peralta</v>
      </c>
      <c r="L70" s="45" t="s">
        <v>1791</v>
      </c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>
      <c r="A71" s="52" t="str">
        <f>'Anthony Quach'!B19</f>
        <v>Deivi Garcia</v>
      </c>
      <c r="B71" s="45"/>
      <c r="C71" s="48"/>
      <c r="D71" s="48"/>
      <c r="E71" s="52" t="str">
        <f>'Anthony Quach'!F19</f>
        <v/>
      </c>
      <c r="F71" s="48"/>
      <c r="G71" s="48"/>
      <c r="H71" s="48"/>
      <c r="I71" s="48"/>
      <c r="J71" s="48"/>
      <c r="K71" s="48" t="str">
        <f t="shared" si="1"/>
        <v>Deivi Garcia</v>
      </c>
      <c r="L71" s="45" t="s">
        <v>1791</v>
      </c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>
      <c r="A72" s="52" t="str">
        <f>'Michael Levitsky'!B10</f>
        <v>Max Scherzer</v>
      </c>
      <c r="B72" s="52"/>
      <c r="C72" s="52"/>
      <c r="D72" s="52"/>
      <c r="E72" s="52" t="str">
        <f>'Michael Levitsky'!F10</f>
        <v>Craig Kimbrel</v>
      </c>
      <c r="F72" s="48"/>
      <c r="G72" s="48"/>
      <c r="H72" s="48"/>
      <c r="I72" s="48"/>
      <c r="J72" s="48"/>
      <c r="K72" s="48" t="str">
        <f t="shared" si="1"/>
        <v>Max Scherzer</v>
      </c>
      <c r="L72" s="45" t="s">
        <v>1791</v>
      </c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>
      <c r="A73" s="52" t="str">
        <f>'Michael Levitsky'!B11</f>
        <v>Lucas Giolito</v>
      </c>
      <c r="B73" s="45"/>
      <c r="C73" s="48"/>
      <c r="D73" s="48"/>
      <c r="E73" s="52" t="str">
        <f>'Michael Levitsky'!F11</f>
        <v>Randy Dobnak</v>
      </c>
      <c r="F73" s="48"/>
      <c r="G73" s="48"/>
      <c r="H73" s="48"/>
      <c r="I73" s="48"/>
      <c r="J73" s="48"/>
      <c r="K73" s="48" t="str">
        <f t="shared" si="1"/>
        <v>Lucas Giolito</v>
      </c>
      <c r="L73" s="45" t="s">
        <v>1791</v>
      </c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>
      <c r="A74" s="52" t="str">
        <f>'Michael Levitsky'!B12</f>
        <v>Patrick Corbin</v>
      </c>
      <c r="B74" s="45"/>
      <c r="C74" s="48"/>
      <c r="D74" s="48"/>
      <c r="E74" s="52" t="str">
        <f>'Michael Levitsky'!F12</f>
        <v/>
      </c>
      <c r="F74" s="48"/>
      <c r="G74" s="48"/>
      <c r="H74" s="48"/>
      <c r="I74" s="48"/>
      <c r="J74" s="48"/>
      <c r="K74" s="48" t="str">
        <f t="shared" si="1"/>
        <v>Patrick Corbin</v>
      </c>
      <c r="L74" s="45" t="s">
        <v>1791</v>
      </c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>
      <c r="A75" s="52" t="str">
        <f>'Michael Levitsky'!B13</f>
        <v>Lance Lynn</v>
      </c>
      <c r="B75" s="45"/>
      <c r="C75" s="48"/>
      <c r="D75" s="48"/>
      <c r="E75" s="52" t="str">
        <f>'Michael Levitsky'!F13</f>
        <v/>
      </c>
      <c r="F75" s="48"/>
      <c r="G75" s="48"/>
      <c r="H75" s="48"/>
      <c r="I75" s="48"/>
      <c r="J75" s="48"/>
      <c r="K75" s="48" t="str">
        <f t="shared" si="1"/>
        <v>Lance Lynn</v>
      </c>
      <c r="L75" s="45" t="s">
        <v>1791</v>
      </c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>
      <c r="A76" s="52" t="str">
        <f>'Michael Levitsky'!B14</f>
        <v>Kohei Arihara</v>
      </c>
      <c r="B76" s="45"/>
      <c r="C76" s="48"/>
      <c r="D76" s="48"/>
      <c r="E76" s="52" t="str">
        <f>'Michael Levitsky'!F14</f>
        <v/>
      </c>
      <c r="F76" s="48"/>
      <c r="G76" s="48"/>
      <c r="H76" s="48"/>
      <c r="I76" s="48"/>
      <c r="J76" s="48"/>
      <c r="K76" s="48" t="str">
        <f t="shared" si="1"/>
        <v>Kohei Arihara</v>
      </c>
      <c r="L76" s="45" t="s">
        <v>1791</v>
      </c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>
      <c r="A77" s="52" t="str">
        <f>'Michael Levitsky'!B15</f>
        <v>Luke Weaver</v>
      </c>
      <c r="B77" s="45"/>
      <c r="C77" s="48"/>
      <c r="D77" s="48"/>
      <c r="E77" s="52" t="str">
        <f>'Michael Levitsky'!F15</f>
        <v/>
      </c>
      <c r="F77" s="48"/>
      <c r="G77" s="48"/>
      <c r="H77" s="48"/>
      <c r="I77" s="48"/>
      <c r="J77" s="48"/>
      <c r="K77" s="48" t="str">
        <f t="shared" si="1"/>
        <v>Luke Weaver</v>
      </c>
      <c r="L77" s="45" t="s">
        <v>1791</v>
      </c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>
      <c r="A78" s="52" t="str">
        <f>'Michael Levitsky'!B16</f>
        <v/>
      </c>
      <c r="B78" s="45"/>
      <c r="C78" s="48"/>
      <c r="D78" s="48"/>
      <c r="E78" s="52" t="str">
        <f>'Michael Levitsky'!F16</f>
        <v/>
      </c>
      <c r="F78" s="48"/>
      <c r="G78" s="48"/>
      <c r="H78" s="48"/>
      <c r="I78" s="48"/>
      <c r="J78" s="48"/>
      <c r="K78" s="48" t="str">
        <f t="shared" si="1"/>
        <v/>
      </c>
      <c r="L78" s="45" t="s">
        <v>1791</v>
      </c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>
      <c r="A79" s="52" t="str">
        <f>'Michael Levitsky'!B17</f>
        <v/>
      </c>
      <c r="B79" s="45"/>
      <c r="C79" s="48"/>
      <c r="D79" s="48"/>
      <c r="E79" s="52" t="str">
        <f>'Michael Levitsky'!F17</f>
        <v/>
      </c>
      <c r="F79" s="48"/>
      <c r="G79" s="48"/>
      <c r="H79" s="48"/>
      <c r="I79" s="48"/>
      <c r="J79" s="48"/>
      <c r="K79" s="48" t="str">
        <f t="shared" si="1"/>
        <v/>
      </c>
      <c r="L79" s="45" t="s">
        <v>1791</v>
      </c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>
      <c r="A80" s="52" t="str">
        <f>'Michael Levitsky'!B18</f>
        <v/>
      </c>
      <c r="B80" s="45"/>
      <c r="C80" s="48"/>
      <c r="D80" s="48"/>
      <c r="E80" s="52" t="str">
        <f>'Michael Levitsky'!F18</f>
        <v/>
      </c>
      <c r="F80" s="48"/>
      <c r="G80" s="48"/>
      <c r="H80" s="48"/>
      <c r="I80" s="48"/>
      <c r="J80" s="48"/>
      <c r="K80" s="48" t="str">
        <f t="shared" si="1"/>
        <v/>
      </c>
      <c r="L80" s="45" t="s">
        <v>1791</v>
      </c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>
      <c r="A81" s="52" t="str">
        <f>'Michael Levitsky'!B19</f>
        <v/>
      </c>
      <c r="B81" s="45"/>
      <c r="C81" s="48"/>
      <c r="D81" s="48"/>
      <c r="E81" s="52" t="str">
        <f>'Michael Levitsky'!F19</f>
        <v/>
      </c>
      <c r="F81" s="48"/>
      <c r="G81" s="48"/>
      <c r="H81" s="48"/>
      <c r="I81" s="48"/>
      <c r="J81" s="48"/>
      <c r="K81" s="48" t="str">
        <f t="shared" si="1"/>
        <v/>
      </c>
      <c r="L81" s="45" t="s">
        <v>1791</v>
      </c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>
      <c r="A82" s="52" t="str">
        <f>'Josh Gorgone'!B10</f>
        <v>Zack Wheeler</v>
      </c>
      <c r="B82" s="52"/>
      <c r="C82" s="52"/>
      <c r="D82" s="52"/>
      <c r="E82" s="52" t="str">
        <f>'Josh Gorgone'!F10</f>
        <v>Matt Barnes</v>
      </c>
      <c r="F82" s="48"/>
      <c r="G82" s="48"/>
      <c r="H82" s="48"/>
      <c r="I82" s="48"/>
      <c r="J82" s="48"/>
      <c r="K82" s="48" t="str">
        <f t="shared" si="1"/>
        <v>Zack Wheeler</v>
      </c>
      <c r="L82" s="45" t="s">
        <v>1791</v>
      </c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>
      <c r="A83" s="52" t="str">
        <f>'Josh Gorgone'!B11</f>
        <v>Stephen Strasburg</v>
      </c>
      <c r="B83" s="45"/>
      <c r="C83" s="48"/>
      <c r="D83" s="48"/>
      <c r="E83" s="52" t="str">
        <f>'Josh Gorgone'!F11</f>
        <v>Jose Leclerc</v>
      </c>
      <c r="F83" s="48"/>
      <c r="G83" s="48"/>
      <c r="H83" s="48"/>
      <c r="I83" s="48"/>
      <c r="J83" s="48"/>
      <c r="K83" s="48" t="str">
        <f t="shared" si="1"/>
        <v>Stephen Strasburg</v>
      </c>
      <c r="L83" s="45" t="s">
        <v>1791</v>
      </c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>
      <c r="A84" s="52" t="str">
        <f>'Josh Gorgone'!B12</f>
        <v>Sixto Sanchez</v>
      </c>
      <c r="B84" s="45"/>
      <c r="C84" s="48"/>
      <c r="D84" s="48"/>
      <c r="E84" s="52" t="str">
        <f>'Josh Gorgone'!F12</f>
        <v>Phillips Valdez</v>
      </c>
      <c r="F84" s="48"/>
      <c r="G84" s="48"/>
      <c r="H84" s="48"/>
      <c r="I84" s="48"/>
      <c r="J84" s="48"/>
      <c r="K84" s="48" t="str">
        <f t="shared" si="1"/>
        <v>Sixto Sanchez</v>
      </c>
      <c r="L84" s="45" t="s">
        <v>1791</v>
      </c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>
      <c r="A85" s="52" t="str">
        <f>'Josh Gorgone'!B13</f>
        <v>Luis Severino</v>
      </c>
      <c r="B85" s="45"/>
      <c r="C85" s="48"/>
      <c r="D85" s="48"/>
      <c r="E85" s="52" t="str">
        <f>'Josh Gorgone'!F13</f>
        <v>Matt Andriese</v>
      </c>
      <c r="F85" s="48"/>
      <c r="G85" s="48"/>
      <c r="H85" s="48"/>
      <c r="I85" s="48"/>
      <c r="J85" s="48"/>
      <c r="K85" s="48" t="str">
        <f t="shared" si="1"/>
        <v>Luis Severino</v>
      </c>
      <c r="L85" s="45" t="s">
        <v>1791</v>
      </c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>
      <c r="A86" s="52" t="str">
        <f>'Josh Gorgone'!B14</f>
        <v>Ian Anderson</v>
      </c>
      <c r="B86" s="45"/>
      <c r="C86" s="48"/>
      <c r="D86" s="48"/>
      <c r="E86" s="52" t="str">
        <f>'Josh Gorgone'!F14</f>
        <v>Andrew Chafin</v>
      </c>
      <c r="F86" s="48"/>
      <c r="G86" s="48"/>
      <c r="H86" s="48"/>
      <c r="I86" s="48"/>
      <c r="J86" s="48"/>
      <c r="K86" s="48" t="str">
        <f t="shared" si="1"/>
        <v>Ian Anderson</v>
      </c>
      <c r="L86" s="45" t="s">
        <v>1791</v>
      </c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>
      <c r="A87" s="52" t="str">
        <f>'Josh Gorgone'!B15</f>
        <v>Kyle Freeland</v>
      </c>
      <c r="B87" s="45"/>
      <c r="C87" s="48"/>
      <c r="D87" s="48"/>
      <c r="E87" s="52" t="str">
        <f>'Josh Gorgone'!F15</f>
        <v/>
      </c>
      <c r="F87" s="48"/>
      <c r="G87" s="48"/>
      <c r="H87" s="48"/>
      <c r="I87" s="48"/>
      <c r="J87" s="48"/>
      <c r="K87" s="48" t="str">
        <f t="shared" si="1"/>
        <v>Kyle Freeland</v>
      </c>
      <c r="L87" s="45" t="s">
        <v>1791</v>
      </c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>
      <c r="A88" s="52" t="str">
        <f>'Josh Gorgone'!B16</f>
        <v>Aaron Sanchez</v>
      </c>
      <c r="B88" s="45"/>
      <c r="C88" s="48"/>
      <c r="D88" s="48"/>
      <c r="E88" s="52" t="str">
        <f>'Josh Gorgone'!F16</f>
        <v/>
      </c>
      <c r="F88" s="48"/>
      <c r="G88" s="48"/>
      <c r="H88" s="48"/>
      <c r="I88" s="48"/>
      <c r="J88" s="48"/>
      <c r="K88" s="48" t="str">
        <f t="shared" si="1"/>
        <v>Aaron Sanchez</v>
      </c>
      <c r="L88" s="45" t="s">
        <v>1791</v>
      </c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>
      <c r="A89" s="52" t="str">
        <f>'Josh Gorgone'!B17</f>
        <v>Adbert Alzolay</v>
      </c>
      <c r="B89" s="45"/>
      <c r="C89" s="48"/>
      <c r="D89" s="48"/>
      <c r="E89" s="52" t="str">
        <f>'Josh Gorgone'!F17</f>
        <v/>
      </c>
      <c r="F89" s="48"/>
      <c r="G89" s="48"/>
      <c r="H89" s="48"/>
      <c r="I89" s="48"/>
      <c r="J89" s="48"/>
      <c r="K89" s="48" t="str">
        <f t="shared" si="1"/>
        <v>Adbert Alzolay</v>
      </c>
      <c r="L89" s="45" t="s">
        <v>1791</v>
      </c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>
      <c r="A90" s="52" t="str">
        <f>'Josh Gorgone'!B18</f>
        <v>Daniel Lynch</v>
      </c>
      <c r="B90" s="45"/>
      <c r="C90" s="48"/>
      <c r="D90" s="48"/>
      <c r="E90" s="52" t="str">
        <f>'Josh Gorgone'!F18</f>
        <v/>
      </c>
      <c r="F90" s="48"/>
      <c r="G90" s="48"/>
      <c r="H90" s="48"/>
      <c r="I90" s="48"/>
      <c r="J90" s="48"/>
      <c r="K90" s="48" t="str">
        <f t="shared" si="1"/>
        <v>Daniel Lynch</v>
      </c>
      <c r="L90" s="45" t="s">
        <v>1791</v>
      </c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>
      <c r="A91" s="52" t="str">
        <f>'Josh Gorgone'!B19</f>
        <v/>
      </c>
      <c r="B91" s="45"/>
      <c r="C91" s="48"/>
      <c r="D91" s="48"/>
      <c r="E91" s="52" t="str">
        <f>'Josh Gorgone'!F19</f>
        <v/>
      </c>
      <c r="F91" s="48"/>
      <c r="G91" s="48"/>
      <c r="H91" s="48"/>
      <c r="I91" s="48"/>
      <c r="J91" s="48"/>
      <c r="K91" s="48" t="str">
        <f t="shared" si="1"/>
        <v/>
      </c>
      <c r="L91" s="45" t="s">
        <v>1791</v>
      </c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>
      <c r="A92" s="52" t="str">
        <f>'Ryan Powell'!B10</f>
        <v>Aaron Nola</v>
      </c>
      <c r="B92" s="52"/>
      <c r="C92" s="52"/>
      <c r="D92" s="52"/>
      <c r="E92" s="52" t="str">
        <f>'Ryan Powell'!F10</f>
        <v>A.J. Puk</v>
      </c>
      <c r="F92" s="48"/>
      <c r="G92" s="48"/>
      <c r="H92" s="48"/>
      <c r="I92" s="48"/>
      <c r="J92" s="48"/>
      <c r="K92" s="48" t="str">
        <f t="shared" si="1"/>
        <v>Aaron Nola</v>
      </c>
      <c r="L92" s="45" t="s">
        <v>1791</v>
      </c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>
      <c r="A93" s="52" t="str">
        <f>'Ryan Powell'!B11</f>
        <v>Jose Berrios</v>
      </c>
      <c r="B93" s="45"/>
      <c r="C93" s="48"/>
      <c r="D93" s="48"/>
      <c r="E93" s="52" t="str">
        <f>'Ryan Powell'!F11</f>
        <v>Aaron Bummer</v>
      </c>
      <c r="F93" s="48"/>
      <c r="G93" s="48"/>
      <c r="H93" s="48"/>
      <c r="I93" s="48"/>
      <c r="J93" s="48"/>
      <c r="K93" s="48" t="str">
        <f t="shared" si="1"/>
        <v>Jose Berrios</v>
      </c>
      <c r="L93" s="45" t="s">
        <v>1791</v>
      </c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>
      <c r="A94" s="52" t="str">
        <f>'Ryan Powell'!B12</f>
        <v>Chris Paddack</v>
      </c>
      <c r="B94" s="45"/>
      <c r="C94" s="48"/>
      <c r="D94" s="48"/>
      <c r="E94" s="52" t="str">
        <f>'Ryan Powell'!F12</f>
        <v>A.J. Minter</v>
      </c>
      <c r="F94" s="48"/>
      <c r="G94" s="48"/>
      <c r="H94" s="48"/>
      <c r="I94" s="48"/>
      <c r="J94" s="48"/>
      <c r="K94" s="48" t="str">
        <f t="shared" si="1"/>
        <v>Chris Paddack</v>
      </c>
      <c r="L94" s="45" t="s">
        <v>1791</v>
      </c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>
      <c r="A95" s="52" t="str">
        <f>'Ryan Powell'!B13</f>
        <v>Dane Dunning</v>
      </c>
      <c r="B95" s="45"/>
      <c r="C95" s="48"/>
      <c r="D95" s="48"/>
      <c r="E95" s="52" t="str">
        <f>'Ryan Powell'!F13</f>
        <v>Jordan Hicks</v>
      </c>
      <c r="F95" s="48"/>
      <c r="G95" s="48"/>
      <c r="H95" s="48"/>
      <c r="I95" s="48"/>
      <c r="J95" s="48"/>
      <c r="K95" s="48" t="str">
        <f t="shared" si="1"/>
        <v>Dane Dunning</v>
      </c>
      <c r="L95" s="45" t="s">
        <v>1791</v>
      </c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>
      <c r="A96" s="52" t="str">
        <f>'Ryan Powell'!B14</f>
        <v>Triston McKenzie</v>
      </c>
      <c r="B96" s="45"/>
      <c r="C96" s="48"/>
      <c r="D96" s="48"/>
      <c r="E96" s="52" t="str">
        <f>'Ryan Powell'!F14</f>
        <v>Cal Quantrill</v>
      </c>
      <c r="F96" s="48"/>
      <c r="G96" s="48"/>
      <c r="H96" s="48"/>
      <c r="I96" s="48"/>
      <c r="J96" s="48"/>
      <c r="K96" s="48" t="str">
        <f t="shared" si="1"/>
        <v>Triston McKenzie</v>
      </c>
      <c r="L96" s="45" t="s">
        <v>1791</v>
      </c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>
      <c r="A97" s="52" t="str">
        <f>'Ryan Powell'!B15</f>
        <v>Justus Sheffield</v>
      </c>
      <c r="B97" s="45"/>
      <c r="C97" s="48"/>
      <c r="D97" s="48"/>
      <c r="E97" s="52" t="str">
        <f>'Ryan Powell'!F15</f>
        <v>Joely Rodriguez </v>
      </c>
      <c r="F97" s="48"/>
      <c r="G97" s="48"/>
      <c r="H97" s="48"/>
      <c r="I97" s="48"/>
      <c r="J97" s="48"/>
      <c r="K97" s="48" t="str">
        <f t="shared" si="1"/>
        <v>Justus Sheffield</v>
      </c>
      <c r="L97" s="45" t="s">
        <v>1791</v>
      </c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>
      <c r="A98" s="52" t="str">
        <f>'Ryan Powell'!B16</f>
        <v>Tony Gonsolin </v>
      </c>
      <c r="B98" s="45"/>
      <c r="C98" s="48"/>
      <c r="D98" s="48"/>
      <c r="E98" s="52" t="str">
        <f>'Ryan Powell'!F16</f>
        <v>Hirokazu Sawamura</v>
      </c>
      <c r="F98" s="48"/>
      <c r="G98" s="48"/>
      <c r="H98" s="48"/>
      <c r="I98" s="48"/>
      <c r="J98" s="48"/>
      <c r="K98" s="48" t="str">
        <f t="shared" si="1"/>
        <v>Tony Gonsolin </v>
      </c>
      <c r="L98" s="45" t="s">
        <v>1791</v>
      </c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>
      <c r="A99" s="52" t="str">
        <f>'Ryan Powell'!B17</f>
        <v>Brent Honeywell</v>
      </c>
      <c r="B99" s="45"/>
      <c r="C99" s="48"/>
      <c r="D99" s="48"/>
      <c r="E99" s="52" t="str">
        <f>'Ryan Powell'!F17</f>
        <v/>
      </c>
      <c r="F99" s="48"/>
      <c r="G99" s="48"/>
      <c r="H99" s="48"/>
      <c r="I99" s="48"/>
      <c r="J99" s="48"/>
      <c r="K99" s="48" t="str">
        <f t="shared" si="1"/>
        <v>Brent Honeywell</v>
      </c>
      <c r="L99" s="45" t="s">
        <v>1791</v>
      </c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>
      <c r="A100" s="52" t="str">
        <f>'Ryan Powell'!B18</f>
        <v>Nick Pivetta</v>
      </c>
      <c r="B100" s="45"/>
      <c r="C100" s="48"/>
      <c r="D100" s="48"/>
      <c r="E100" s="52" t="str">
        <f>'Ryan Powell'!F18</f>
        <v/>
      </c>
      <c r="F100" s="48"/>
      <c r="G100" s="48"/>
      <c r="H100" s="48"/>
      <c r="I100" s="48"/>
      <c r="J100" s="48"/>
      <c r="K100" s="48" t="str">
        <f t="shared" si="1"/>
        <v>Nick Pivetta</v>
      </c>
      <c r="L100" s="45" t="s">
        <v>1791</v>
      </c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>
      <c r="A101" s="52" t="str">
        <f>'Ryan Powell'!B19</f>
        <v/>
      </c>
      <c r="B101" s="45"/>
      <c r="C101" s="48"/>
      <c r="D101" s="48"/>
      <c r="E101" s="52" t="str">
        <f>'Ryan Powell'!F19</f>
        <v/>
      </c>
      <c r="F101" s="48"/>
      <c r="G101" s="48"/>
      <c r="H101" s="48"/>
      <c r="I101" s="48"/>
      <c r="J101" s="48"/>
      <c r="K101" s="48" t="str">
        <f t="shared" si="1"/>
        <v/>
      </c>
      <c r="L101" s="45" t="s">
        <v>1791</v>
      </c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>
      <c r="A102" s="52" t="str">
        <f>'PJ Sullivan'!B10</f>
        <v>Yu Darvish</v>
      </c>
      <c r="B102" s="52"/>
      <c r="C102" s="52"/>
      <c r="D102" s="52"/>
      <c r="E102" s="52" t="str">
        <f>'PJ Sullivan'!F10</f>
        <v>Diego Castillo</v>
      </c>
      <c r="F102" s="48"/>
      <c r="G102" s="48"/>
      <c r="H102" s="48"/>
      <c r="I102" s="48"/>
      <c r="J102" s="48"/>
      <c r="K102" s="48" t="str">
        <f t="shared" si="1"/>
        <v>Yu Darvish</v>
      </c>
      <c r="L102" s="45" t="s">
        <v>1791</v>
      </c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>
      <c r="A103" s="52" t="str">
        <f>'PJ Sullivan'!B11</f>
        <v>Carlos Carrasco</v>
      </c>
      <c r="B103" s="45"/>
      <c r="C103" s="48"/>
      <c r="D103" s="48"/>
      <c r="E103" s="52" t="str">
        <f>'PJ Sullivan'!F11</f>
        <v>Jake Diekman</v>
      </c>
      <c r="F103" s="48"/>
      <c r="G103" s="48"/>
      <c r="H103" s="48"/>
      <c r="I103" s="48"/>
      <c r="J103" s="48"/>
      <c r="K103" s="48" t="str">
        <f t="shared" si="1"/>
        <v>Carlos Carrasco</v>
      </c>
      <c r="L103" s="45" t="s">
        <v>1791</v>
      </c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>
      <c r="A104" s="52" t="str">
        <f>'PJ Sullivan'!B12</f>
        <v>Andrew Heaney</v>
      </c>
      <c r="B104" s="45"/>
      <c r="C104" s="48"/>
      <c r="D104" s="48"/>
      <c r="E104" s="52" t="str">
        <f>'PJ Sullivan'!F12</f>
        <v/>
      </c>
      <c r="F104" s="48"/>
      <c r="G104" s="48"/>
      <c r="H104" s="48"/>
      <c r="I104" s="48"/>
      <c r="J104" s="48"/>
      <c r="K104" s="48" t="str">
        <f t="shared" si="1"/>
        <v>Andrew Heaney</v>
      </c>
      <c r="L104" s="45" t="s">
        <v>1791</v>
      </c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>
      <c r="A105" s="52" t="str">
        <f>'PJ Sullivan'!B13</f>
        <v>Robbie Ray</v>
      </c>
      <c r="B105" s="45"/>
      <c r="C105" s="48"/>
      <c r="D105" s="48"/>
      <c r="E105" s="52" t="str">
        <f>'PJ Sullivan'!F13</f>
        <v/>
      </c>
      <c r="F105" s="48"/>
      <c r="G105" s="48"/>
      <c r="H105" s="48"/>
      <c r="I105" s="48"/>
      <c r="J105" s="48"/>
      <c r="K105" s="48" t="str">
        <f t="shared" si="1"/>
        <v>Robbie Ray</v>
      </c>
      <c r="L105" s="45" t="s">
        <v>1791</v>
      </c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>
      <c r="A106" s="52" t="str">
        <f>'PJ Sullivan'!B14</f>
        <v>Eduardo Rodriguez</v>
      </c>
      <c r="B106" s="45"/>
      <c r="C106" s="48"/>
      <c r="D106" s="48"/>
      <c r="E106" s="52" t="str">
        <f>'PJ Sullivan'!F14</f>
        <v/>
      </c>
      <c r="F106" s="48"/>
      <c r="G106" s="48"/>
      <c r="H106" s="48"/>
      <c r="I106" s="48"/>
      <c r="J106" s="48"/>
      <c r="K106" s="48" t="str">
        <f t="shared" si="1"/>
        <v>Eduardo Rodriguez</v>
      </c>
      <c r="L106" s="45" t="s">
        <v>1791</v>
      </c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>
      <c r="A107" s="52" t="str">
        <f>'PJ Sullivan'!B15</f>
        <v>Josh Lindblom</v>
      </c>
      <c r="B107" s="45"/>
      <c r="C107" s="48"/>
      <c r="D107" s="48"/>
      <c r="E107" s="52" t="str">
        <f>'PJ Sullivan'!F15</f>
        <v/>
      </c>
      <c r="F107" s="48"/>
      <c r="G107" s="48"/>
      <c r="H107" s="48"/>
      <c r="I107" s="48"/>
      <c r="J107" s="48"/>
      <c r="K107" s="48" t="str">
        <f t="shared" si="1"/>
        <v>Josh Lindblom</v>
      </c>
      <c r="L107" s="45" t="s">
        <v>1791</v>
      </c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>
      <c r="A108" s="52" t="str">
        <f>'PJ Sullivan'!B16</f>
        <v>Michael Pineda</v>
      </c>
      <c r="B108" s="45"/>
      <c r="C108" s="48"/>
      <c r="D108" s="48"/>
      <c r="E108" s="52" t="str">
        <f>'PJ Sullivan'!F16</f>
        <v/>
      </c>
      <c r="F108" s="48"/>
      <c r="G108" s="48"/>
      <c r="H108" s="48"/>
      <c r="I108" s="48"/>
      <c r="J108" s="48"/>
      <c r="K108" s="48" t="str">
        <f t="shared" si="1"/>
        <v>Michael Pineda</v>
      </c>
      <c r="L108" s="45" t="s">
        <v>1791</v>
      </c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>
      <c r="A109" s="52" t="str">
        <f>'PJ Sullivan'!B17</f>
        <v/>
      </c>
      <c r="B109" s="45"/>
      <c r="C109" s="48"/>
      <c r="D109" s="48"/>
      <c r="E109" s="52" t="str">
        <f>'PJ Sullivan'!F17</f>
        <v/>
      </c>
      <c r="F109" s="48"/>
      <c r="G109" s="48"/>
      <c r="H109" s="48"/>
      <c r="I109" s="48"/>
      <c r="J109" s="48"/>
      <c r="K109" s="48" t="str">
        <f t="shared" si="1"/>
        <v/>
      </c>
      <c r="L109" s="45" t="s">
        <v>1791</v>
      </c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>
      <c r="A110" s="52" t="str">
        <f>'PJ Sullivan'!B18</f>
        <v/>
      </c>
      <c r="B110" s="45"/>
      <c r="C110" s="48"/>
      <c r="D110" s="48"/>
      <c r="E110" s="52" t="str">
        <f>'PJ Sullivan'!F18</f>
        <v/>
      </c>
      <c r="F110" s="48"/>
      <c r="G110" s="48"/>
      <c r="H110" s="48"/>
      <c r="I110" s="48"/>
      <c r="J110" s="48"/>
      <c r="K110" s="48" t="str">
        <f t="shared" si="1"/>
        <v/>
      </c>
      <c r="L110" s="45" t="s">
        <v>1791</v>
      </c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>
      <c r="A111" s="52" t="str">
        <f>'PJ Sullivan'!B19</f>
        <v/>
      </c>
      <c r="B111" s="45"/>
      <c r="C111" s="48"/>
      <c r="D111" s="48"/>
      <c r="E111" s="52" t="str">
        <f>'PJ Sullivan'!F19</f>
        <v/>
      </c>
      <c r="F111" s="48"/>
      <c r="G111" s="48"/>
      <c r="H111" s="48"/>
      <c r="I111" s="48"/>
      <c r="J111" s="48"/>
      <c r="K111" s="48" t="str">
        <f t="shared" si="1"/>
        <v/>
      </c>
      <c r="L111" s="45" t="s">
        <v>1791</v>
      </c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>
      <c r="A112" s="52" t="str">
        <f>'Ryan Ackles'!B10</f>
        <v>Tyler Glasnow</v>
      </c>
      <c r="B112" s="52"/>
      <c r="C112" s="52"/>
      <c r="D112" s="52"/>
      <c r="E112" s="52" t="str">
        <f>'Ryan Ackles'!F10</f>
        <v>Edwin Diaz</v>
      </c>
      <c r="F112" s="48"/>
      <c r="G112" s="48"/>
      <c r="H112" s="48"/>
      <c r="I112" s="48"/>
      <c r="J112" s="48"/>
      <c r="K112" s="48" t="str">
        <f t="shared" si="1"/>
        <v>Tyler Glasnow</v>
      </c>
      <c r="L112" s="45" t="s">
        <v>1791</v>
      </c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>
      <c r="A113" s="52" t="str">
        <f>'Ryan Ackles'!B11</f>
        <v>German Marquez</v>
      </c>
      <c r="B113" s="45"/>
      <c r="C113" s="48"/>
      <c r="D113" s="48"/>
      <c r="E113" s="52" t="str">
        <f>'Ryan Ackles'!F11</f>
        <v>Giovanny Gallegos</v>
      </c>
      <c r="F113" s="48"/>
      <c r="G113" s="48"/>
      <c r="H113" s="48"/>
      <c r="I113" s="48"/>
      <c r="J113" s="48"/>
      <c r="K113" s="48" t="str">
        <f t="shared" si="1"/>
        <v>German Marquez</v>
      </c>
      <c r="L113" s="45" t="s">
        <v>1791</v>
      </c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>
      <c r="A114" s="52" t="str">
        <f>'Ryan Ackles'!B12</f>
        <v>Pablo Lopez</v>
      </c>
      <c r="B114" s="45"/>
      <c r="C114" s="48"/>
      <c r="D114" s="48"/>
      <c r="E114" s="52" t="str">
        <f>'Ryan Ackles'!F12</f>
        <v/>
      </c>
      <c r="F114" s="48"/>
      <c r="G114" s="48"/>
      <c r="H114" s="48"/>
      <c r="I114" s="48"/>
      <c r="J114" s="48"/>
      <c r="K114" s="48" t="str">
        <f t="shared" si="1"/>
        <v>Pablo Lopez</v>
      </c>
      <c r="L114" s="45" t="s">
        <v>1791</v>
      </c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>
      <c r="A115" s="52" t="str">
        <f>'Ryan Ackles'!B13</f>
        <v>Noah Syndergaard</v>
      </c>
      <c r="B115" s="45"/>
      <c r="C115" s="48"/>
      <c r="D115" s="48"/>
      <c r="E115" s="52" t="str">
        <f>'Ryan Ackles'!F13</f>
        <v/>
      </c>
      <c r="F115" s="48"/>
      <c r="G115" s="48"/>
      <c r="H115" s="48"/>
      <c r="I115" s="48"/>
      <c r="J115" s="48"/>
      <c r="K115" s="48" t="str">
        <f t="shared" si="1"/>
        <v>Noah Syndergaard</v>
      </c>
      <c r="L115" s="45" t="s">
        <v>1791</v>
      </c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>
      <c r="A116" s="52" t="str">
        <f>'Ryan Ackles'!B14</f>
        <v>Tyler Mahle</v>
      </c>
      <c r="B116" s="45"/>
      <c r="C116" s="48"/>
      <c r="D116" s="48"/>
      <c r="E116" s="52" t="str">
        <f>'Ryan Ackles'!F14</f>
        <v/>
      </c>
      <c r="F116" s="48"/>
      <c r="G116" s="48"/>
      <c r="H116" s="48"/>
      <c r="I116" s="48"/>
      <c r="J116" s="48"/>
      <c r="K116" s="48" t="str">
        <f t="shared" si="1"/>
        <v>Tyler Mahle</v>
      </c>
      <c r="L116" s="45" t="s">
        <v>1791</v>
      </c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>
      <c r="A117" s="52" t="str">
        <f>'Ryan Ackles'!B15</f>
        <v>Zach Eflin</v>
      </c>
      <c r="B117" s="45"/>
      <c r="C117" s="48"/>
      <c r="D117" s="48"/>
      <c r="E117" s="52" t="str">
        <f>'Ryan Ackles'!F15</f>
        <v/>
      </c>
      <c r="F117" s="48"/>
      <c r="G117" s="48"/>
      <c r="H117" s="48"/>
      <c r="I117" s="48"/>
      <c r="J117" s="48"/>
      <c r="K117" s="48" t="str">
        <f t="shared" si="1"/>
        <v>Zach Eflin</v>
      </c>
      <c r="L117" s="45" t="s">
        <v>1791</v>
      </c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>
      <c r="A118" s="52" t="str">
        <f>'Ryan Ackles'!B16</f>
        <v>Spencer Turnbull</v>
      </c>
      <c r="B118" s="45"/>
      <c r="C118" s="48"/>
      <c r="D118" s="48"/>
      <c r="E118" s="52" t="str">
        <f>'Ryan Ackles'!F16</f>
        <v/>
      </c>
      <c r="F118" s="48"/>
      <c r="G118" s="48"/>
      <c r="H118" s="48"/>
      <c r="I118" s="48"/>
      <c r="J118" s="48"/>
      <c r="K118" s="48" t="str">
        <f t="shared" si="1"/>
        <v>Spencer Turnbull</v>
      </c>
      <c r="L118" s="45" t="s">
        <v>1791</v>
      </c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>
      <c r="A119" s="52" t="str">
        <f>'Ryan Ackles'!B17</f>
        <v>James Paxton</v>
      </c>
      <c r="B119" s="45"/>
      <c r="C119" s="48"/>
      <c r="D119" s="48"/>
      <c r="E119" s="52" t="str">
        <f>'Ryan Ackles'!F17</f>
        <v/>
      </c>
      <c r="F119" s="48"/>
      <c r="G119" s="48"/>
      <c r="H119" s="48"/>
      <c r="I119" s="48"/>
      <c r="J119" s="48"/>
      <c r="K119" s="48" t="str">
        <f t="shared" si="1"/>
        <v>James Paxton</v>
      </c>
      <c r="L119" s="45" t="s">
        <v>1791</v>
      </c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>
      <c r="A120" s="52" t="str">
        <f>'Ryan Ackles'!B18</f>
        <v/>
      </c>
      <c r="B120" s="45"/>
      <c r="C120" s="48"/>
      <c r="D120" s="48"/>
      <c r="E120" s="52" t="str">
        <f>'Ryan Ackles'!F18</f>
        <v/>
      </c>
      <c r="F120" s="48"/>
      <c r="G120" s="48"/>
      <c r="H120" s="48"/>
      <c r="I120" s="48"/>
      <c r="J120" s="48"/>
      <c r="K120" s="48" t="str">
        <f t="shared" si="1"/>
        <v/>
      </c>
      <c r="L120" s="45" t="s">
        <v>1791</v>
      </c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>
      <c r="A121" s="52" t="str">
        <f>'Ryan Ackles'!B19</f>
        <v/>
      </c>
      <c r="B121" s="45"/>
      <c r="C121" s="48"/>
      <c r="D121" s="48"/>
      <c r="E121" s="52" t="str">
        <f>'Ryan Ackles'!F19</f>
        <v/>
      </c>
      <c r="F121" s="48"/>
      <c r="G121" s="48"/>
      <c r="H121" s="48"/>
      <c r="I121" s="48"/>
      <c r="J121" s="48"/>
      <c r="K121" s="48" t="str">
        <f t="shared" si="1"/>
        <v/>
      </c>
      <c r="L121" s="45" t="s">
        <v>1791</v>
      </c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>
      <c r="A122" s="52" t="str">
        <f>'Sean OLeary'!B10</f>
        <v>Jacob deGrom</v>
      </c>
      <c r="B122" s="52"/>
      <c r="C122" s="52"/>
      <c r="D122" s="52"/>
      <c r="E122" s="52" t="str">
        <f>'Sean OLeary'!F10</f>
        <v>Liam Hendriks</v>
      </c>
      <c r="F122" s="48"/>
      <c r="G122" s="48"/>
      <c r="H122" s="48"/>
      <c r="I122" s="48"/>
      <c r="J122" s="48"/>
      <c r="K122" s="48" t="str">
        <f t="shared" si="1"/>
        <v>Jacob deGrom</v>
      </c>
      <c r="L122" s="45" t="s">
        <v>1791</v>
      </c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>
      <c r="A123" s="52" t="str">
        <f>'Sean OLeary'!B11</f>
        <v>Zac Gallen</v>
      </c>
      <c r="B123" s="45"/>
      <c r="C123" s="48"/>
      <c r="D123" s="48"/>
      <c r="E123" s="52" t="str">
        <f>'Sean OLeary'!F11</f>
        <v>Amir Garrett</v>
      </c>
      <c r="F123" s="48"/>
      <c r="G123" s="48"/>
      <c r="H123" s="48"/>
      <c r="I123" s="48"/>
      <c r="J123" s="48"/>
      <c r="K123" s="48" t="str">
        <f t="shared" si="1"/>
        <v>Zac Gallen</v>
      </c>
      <c r="L123" s="45" t="s">
        <v>1791</v>
      </c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>
      <c r="A124" s="52" t="str">
        <f>'Sean OLeary'!B12</f>
        <v>Steven Matz</v>
      </c>
      <c r="B124" s="45"/>
      <c r="C124" s="48"/>
      <c r="D124" s="48"/>
      <c r="E124" s="52" t="str">
        <f>'Sean OLeary'!F12</f>
        <v>Michael Kopech</v>
      </c>
      <c r="F124" s="48"/>
      <c r="G124" s="48"/>
      <c r="H124" s="48"/>
      <c r="I124" s="48"/>
      <c r="J124" s="48"/>
      <c r="K124" s="48" t="str">
        <f t="shared" si="1"/>
        <v>Steven Matz</v>
      </c>
      <c r="L124" s="45" t="s">
        <v>1791</v>
      </c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>
      <c r="A125" s="52" t="str">
        <f>'Sean OLeary'!B13</f>
        <v>Taijuan Walker</v>
      </c>
      <c r="B125" s="45"/>
      <c r="C125" s="48"/>
      <c r="D125" s="48"/>
      <c r="E125" s="52" t="str">
        <f>'Sean OLeary'!F13</f>
        <v>Ryan Weathers</v>
      </c>
      <c r="F125" s="48"/>
      <c r="G125" s="48"/>
      <c r="H125" s="48"/>
      <c r="I125" s="48"/>
      <c r="J125" s="48"/>
      <c r="K125" s="48" t="str">
        <f t="shared" si="1"/>
        <v>Taijuan Walker</v>
      </c>
      <c r="L125" s="45" t="s">
        <v>1791</v>
      </c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>
      <c r="A126" s="52" t="str">
        <f>'Sean OLeary'!B14</f>
        <v>Madison Bumgarner</v>
      </c>
      <c r="B126" s="45"/>
      <c r="C126" s="48"/>
      <c r="D126" s="48"/>
      <c r="E126" s="52" t="str">
        <f>'Sean OLeary'!F14</f>
        <v/>
      </c>
      <c r="F126" s="48"/>
      <c r="G126" s="48"/>
      <c r="H126" s="48"/>
      <c r="I126" s="48"/>
      <c r="J126" s="48"/>
      <c r="K126" s="48" t="str">
        <f t="shared" si="1"/>
        <v>Madison Bumgarner</v>
      </c>
      <c r="L126" s="45" t="s">
        <v>1791</v>
      </c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>
      <c r="A127" s="52" t="str">
        <f>'Sean OLeary'!B15</f>
        <v/>
      </c>
      <c r="B127" s="45"/>
      <c r="C127" s="48"/>
      <c r="D127" s="48"/>
      <c r="E127" s="52" t="str">
        <f>'Sean OLeary'!F15</f>
        <v/>
      </c>
      <c r="F127" s="48"/>
      <c r="G127" s="48"/>
      <c r="H127" s="48"/>
      <c r="I127" s="48"/>
      <c r="J127" s="48"/>
      <c r="K127" s="48" t="str">
        <f t="shared" si="1"/>
        <v/>
      </c>
      <c r="L127" s="45" t="s">
        <v>1791</v>
      </c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>
      <c r="A128" s="52" t="str">
        <f>'Sean OLeary'!B16</f>
        <v/>
      </c>
      <c r="B128" s="45"/>
      <c r="C128" s="48"/>
      <c r="D128" s="48"/>
      <c r="E128" s="52" t="str">
        <f>'Sean OLeary'!F16</f>
        <v/>
      </c>
      <c r="F128" s="48"/>
      <c r="G128" s="48"/>
      <c r="H128" s="48"/>
      <c r="I128" s="48"/>
      <c r="J128" s="48"/>
      <c r="K128" s="48" t="str">
        <f t="shared" si="1"/>
        <v/>
      </c>
      <c r="L128" s="45" t="s">
        <v>1791</v>
      </c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>
      <c r="A129" s="52" t="str">
        <f>'Sean OLeary'!B17</f>
        <v/>
      </c>
      <c r="B129" s="45"/>
      <c r="C129" s="48"/>
      <c r="D129" s="48"/>
      <c r="E129" s="52" t="str">
        <f>'Sean OLeary'!F17</f>
        <v/>
      </c>
      <c r="F129" s="48"/>
      <c r="G129" s="48"/>
      <c r="H129" s="48"/>
      <c r="I129" s="48"/>
      <c r="J129" s="48"/>
      <c r="K129" s="48" t="str">
        <f t="shared" si="1"/>
        <v/>
      </c>
      <c r="L129" s="45" t="s">
        <v>1791</v>
      </c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>
      <c r="A130" s="52" t="str">
        <f>'Sean OLeary'!B18</f>
        <v/>
      </c>
      <c r="B130" s="45"/>
      <c r="C130" s="48"/>
      <c r="D130" s="48"/>
      <c r="E130" s="52" t="str">
        <f>'Sean OLeary'!F18</f>
        <v/>
      </c>
      <c r="F130" s="48"/>
      <c r="G130" s="48"/>
      <c r="H130" s="48"/>
      <c r="I130" s="48"/>
      <c r="J130" s="48"/>
      <c r="K130" s="48" t="str">
        <f t="shared" si="1"/>
        <v/>
      </c>
      <c r="L130" s="45" t="s">
        <v>1791</v>
      </c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>
      <c r="A131" s="52" t="str">
        <f>'Sean OLeary'!B19</f>
        <v/>
      </c>
      <c r="B131" s="45"/>
      <c r="C131" s="48"/>
      <c r="D131" s="48"/>
      <c r="E131" s="52" t="str">
        <f>'Sean OLeary'!F19</f>
        <v/>
      </c>
      <c r="F131" s="48"/>
      <c r="G131" s="48"/>
      <c r="H131" s="48"/>
      <c r="I131" s="48"/>
      <c r="J131" s="48"/>
      <c r="K131" s="48" t="str">
        <f t="shared" si="1"/>
        <v/>
      </c>
      <c r="L131" s="45" t="s">
        <v>1791</v>
      </c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>
      <c r="A132" s="52" t="str">
        <f>'Justin Robertson'!B10</f>
        <v>Brandon Woodruff</v>
      </c>
      <c r="B132" s="52"/>
      <c r="C132" s="52"/>
      <c r="D132" s="52"/>
      <c r="E132" s="52" t="str">
        <f>'Justin Robertson'!F10</f>
        <v>Mark Melancon</v>
      </c>
      <c r="F132" s="48"/>
      <c r="G132" s="48"/>
      <c r="H132" s="48"/>
      <c r="I132" s="48"/>
      <c r="J132" s="48"/>
      <c r="K132" s="48" t="str">
        <f t="shared" si="1"/>
        <v>Brandon Woodruff</v>
      </c>
      <c r="L132" s="45" t="s">
        <v>1791</v>
      </c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>
      <c r="A133" s="52" t="str">
        <f>'Justin Robertson'!B11</f>
        <v>Trevor Rogers</v>
      </c>
      <c r="B133" s="45"/>
      <c r="C133" s="48"/>
      <c r="D133" s="48"/>
      <c r="E133" s="52" t="str">
        <f>'Justin Robertson'!F11</f>
        <v>Alex Reyes</v>
      </c>
      <c r="F133" s="48"/>
      <c r="G133" s="48"/>
      <c r="H133" s="48"/>
      <c r="I133" s="48"/>
      <c r="J133" s="48"/>
      <c r="K133" s="48" t="str">
        <f t="shared" si="1"/>
        <v>Trevor Rogers</v>
      </c>
      <c r="L133" s="45" t="s">
        <v>1791</v>
      </c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>
      <c r="A134" s="52" t="str">
        <f>'Justin Robertson'!B12</f>
        <v>Lance McCullers Jr.</v>
      </c>
      <c r="B134" s="45"/>
      <c r="C134" s="48"/>
      <c r="D134" s="48"/>
      <c r="E134" s="52" t="str">
        <f>'Justin Robertson'!F12</f>
        <v>Ryan Pressly</v>
      </c>
      <c r="F134" s="48"/>
      <c r="G134" s="48"/>
      <c r="H134" s="48"/>
      <c r="I134" s="48"/>
      <c r="J134" s="48"/>
      <c r="K134" s="48" t="str">
        <f t="shared" si="1"/>
        <v>Lance McCullers Jr.</v>
      </c>
      <c r="L134" s="45" t="s">
        <v>1791</v>
      </c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>
      <c r="A135" s="52" t="str">
        <f>'Justin Robertson'!B13</f>
        <v>Cristian Javier</v>
      </c>
      <c r="B135" s="45"/>
      <c r="C135" s="48"/>
      <c r="D135" s="48"/>
      <c r="E135" s="52" t="str">
        <f>'Justin Robertson'!F13</f>
        <v>Jose Alvarado</v>
      </c>
      <c r="F135" s="48"/>
      <c r="G135" s="48"/>
      <c r="H135" s="48"/>
      <c r="I135" s="48"/>
      <c r="J135" s="48"/>
      <c r="K135" s="48" t="str">
        <f t="shared" si="1"/>
        <v>Cristian Javier</v>
      </c>
      <c r="L135" s="45" t="s">
        <v>1791</v>
      </c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>
      <c r="A136" s="52" t="str">
        <f>'Justin Robertson'!B14</f>
        <v>Adam Wainwright</v>
      </c>
      <c r="B136" s="45"/>
      <c r="C136" s="48"/>
      <c r="D136" s="48"/>
      <c r="E136" s="52" t="str">
        <f>'Justin Robertson'!F14</f>
        <v>Rafael Montero</v>
      </c>
      <c r="F136" s="48"/>
      <c r="G136" s="48"/>
      <c r="H136" s="48"/>
      <c r="I136" s="48"/>
      <c r="J136" s="48"/>
      <c r="K136" s="48" t="str">
        <f t="shared" si="1"/>
        <v>Adam Wainwright</v>
      </c>
      <c r="L136" s="45" t="s">
        <v>1791</v>
      </c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>
      <c r="A137" s="52" t="str">
        <f>'Justin Robertson'!B15</f>
        <v>Shane McClanahan</v>
      </c>
      <c r="B137" s="45"/>
      <c r="C137" s="48"/>
      <c r="D137" s="48"/>
      <c r="E137" s="52" t="str">
        <f>'Justin Robertson'!F15</f>
        <v>Emilio Pagan</v>
      </c>
      <c r="F137" s="48"/>
      <c r="G137" s="48"/>
      <c r="H137" s="48"/>
      <c r="I137" s="48"/>
      <c r="J137" s="48"/>
      <c r="K137" s="48" t="str">
        <f t="shared" si="1"/>
        <v>Shane McClanahan</v>
      </c>
      <c r="L137" s="45" t="s">
        <v>1791</v>
      </c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>
      <c r="A138" s="52" t="str">
        <f>'Justin Robertson'!B16</f>
        <v>Nate Pearson</v>
      </c>
      <c r="B138" s="45"/>
      <c r="C138" s="48"/>
      <c r="D138" s="48"/>
      <c r="E138" s="52" t="str">
        <f>'Justin Robertson'!F16</f>
        <v>Pierce Johnson</v>
      </c>
      <c r="F138" s="48"/>
      <c r="G138" s="48"/>
      <c r="H138" s="48"/>
      <c r="I138" s="48"/>
      <c r="J138" s="48"/>
      <c r="K138" s="48" t="str">
        <f t="shared" si="1"/>
        <v>Nate Pearson</v>
      </c>
      <c r="L138" s="45" t="s">
        <v>1791</v>
      </c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>
      <c r="A139" s="52" t="str">
        <f>'Justin Robertson'!B17</f>
        <v>MacKenzie Gore</v>
      </c>
      <c r="B139" s="45"/>
      <c r="C139" s="48"/>
      <c r="D139" s="48"/>
      <c r="E139" s="52" t="str">
        <f>'Justin Robertson'!F17</f>
        <v/>
      </c>
      <c r="F139" s="48"/>
      <c r="G139" s="48"/>
      <c r="H139" s="48"/>
      <c r="I139" s="48"/>
      <c r="J139" s="48"/>
      <c r="K139" s="48" t="str">
        <f t="shared" si="1"/>
        <v>MacKenzie Gore</v>
      </c>
      <c r="L139" s="45" t="s">
        <v>1791</v>
      </c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>
      <c r="A140" s="52" t="str">
        <f>'Justin Robertson'!B18</f>
        <v/>
      </c>
      <c r="B140" s="45"/>
      <c r="C140" s="48"/>
      <c r="D140" s="48"/>
      <c r="E140" s="52" t="str">
        <f>'Justin Robertson'!F18</f>
        <v/>
      </c>
      <c r="F140" s="48"/>
      <c r="G140" s="48"/>
      <c r="H140" s="48"/>
      <c r="I140" s="48"/>
      <c r="J140" s="48"/>
      <c r="K140" s="48" t="str">
        <f t="shared" si="1"/>
        <v/>
      </c>
      <c r="L140" s="45" t="s">
        <v>1791</v>
      </c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>
      <c r="A141" s="52" t="str">
        <f>'Justin Robertson'!B19</f>
        <v/>
      </c>
      <c r="B141" s="45"/>
      <c r="C141" s="48"/>
      <c r="D141" s="48"/>
      <c r="E141" s="52" t="str">
        <f>'Justin Robertson'!F19</f>
        <v/>
      </c>
      <c r="F141" s="48"/>
      <c r="G141" s="48"/>
      <c r="H141" s="48"/>
      <c r="I141" s="48"/>
      <c r="J141" s="48"/>
      <c r="K141" s="48" t="str">
        <f t="shared" si="1"/>
        <v/>
      </c>
      <c r="L141" s="45" t="s">
        <v>1791</v>
      </c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>
      <c r="A142" s="48" t="str">
        <f>'Angelo Liu'!B10</f>
        <v>Clayton Kershaw</v>
      </c>
      <c r="B142" s="48"/>
      <c r="C142" s="48"/>
      <c r="D142" s="48"/>
      <c r="E142" s="48" t="str">
        <f>'Angelo Liu'!F10</f>
        <v>Chad Green</v>
      </c>
      <c r="F142" s="48"/>
      <c r="G142" s="48"/>
      <c r="H142" s="48"/>
      <c r="I142" s="48"/>
      <c r="J142" s="48"/>
      <c r="K142" s="48" t="str">
        <f t="shared" si="1"/>
        <v>Clayton Kershaw</v>
      </c>
      <c r="L142" s="45" t="s">
        <v>1791</v>
      </c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>
      <c r="A143" s="48" t="str">
        <f>'Angelo Liu'!B11</f>
        <v>Shohei Ohtani</v>
      </c>
      <c r="B143" s="45"/>
      <c r="C143" s="48"/>
      <c r="D143" s="48"/>
      <c r="E143" s="48" t="str">
        <f>'Angelo Liu'!F11</f>
        <v>Tanner Scott</v>
      </c>
      <c r="F143" s="48"/>
      <c r="G143" s="48"/>
      <c r="H143" s="48"/>
      <c r="I143" s="48"/>
      <c r="J143" s="48"/>
      <c r="K143" s="48" t="str">
        <f t="shared" si="1"/>
        <v>Shohei Ohtani</v>
      </c>
      <c r="L143" s="45" t="s">
        <v>1791</v>
      </c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>
      <c r="A144" s="48" t="str">
        <f>'Angelo Liu'!B12</f>
        <v>Kevin Gausman</v>
      </c>
      <c r="B144" s="45"/>
      <c r="C144" s="48"/>
      <c r="D144" s="48"/>
      <c r="E144" s="48" t="str">
        <f>'Angelo Liu'!F12</f>
        <v/>
      </c>
      <c r="F144" s="48"/>
      <c r="G144" s="48"/>
      <c r="H144" s="48"/>
      <c r="I144" s="48"/>
      <c r="J144" s="48"/>
      <c r="K144" s="48" t="str">
        <f t="shared" si="1"/>
        <v>Kevin Gausman</v>
      </c>
      <c r="L144" s="45" t="s">
        <v>1791</v>
      </c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>
      <c r="A145" s="48" t="str">
        <f>'Angelo Liu'!B13</f>
        <v>Corey Kluber</v>
      </c>
      <c r="B145" s="45"/>
      <c r="C145" s="48"/>
      <c r="D145" s="48"/>
      <c r="E145" s="48" t="str">
        <f>'Angelo Liu'!F13</f>
        <v/>
      </c>
      <c r="F145" s="48"/>
      <c r="G145" s="48"/>
      <c r="H145" s="48"/>
      <c r="I145" s="48"/>
      <c r="J145" s="48"/>
      <c r="K145" s="48" t="str">
        <f t="shared" si="1"/>
        <v>Corey Kluber</v>
      </c>
      <c r="L145" s="45" t="s">
        <v>1791</v>
      </c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>
      <c r="A146" s="48" t="str">
        <f>'Angelo Liu'!B14</f>
        <v>Sandy Alcantara</v>
      </c>
      <c r="B146" s="45"/>
      <c r="C146" s="48"/>
      <c r="D146" s="48"/>
      <c r="E146" s="48" t="str">
        <f>'Angelo Liu'!F14</f>
        <v/>
      </c>
      <c r="F146" s="48"/>
      <c r="G146" s="48"/>
      <c r="H146" s="48"/>
      <c r="I146" s="48"/>
      <c r="J146" s="48"/>
      <c r="K146" s="48" t="str">
        <f t="shared" si="1"/>
        <v>Sandy Alcantara</v>
      </c>
      <c r="L146" s="45" t="s">
        <v>1791</v>
      </c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>
      <c r="A147" s="48" t="str">
        <f>'Angelo Liu'!B15</f>
        <v>Chris Bassitt</v>
      </c>
      <c r="B147" s="45"/>
      <c r="C147" s="48"/>
      <c r="D147" s="48"/>
      <c r="E147" s="48" t="str">
        <f>'Angelo Liu'!F15</f>
        <v/>
      </c>
      <c r="F147" s="48"/>
      <c r="G147" s="48"/>
      <c r="H147" s="48"/>
      <c r="I147" s="48"/>
      <c r="J147" s="48"/>
      <c r="K147" s="48" t="str">
        <f t="shared" si="1"/>
        <v>Chris Bassitt</v>
      </c>
      <c r="L147" s="45" t="s">
        <v>1791</v>
      </c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>
      <c r="A148" s="48" t="str">
        <f>'Angelo Liu'!B16</f>
        <v/>
      </c>
      <c r="B148" s="45"/>
      <c r="C148" s="48"/>
      <c r="D148" s="48"/>
      <c r="E148" s="48" t="str">
        <f>'Angelo Liu'!F16</f>
        <v/>
      </c>
      <c r="F148" s="48"/>
      <c r="G148" s="48"/>
      <c r="H148" s="48"/>
      <c r="I148" s="48"/>
      <c r="J148" s="48"/>
      <c r="K148" s="48" t="str">
        <f t="shared" si="1"/>
        <v/>
      </c>
      <c r="L148" s="45" t="s">
        <v>1791</v>
      </c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>
      <c r="A149" s="48" t="str">
        <f>'Angelo Liu'!B17</f>
        <v/>
      </c>
      <c r="B149" s="45"/>
      <c r="C149" s="48"/>
      <c r="D149" s="48"/>
      <c r="E149" s="48" t="str">
        <f>'Angelo Liu'!F17</f>
        <v/>
      </c>
      <c r="F149" s="48"/>
      <c r="G149" s="48"/>
      <c r="H149" s="48"/>
      <c r="I149" s="48"/>
      <c r="J149" s="48"/>
      <c r="K149" s="48" t="str">
        <f t="shared" si="1"/>
        <v/>
      </c>
      <c r="L149" s="45" t="s">
        <v>1791</v>
      </c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>
      <c r="A150" s="48" t="str">
        <f>'Angelo Liu'!B18</f>
        <v/>
      </c>
      <c r="B150" s="45"/>
      <c r="C150" s="48"/>
      <c r="D150" s="48"/>
      <c r="E150" s="48" t="str">
        <f>'Angelo Liu'!F18</f>
        <v/>
      </c>
      <c r="F150" s="48"/>
      <c r="G150" s="48"/>
      <c r="H150" s="48"/>
      <c r="I150" s="48"/>
      <c r="J150" s="48"/>
      <c r="K150" s="48" t="str">
        <f t="shared" si="1"/>
        <v/>
      </c>
      <c r="L150" s="45" t="s">
        <v>1791</v>
      </c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>
      <c r="A151" s="48" t="str">
        <f>'Angelo Liu'!B19</f>
        <v/>
      </c>
      <c r="B151" s="45"/>
      <c r="C151" s="48"/>
      <c r="D151" s="48"/>
      <c r="E151" s="48" t="str">
        <f>'Angelo Liu'!F19</f>
        <v/>
      </c>
      <c r="F151" s="48"/>
      <c r="G151" s="48"/>
      <c r="H151" s="48"/>
      <c r="I151" s="48"/>
      <c r="J151" s="48"/>
      <c r="K151" s="48" t="str">
        <f t="shared" si="1"/>
        <v/>
      </c>
      <c r="L151" s="45" t="s">
        <v>1791</v>
      </c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>
      <c r="A152" s="52" t="str">
        <f>'Kevin Schnur'!B10</f>
        <v>Matthew Boyd</v>
      </c>
      <c r="B152" s="52"/>
      <c r="C152" s="52"/>
      <c r="D152" s="52"/>
      <c r="E152" s="52" t="str">
        <f>'Kevin Schnur'!F10</f>
        <v>Nick Anderson</v>
      </c>
      <c r="F152" s="48"/>
      <c r="G152" s="48"/>
      <c r="H152" s="48"/>
      <c r="I152" s="48"/>
      <c r="J152" s="48"/>
      <c r="K152" s="48" t="str">
        <f t="shared" si="1"/>
        <v>Matthew Boyd</v>
      </c>
      <c r="L152" s="45" t="s">
        <v>1791</v>
      </c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>
      <c r="A153" s="52" t="str">
        <f>'Kevin Schnur'!B11</f>
        <v>Kyle Hendricks</v>
      </c>
      <c r="B153" s="45"/>
      <c r="C153" s="48"/>
      <c r="D153" s="48"/>
      <c r="E153" s="52" t="str">
        <f>'Kevin Schnur'!F11</f>
        <v>Trevor May</v>
      </c>
      <c r="F153" s="48"/>
      <c r="G153" s="48"/>
      <c r="H153" s="48"/>
      <c r="I153" s="48"/>
      <c r="J153" s="48"/>
      <c r="K153" s="48" t="str">
        <f t="shared" si="1"/>
        <v>Kyle Hendricks</v>
      </c>
      <c r="L153" s="45" t="s">
        <v>1791</v>
      </c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>
      <c r="A154" s="52" t="str">
        <f>'Kevin Schnur'!B12</f>
        <v>Blake Snell</v>
      </c>
      <c r="B154" s="45"/>
      <c r="C154" s="48"/>
      <c r="D154" s="48"/>
      <c r="E154" s="52" t="str">
        <f>'Kevin Schnur'!F12</f>
        <v/>
      </c>
      <c r="F154" s="48"/>
      <c r="G154" s="48"/>
      <c r="H154" s="48"/>
      <c r="I154" s="48"/>
      <c r="J154" s="48"/>
      <c r="K154" s="48" t="str">
        <f t="shared" si="1"/>
        <v>Blake Snell</v>
      </c>
      <c r="L154" s="45" t="s">
        <v>1791</v>
      </c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>
      <c r="A155" s="52" t="str">
        <f>'Kevin Schnur'!B13</f>
        <v>Chris Sale</v>
      </c>
      <c r="B155" s="45"/>
      <c r="C155" s="48"/>
      <c r="D155" s="48"/>
      <c r="E155" s="52" t="str">
        <f>'Kevin Schnur'!F13</f>
        <v/>
      </c>
      <c r="F155" s="48"/>
      <c r="G155" s="48"/>
      <c r="H155" s="48"/>
      <c r="I155" s="48"/>
      <c r="J155" s="48"/>
      <c r="K155" s="48" t="str">
        <f t="shared" si="1"/>
        <v>Chris Sale</v>
      </c>
      <c r="L155" s="45" t="s">
        <v>1791</v>
      </c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>
      <c r="A156" s="52" t="str">
        <f>'Kevin Schnur'!B14</f>
        <v>Jake Arrieta</v>
      </c>
      <c r="B156" s="45"/>
      <c r="C156" s="48"/>
      <c r="D156" s="48"/>
      <c r="E156" s="52" t="str">
        <f>'Kevin Schnur'!F14</f>
        <v/>
      </c>
      <c r="F156" s="48"/>
      <c r="G156" s="48"/>
      <c r="H156" s="48"/>
      <c r="I156" s="48"/>
      <c r="J156" s="48"/>
      <c r="K156" s="48" t="str">
        <f t="shared" si="1"/>
        <v>Jake Arrieta</v>
      </c>
      <c r="L156" s="45" t="s">
        <v>1791</v>
      </c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>
      <c r="A157" s="52" t="str">
        <f>'Kevin Schnur'!B15</f>
        <v>Carlos Rodon</v>
      </c>
      <c r="B157" s="45"/>
      <c r="C157" s="48"/>
      <c r="D157" s="48"/>
      <c r="E157" s="52" t="str">
        <f>'Kevin Schnur'!F15</f>
        <v/>
      </c>
      <c r="F157" s="48"/>
      <c r="G157" s="48"/>
      <c r="H157" s="48"/>
      <c r="I157" s="48"/>
      <c r="J157" s="48"/>
      <c r="K157" s="48" t="str">
        <f t="shared" si="1"/>
        <v>Carlos Rodon</v>
      </c>
      <c r="L157" s="45" t="s">
        <v>1791</v>
      </c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>
      <c r="A158" s="52" t="str">
        <f>'Kevin Schnur'!B16</f>
        <v>Danny Duffy</v>
      </c>
      <c r="B158" s="45"/>
      <c r="C158" s="48"/>
      <c r="D158" s="48"/>
      <c r="E158" s="52" t="str">
        <f>'Kevin Schnur'!F16</f>
        <v/>
      </c>
      <c r="F158" s="48"/>
      <c r="G158" s="48"/>
      <c r="H158" s="48"/>
      <c r="I158" s="48"/>
      <c r="J158" s="48"/>
      <c r="K158" s="48" t="str">
        <f t="shared" si="1"/>
        <v>Danny Duffy</v>
      </c>
      <c r="L158" s="45" t="s">
        <v>1791</v>
      </c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>
      <c r="A159" s="52" t="str">
        <f>'Kevin Schnur'!B17</f>
        <v/>
      </c>
      <c r="B159" s="45"/>
      <c r="C159" s="48"/>
      <c r="D159" s="48"/>
      <c r="E159" s="52" t="str">
        <f>'Kevin Schnur'!F17</f>
        <v/>
      </c>
      <c r="F159" s="48"/>
      <c r="G159" s="48"/>
      <c r="H159" s="48"/>
      <c r="I159" s="48"/>
      <c r="J159" s="48"/>
      <c r="K159" s="48" t="str">
        <f t="shared" si="1"/>
        <v/>
      </c>
      <c r="L159" s="45" t="s">
        <v>1791</v>
      </c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>
      <c r="A160" s="52" t="str">
        <f>'Kevin Schnur'!B18</f>
        <v/>
      </c>
      <c r="B160" s="45"/>
      <c r="C160" s="48"/>
      <c r="D160" s="48"/>
      <c r="E160" s="52" t="str">
        <f>'Kevin Schnur'!F18</f>
        <v/>
      </c>
      <c r="F160" s="48"/>
      <c r="G160" s="48"/>
      <c r="H160" s="48"/>
      <c r="I160" s="48"/>
      <c r="J160" s="48"/>
      <c r="K160" s="48" t="str">
        <f t="shared" si="1"/>
        <v/>
      </c>
      <c r="L160" s="45" t="s">
        <v>1791</v>
      </c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>
      <c r="A161" s="52" t="str">
        <f>'Kevin Schnur'!B19</f>
        <v/>
      </c>
      <c r="B161" s="45"/>
      <c r="C161" s="48"/>
      <c r="D161" s="48"/>
      <c r="E161" s="52" t="str">
        <f>'Kevin Schnur'!F19</f>
        <v/>
      </c>
      <c r="F161" s="48"/>
      <c r="G161" s="48"/>
      <c r="H161" s="48"/>
      <c r="I161" s="48"/>
      <c r="J161" s="48"/>
      <c r="K161" s="48" t="str">
        <f t="shared" si="1"/>
        <v/>
      </c>
      <c r="L161" s="45" t="s">
        <v>1791</v>
      </c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>
      <c r="A162" s="48"/>
      <c r="B162" s="45"/>
      <c r="C162" s="48"/>
      <c r="D162" s="48"/>
      <c r="E162" s="48"/>
      <c r="F162" s="48"/>
      <c r="G162" s="48"/>
      <c r="H162" s="48"/>
      <c r="I162" s="48"/>
      <c r="J162" s="48"/>
      <c r="K162" s="48" t="str">
        <f t="shared" ref="K162:K321" si="2">E2</f>
        <v>Josh Hader</v>
      </c>
      <c r="L162" s="45" t="s">
        <v>1791</v>
      </c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>
      <c r="A163" s="48"/>
      <c r="B163" s="45"/>
      <c r="C163" s="48"/>
      <c r="D163" s="48"/>
      <c r="E163" s="48"/>
      <c r="F163" s="48"/>
      <c r="G163" s="48"/>
      <c r="H163" s="48"/>
      <c r="I163" s="48"/>
      <c r="J163" s="48"/>
      <c r="K163" s="48" t="str">
        <f t="shared" si="2"/>
        <v>James Karinchak</v>
      </c>
      <c r="L163" s="45" t="s">
        <v>1791</v>
      </c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>
      <c r="A164" s="48"/>
      <c r="B164" s="45"/>
      <c r="C164" s="48"/>
      <c r="D164" s="48"/>
      <c r="E164" s="48"/>
      <c r="F164" s="48"/>
      <c r="G164" s="48"/>
      <c r="H164" s="48"/>
      <c r="I164" s="48"/>
      <c r="J164" s="48"/>
      <c r="K164" s="48" t="str">
        <f t="shared" si="2"/>
        <v>Emmanuel Clase</v>
      </c>
      <c r="L164" s="45" t="s">
        <v>1791</v>
      </c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>
      <c r="A165" s="48"/>
      <c r="B165" s="45"/>
      <c r="C165" s="48"/>
      <c r="D165" s="48"/>
      <c r="E165" s="48"/>
      <c r="F165" s="48"/>
      <c r="G165" s="48"/>
      <c r="H165" s="48"/>
      <c r="I165" s="48"/>
      <c r="J165" s="48"/>
      <c r="K165" s="48" t="str">
        <f t="shared" si="2"/>
        <v>Josh Staumont</v>
      </c>
      <c r="L165" s="45" t="s">
        <v>1791</v>
      </c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>
      <c r="A166" s="48"/>
      <c r="B166" s="45"/>
      <c r="C166" s="48"/>
      <c r="D166" s="48"/>
      <c r="E166" s="48"/>
      <c r="F166" s="48"/>
      <c r="G166" s="48"/>
      <c r="H166" s="48"/>
      <c r="I166" s="48"/>
      <c r="J166" s="48"/>
      <c r="K166" s="48" t="str">
        <f t="shared" si="2"/>
        <v>Garrett Crochet</v>
      </c>
      <c r="L166" s="45" t="s">
        <v>1791</v>
      </c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>
      <c r="A167" s="48"/>
      <c r="B167" s="45"/>
      <c r="C167" s="48"/>
      <c r="D167" s="48"/>
      <c r="E167" s="48"/>
      <c r="F167" s="48"/>
      <c r="G167" s="48"/>
      <c r="H167" s="48"/>
      <c r="I167" s="48"/>
      <c r="J167" s="48"/>
      <c r="K167" s="48" t="str">
        <f t="shared" si="2"/>
        <v>Garrett Whitlock</v>
      </c>
      <c r="L167" s="45" t="s">
        <v>1791</v>
      </c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>
      <c r="A168" s="48"/>
      <c r="B168" s="45"/>
      <c r="C168" s="48"/>
      <c r="D168" s="48"/>
      <c r="E168" s="48"/>
      <c r="F168" s="48"/>
      <c r="G168" s="48"/>
      <c r="H168" s="48"/>
      <c r="I168" s="48"/>
      <c r="J168" s="48"/>
      <c r="K168" s="48" t="str">
        <f t="shared" si="2"/>
        <v>Dylan Floro</v>
      </c>
      <c r="L168" s="45" t="s">
        <v>1791</v>
      </c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>
      <c r="A169" s="48"/>
      <c r="B169" s="45"/>
      <c r="C169" s="48"/>
      <c r="D169" s="48"/>
      <c r="E169" s="48"/>
      <c r="F169" s="48"/>
      <c r="G169" s="48"/>
      <c r="H169" s="48"/>
      <c r="I169" s="48"/>
      <c r="J169" s="48"/>
      <c r="K169" s="48" t="str">
        <f t="shared" si="2"/>
        <v>Archie Bradley</v>
      </c>
      <c r="L169" s="45" t="s">
        <v>1791</v>
      </c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>
      <c r="A170" s="48"/>
      <c r="B170" s="45"/>
      <c r="C170" s="48"/>
      <c r="D170" s="48"/>
      <c r="E170" s="48"/>
      <c r="F170" s="48"/>
      <c r="G170" s="48"/>
      <c r="H170" s="48"/>
      <c r="I170" s="48"/>
      <c r="J170" s="48"/>
      <c r="K170" s="48" t="str">
        <f t="shared" si="2"/>
        <v>Tyler Matzek</v>
      </c>
      <c r="L170" s="45" t="s">
        <v>1791</v>
      </c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>
      <c r="A171" s="48"/>
      <c r="B171" s="45"/>
      <c r="C171" s="48"/>
      <c r="D171" s="48"/>
      <c r="E171" s="48"/>
      <c r="F171" s="48"/>
      <c r="G171" s="48"/>
      <c r="H171" s="48"/>
      <c r="I171" s="48"/>
      <c r="J171" s="48"/>
      <c r="K171" s="48" t="str">
        <f t="shared" si="2"/>
        <v>Luis Cessa</v>
      </c>
      <c r="L171" s="45" t="s">
        <v>1791</v>
      </c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>
      <c r="A172" s="48"/>
      <c r="B172" s="45"/>
      <c r="C172" s="48"/>
      <c r="D172" s="48"/>
      <c r="E172" s="48"/>
      <c r="F172" s="48"/>
      <c r="G172" s="48"/>
      <c r="H172" s="48"/>
      <c r="I172" s="48"/>
      <c r="J172" s="48"/>
      <c r="K172" s="48" t="str">
        <f t="shared" si="2"/>
        <v>Mychal Givens</v>
      </c>
      <c r="L172" s="45" t="s">
        <v>1791</v>
      </c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>
      <c r="A173" s="48"/>
      <c r="B173" s="45"/>
      <c r="C173" s="48"/>
      <c r="D173" s="48"/>
      <c r="E173" s="48"/>
      <c r="F173" s="48"/>
      <c r="G173" s="48"/>
      <c r="H173" s="48"/>
      <c r="I173" s="48"/>
      <c r="J173" s="48"/>
      <c r="K173" s="48" t="str">
        <f t="shared" si="2"/>
        <v>Josh Fleming</v>
      </c>
      <c r="L173" s="45" t="s">
        <v>1791</v>
      </c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>
      <c r="A174" s="48"/>
      <c r="B174" s="45"/>
      <c r="C174" s="48"/>
      <c r="D174" s="48"/>
      <c r="E174" s="48"/>
      <c r="F174" s="48"/>
      <c r="G174" s="48"/>
      <c r="H174" s="48"/>
      <c r="I174" s="48"/>
      <c r="J174" s="48"/>
      <c r="K174" s="48" t="str">
        <f t="shared" si="2"/>
        <v>Lou Trivino</v>
      </c>
      <c r="L174" s="45" t="s">
        <v>1791</v>
      </c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>
      <c r="A175" s="48"/>
      <c r="B175" s="45"/>
      <c r="C175" s="48"/>
      <c r="D175" s="48"/>
      <c r="E175" s="48"/>
      <c r="F175" s="48"/>
      <c r="G175" s="48"/>
      <c r="H175" s="48"/>
      <c r="I175" s="48"/>
      <c r="J175" s="48"/>
      <c r="K175" s="48" t="str">
        <f t="shared" si="2"/>
        <v>Rafael Dolis</v>
      </c>
      <c r="L175" s="45" t="s">
        <v>1791</v>
      </c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>
      <c r="A176" s="48"/>
      <c r="B176" s="45"/>
      <c r="C176" s="48"/>
      <c r="D176" s="48"/>
      <c r="E176" s="48"/>
      <c r="F176" s="48"/>
      <c r="G176" s="48"/>
      <c r="H176" s="48"/>
      <c r="I176" s="48"/>
      <c r="J176" s="48"/>
      <c r="K176" s="48" t="str">
        <f t="shared" si="2"/>
        <v>Michael Fulmer</v>
      </c>
      <c r="L176" s="45" t="s">
        <v>1791</v>
      </c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>
      <c r="A177" s="48"/>
      <c r="B177" s="45"/>
      <c r="C177" s="48"/>
      <c r="D177" s="48"/>
      <c r="E177" s="48"/>
      <c r="F177" s="48"/>
      <c r="G177" s="48"/>
      <c r="H177" s="48"/>
      <c r="I177" s="48"/>
      <c r="J177" s="48"/>
      <c r="K177" s="48" t="str">
        <f t="shared" si="2"/>
        <v>Tim Hill</v>
      </c>
      <c r="L177" s="45" t="s">
        <v>1791</v>
      </c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>
      <c r="A178" s="48"/>
      <c r="B178" s="45"/>
      <c r="C178" s="48"/>
      <c r="D178" s="48"/>
      <c r="E178" s="48"/>
      <c r="F178" s="48"/>
      <c r="G178" s="48"/>
      <c r="H178" s="48"/>
      <c r="I178" s="48"/>
      <c r="J178" s="48"/>
      <c r="K178" s="48" t="str">
        <f t="shared" si="2"/>
        <v>J.B. Wendelken</v>
      </c>
      <c r="L178" s="45" t="s">
        <v>1791</v>
      </c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>
      <c r="A179" s="48"/>
      <c r="B179" s="45"/>
      <c r="C179" s="48"/>
      <c r="D179" s="48"/>
      <c r="E179" s="48"/>
      <c r="F179" s="48"/>
      <c r="G179" s="48"/>
      <c r="H179" s="48"/>
      <c r="I179" s="48"/>
      <c r="J179" s="48"/>
      <c r="K179" s="48" t="str">
        <f t="shared" si="2"/>
        <v>Pete Fairbanks</v>
      </c>
      <c r="L179" s="45" t="s">
        <v>1791</v>
      </c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>
      <c r="A180" s="48"/>
      <c r="B180" s="45"/>
      <c r="C180" s="48"/>
      <c r="D180" s="48"/>
      <c r="E180" s="48"/>
      <c r="F180" s="48"/>
      <c r="G180" s="48"/>
      <c r="H180" s="48"/>
      <c r="I180" s="48"/>
      <c r="J180" s="48"/>
      <c r="K180" s="48" t="str">
        <f t="shared" si="2"/>
        <v>Will Smith</v>
      </c>
      <c r="L180" s="45" t="s">
        <v>1791</v>
      </c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>
      <c r="A181" s="48"/>
      <c r="B181" s="45"/>
      <c r="C181" s="48"/>
      <c r="D181" s="48"/>
      <c r="E181" s="48"/>
      <c r="F181" s="48"/>
      <c r="G181" s="48"/>
      <c r="H181" s="48"/>
      <c r="I181" s="48"/>
      <c r="J181" s="48"/>
      <c r="K181" s="48" t="str">
        <f t="shared" si="2"/>
        <v/>
      </c>
      <c r="L181" s="45" t="s">
        <v>1791</v>
      </c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>
      <c r="A182" s="48"/>
      <c r="B182" s="45"/>
      <c r="C182" s="48"/>
      <c r="D182" s="48"/>
      <c r="E182" s="48"/>
      <c r="F182" s="48"/>
      <c r="G182" s="48"/>
      <c r="H182" s="48"/>
      <c r="I182" s="48"/>
      <c r="J182" s="48"/>
      <c r="K182" s="48" t="str">
        <f t="shared" si="2"/>
        <v>Yimi Garcia</v>
      </c>
      <c r="L182" s="45" t="s">
        <v>1791</v>
      </c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>
      <c r="A183" s="48"/>
      <c r="B183" s="45"/>
      <c r="C183" s="48"/>
      <c r="D183" s="48"/>
      <c r="E183" s="48"/>
      <c r="F183" s="48"/>
      <c r="G183" s="48"/>
      <c r="H183" s="48"/>
      <c r="I183" s="48"/>
      <c r="J183" s="48"/>
      <c r="K183" s="48" t="str">
        <f t="shared" si="2"/>
        <v>Drew Pomeranz</v>
      </c>
      <c r="L183" s="45" t="s">
        <v>1791</v>
      </c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>
      <c r="A184" s="48"/>
      <c r="B184" s="45"/>
      <c r="C184" s="48"/>
      <c r="D184" s="48"/>
      <c r="E184" s="48"/>
      <c r="F184" s="48"/>
      <c r="G184" s="48"/>
      <c r="H184" s="48"/>
      <c r="I184" s="48"/>
      <c r="J184" s="48"/>
      <c r="K184" s="48" t="str">
        <f t="shared" si="2"/>
        <v>Richard Rodriguez</v>
      </c>
      <c r="L184" s="45" t="s">
        <v>1791</v>
      </c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>
      <c r="A185" s="48"/>
      <c r="B185" s="45"/>
      <c r="C185" s="48"/>
      <c r="D185" s="48"/>
      <c r="E185" s="48"/>
      <c r="F185" s="48"/>
      <c r="G185" s="48"/>
      <c r="H185" s="48"/>
      <c r="I185" s="48"/>
      <c r="J185" s="48"/>
      <c r="K185" s="48" t="str">
        <f t="shared" si="2"/>
        <v>Hector Neris</v>
      </c>
      <c r="L185" s="45" t="s">
        <v>1791</v>
      </c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>
      <c r="A186" s="48"/>
      <c r="B186" s="45"/>
      <c r="C186" s="48"/>
      <c r="D186" s="48"/>
      <c r="E186" s="48"/>
      <c r="F186" s="48"/>
      <c r="G186" s="48"/>
      <c r="H186" s="48"/>
      <c r="I186" s="48"/>
      <c r="J186" s="48"/>
      <c r="K186" s="48" t="str">
        <f t="shared" si="2"/>
        <v>Jake McGee</v>
      </c>
      <c r="L186" s="45" t="s">
        <v>1791</v>
      </c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>
      <c r="A187" s="48"/>
      <c r="B187" s="45"/>
      <c r="C187" s="48"/>
      <c r="D187" s="48"/>
      <c r="E187" s="48"/>
      <c r="F187" s="48"/>
      <c r="G187" s="48"/>
      <c r="H187" s="48"/>
      <c r="I187" s="48"/>
      <c r="J187" s="48"/>
      <c r="K187" s="48" t="str">
        <f t="shared" si="2"/>
        <v>Brusdar Graterol</v>
      </c>
      <c r="L187" s="45" t="s">
        <v>1791</v>
      </c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>
      <c r="A188" s="48"/>
      <c r="B188" s="45"/>
      <c r="C188" s="48"/>
      <c r="D188" s="48"/>
      <c r="E188" s="48"/>
      <c r="F188" s="48"/>
      <c r="G188" s="48"/>
      <c r="H188" s="48"/>
      <c r="I188" s="48"/>
      <c r="J188" s="48"/>
      <c r="K188" s="48" t="str">
        <f t="shared" si="2"/>
        <v>Chris Martin</v>
      </c>
      <c r="L188" s="45" t="s">
        <v>1791</v>
      </c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>
      <c r="A189" s="48"/>
      <c r="B189" s="45"/>
      <c r="C189" s="48"/>
      <c r="D189" s="48"/>
      <c r="E189" s="48"/>
      <c r="F189" s="48"/>
      <c r="G189" s="48"/>
      <c r="H189" s="48"/>
      <c r="I189" s="48"/>
      <c r="J189" s="48"/>
      <c r="K189" s="48" t="str">
        <f t="shared" si="2"/>
        <v/>
      </c>
      <c r="L189" s="45" t="s">
        <v>1791</v>
      </c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>
      <c r="A190" s="48"/>
      <c r="B190" s="45"/>
      <c r="C190" s="48"/>
      <c r="D190" s="48"/>
      <c r="E190" s="48"/>
      <c r="F190" s="48"/>
      <c r="G190" s="48"/>
      <c r="H190" s="48"/>
      <c r="I190" s="48"/>
      <c r="J190" s="48"/>
      <c r="K190" s="48" t="str">
        <f t="shared" si="2"/>
        <v/>
      </c>
      <c r="L190" s="45" t="s">
        <v>1791</v>
      </c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>
      <c r="A191" s="48"/>
      <c r="B191" s="45"/>
      <c r="C191" s="48"/>
      <c r="D191" s="48"/>
      <c r="E191" s="48"/>
      <c r="F191" s="48"/>
      <c r="G191" s="48"/>
      <c r="H191" s="48"/>
      <c r="I191" s="48"/>
      <c r="J191" s="48"/>
      <c r="K191" s="48" t="str">
        <f t="shared" si="2"/>
        <v/>
      </c>
      <c r="L191" s="45" t="s">
        <v>1791</v>
      </c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>
      <c r="A192" s="48"/>
      <c r="B192" s="45"/>
      <c r="C192" s="48"/>
      <c r="D192" s="48"/>
      <c r="E192" s="48"/>
      <c r="F192" s="48"/>
      <c r="G192" s="48"/>
      <c r="H192" s="48"/>
      <c r="I192" s="48"/>
      <c r="J192" s="48"/>
      <c r="K192" s="48" t="str">
        <f t="shared" si="2"/>
        <v>Michael Lorenzen</v>
      </c>
      <c r="L192" s="45" t="s">
        <v>1791</v>
      </c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>
      <c r="A193" s="48"/>
      <c r="B193" s="45"/>
      <c r="C193" s="48"/>
      <c r="D193" s="48"/>
      <c r="E193" s="48"/>
      <c r="F193" s="48"/>
      <c r="G193" s="48"/>
      <c r="H193" s="48"/>
      <c r="I193" s="48"/>
      <c r="J193" s="48"/>
      <c r="K193" s="48" t="str">
        <f t="shared" si="2"/>
        <v>Taylor Rogers</v>
      </c>
      <c r="L193" s="45" t="s">
        <v>1791</v>
      </c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>
      <c r="A194" s="48"/>
      <c r="B194" s="45"/>
      <c r="C194" s="48"/>
      <c r="D194" s="48"/>
      <c r="E194" s="48"/>
      <c r="F194" s="48"/>
      <c r="G194" s="48"/>
      <c r="H194" s="48"/>
      <c r="I194" s="48"/>
      <c r="J194" s="48"/>
      <c r="K194" s="48" t="str">
        <f t="shared" si="2"/>
        <v>Tejay Antone</v>
      </c>
      <c r="L194" s="45" t="s">
        <v>1791</v>
      </c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>
      <c r="A195" s="48"/>
      <c r="B195" s="45"/>
      <c r="C195" s="48"/>
      <c r="D195" s="48"/>
      <c r="E195" s="48"/>
      <c r="F195" s="48"/>
      <c r="G195" s="48"/>
      <c r="H195" s="48"/>
      <c r="I195" s="48"/>
      <c r="J195" s="48"/>
      <c r="K195" s="48" t="str">
        <f t="shared" si="2"/>
        <v>Corey Knebel</v>
      </c>
      <c r="L195" s="45" t="s">
        <v>1791</v>
      </c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>
      <c r="A196" s="48"/>
      <c r="B196" s="45"/>
      <c r="C196" s="48"/>
      <c r="D196" s="48"/>
      <c r="E196" s="48"/>
      <c r="F196" s="48"/>
      <c r="G196" s="48"/>
      <c r="H196" s="48"/>
      <c r="I196" s="48"/>
      <c r="J196" s="48"/>
      <c r="K196" s="48" t="str">
        <f t="shared" si="2"/>
        <v>Julian Merryweather</v>
      </c>
      <c r="L196" s="45" t="s">
        <v>1791</v>
      </c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>
      <c r="A197" s="48"/>
      <c r="B197" s="45"/>
      <c r="C197" s="48"/>
      <c r="D197" s="48"/>
      <c r="E197" s="48"/>
      <c r="F197" s="48"/>
      <c r="G197" s="48"/>
      <c r="H197" s="48"/>
      <c r="I197" s="48"/>
      <c r="J197" s="48"/>
      <c r="K197" s="48" t="str">
        <f t="shared" si="2"/>
        <v>Codi Heuer</v>
      </c>
      <c r="L197" s="45" t="s">
        <v>1791</v>
      </c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>
      <c r="A198" s="48"/>
      <c r="B198" s="45"/>
      <c r="C198" s="48"/>
      <c r="D198" s="48"/>
      <c r="E198" s="48"/>
      <c r="F198" s="48"/>
      <c r="G198" s="48"/>
      <c r="H198" s="48"/>
      <c r="I198" s="48"/>
      <c r="J198" s="48"/>
      <c r="K198" s="48" t="str">
        <f t="shared" si="2"/>
        <v>Kenley Jansen</v>
      </c>
      <c r="L198" s="45" t="s">
        <v>1791</v>
      </c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>
      <c r="A199" s="48"/>
      <c r="B199" s="45"/>
      <c r="C199" s="48"/>
      <c r="D199" s="48"/>
      <c r="E199" s="48"/>
      <c r="F199" s="48"/>
      <c r="G199" s="48"/>
      <c r="H199" s="48"/>
      <c r="I199" s="48"/>
      <c r="J199" s="48"/>
      <c r="K199" s="48" t="str">
        <f t="shared" si="2"/>
        <v>Jonathan Brubaker</v>
      </c>
      <c r="L199" s="45" t="s">
        <v>1791</v>
      </c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>
      <c r="A200" s="48"/>
      <c r="B200" s="45"/>
      <c r="C200" s="48"/>
      <c r="D200" s="48"/>
      <c r="E200" s="48"/>
      <c r="F200" s="48"/>
      <c r="G200" s="48"/>
      <c r="H200" s="48"/>
      <c r="I200" s="48"/>
      <c r="J200" s="48"/>
      <c r="K200" s="48" t="str">
        <f t="shared" si="2"/>
        <v>Craig Stammen</v>
      </c>
      <c r="L200" s="45" t="s">
        <v>1791</v>
      </c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>
      <c r="A201" s="48"/>
      <c r="B201" s="45"/>
      <c r="C201" s="48"/>
      <c r="D201" s="48"/>
      <c r="E201" s="48"/>
      <c r="F201" s="48"/>
      <c r="G201" s="48"/>
      <c r="H201" s="48"/>
      <c r="I201" s="48"/>
      <c r="J201" s="48"/>
      <c r="K201" s="48" t="str">
        <f t="shared" si="2"/>
        <v/>
      </c>
      <c r="L201" s="45" t="s">
        <v>1791</v>
      </c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>
      <c r="A202" s="48"/>
      <c r="B202" s="45"/>
      <c r="C202" s="48"/>
      <c r="D202" s="48"/>
      <c r="E202" s="48"/>
      <c r="F202" s="48"/>
      <c r="G202" s="48"/>
      <c r="H202" s="48"/>
      <c r="I202" s="48"/>
      <c r="J202" s="48"/>
      <c r="K202" s="48" t="str">
        <f t="shared" si="2"/>
        <v>Brad Hand</v>
      </c>
      <c r="L202" s="45" t="s">
        <v>1791</v>
      </c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>
      <c r="A203" s="48"/>
      <c r="B203" s="45"/>
      <c r="C203" s="48"/>
      <c r="D203" s="48"/>
      <c r="E203" s="48"/>
      <c r="F203" s="48"/>
      <c r="G203" s="48"/>
      <c r="H203" s="48"/>
      <c r="I203" s="48"/>
      <c r="J203" s="48"/>
      <c r="K203" s="48" t="str">
        <f t="shared" si="2"/>
        <v>Devin Williams</v>
      </c>
      <c r="L203" s="45" t="s">
        <v>1791</v>
      </c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>
      <c r="A204" s="48"/>
      <c r="B204" s="45"/>
      <c r="C204" s="48"/>
      <c r="D204" s="48"/>
      <c r="E204" s="48"/>
      <c r="F204" s="48"/>
      <c r="G204" s="48"/>
      <c r="H204" s="48"/>
      <c r="I204" s="48"/>
      <c r="J204" s="48"/>
      <c r="K204" s="48" t="str">
        <f t="shared" si="2"/>
        <v/>
      </c>
      <c r="L204" s="45" t="s">
        <v>1791</v>
      </c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>
      <c r="A205" s="48"/>
      <c r="B205" s="45"/>
      <c r="C205" s="48"/>
      <c r="D205" s="48"/>
      <c r="E205" s="48"/>
      <c r="F205" s="48"/>
      <c r="G205" s="48"/>
      <c r="H205" s="48"/>
      <c r="I205" s="48"/>
      <c r="J205" s="48"/>
      <c r="K205" s="48" t="str">
        <f t="shared" si="2"/>
        <v/>
      </c>
      <c r="L205" s="45" t="s">
        <v>1791</v>
      </c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>
      <c r="A206" s="48"/>
      <c r="B206" s="45"/>
      <c r="C206" s="48"/>
      <c r="D206" s="48"/>
      <c r="E206" s="48"/>
      <c r="F206" s="48"/>
      <c r="G206" s="48"/>
      <c r="H206" s="48"/>
      <c r="I206" s="48"/>
      <c r="J206" s="48"/>
      <c r="K206" s="48" t="str">
        <f t="shared" si="2"/>
        <v/>
      </c>
      <c r="L206" s="45" t="s">
        <v>1791</v>
      </c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>
      <c r="A207" s="48"/>
      <c r="B207" s="45"/>
      <c r="C207" s="48"/>
      <c r="D207" s="48"/>
      <c r="E207" s="48"/>
      <c r="F207" s="48"/>
      <c r="G207" s="48"/>
      <c r="H207" s="48"/>
      <c r="I207" s="48"/>
      <c r="J207" s="48"/>
      <c r="K207" s="48" t="str">
        <f t="shared" si="2"/>
        <v/>
      </c>
      <c r="L207" s="45" t="s">
        <v>1791</v>
      </c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>
      <c r="A208" s="48"/>
      <c r="B208" s="45"/>
      <c r="C208" s="48"/>
      <c r="D208" s="48"/>
      <c r="E208" s="48"/>
      <c r="F208" s="48"/>
      <c r="G208" s="48"/>
      <c r="H208" s="48"/>
      <c r="I208" s="48"/>
      <c r="J208" s="48"/>
      <c r="K208" s="48" t="str">
        <f t="shared" si="2"/>
        <v/>
      </c>
      <c r="L208" s="45" t="s">
        <v>1791</v>
      </c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>
      <c r="A209" s="48"/>
      <c r="B209" s="45"/>
      <c r="C209" s="48"/>
      <c r="D209" s="48"/>
      <c r="E209" s="48"/>
      <c r="F209" s="48"/>
      <c r="G209" s="48"/>
      <c r="H209" s="48"/>
      <c r="I209" s="48"/>
      <c r="J209" s="48"/>
      <c r="K209" s="48" t="str">
        <f t="shared" si="2"/>
        <v/>
      </c>
      <c r="L209" s="45" t="s">
        <v>1791</v>
      </c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>
      <c r="A210" s="48"/>
      <c r="B210" s="45"/>
      <c r="C210" s="48"/>
      <c r="D210" s="48"/>
      <c r="E210" s="48"/>
      <c r="F210" s="48"/>
      <c r="G210" s="48"/>
      <c r="H210" s="48"/>
      <c r="I210" s="48"/>
      <c r="J210" s="48"/>
      <c r="K210" s="48" t="str">
        <f t="shared" si="2"/>
        <v/>
      </c>
      <c r="L210" s="45" t="s">
        <v>1791</v>
      </c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>
      <c r="A211" s="48"/>
      <c r="B211" s="45"/>
      <c r="C211" s="48"/>
      <c r="D211" s="48"/>
      <c r="E211" s="48"/>
      <c r="F211" s="48"/>
      <c r="G211" s="48"/>
      <c r="H211" s="48"/>
      <c r="I211" s="48"/>
      <c r="J211" s="48"/>
      <c r="K211" s="48" t="str">
        <f t="shared" si="2"/>
        <v/>
      </c>
      <c r="L211" s="45" t="s">
        <v>1791</v>
      </c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>
      <c r="A212" s="48"/>
      <c r="B212" s="45"/>
      <c r="C212" s="48"/>
      <c r="D212" s="48"/>
      <c r="E212" s="48"/>
      <c r="F212" s="48"/>
      <c r="G212" s="48"/>
      <c r="H212" s="48"/>
      <c r="I212" s="48"/>
      <c r="J212" s="48"/>
      <c r="K212" s="48" t="str">
        <f t="shared" si="2"/>
        <v>J.P. Feyereisen</v>
      </c>
      <c r="L212" s="45" t="s">
        <v>1791</v>
      </c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>
      <c r="A213" s="48"/>
      <c r="B213" s="45"/>
      <c r="C213" s="48"/>
      <c r="D213" s="48"/>
      <c r="E213" s="48"/>
      <c r="F213" s="48"/>
      <c r="G213" s="48"/>
      <c r="H213" s="48"/>
      <c r="I213" s="48"/>
      <c r="J213" s="48"/>
      <c r="K213" s="48" t="str">
        <f t="shared" si="2"/>
        <v>Ryne Stanek</v>
      </c>
      <c r="L213" s="45" t="s">
        <v>1791</v>
      </c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>
      <c r="A214" s="48"/>
      <c r="B214" s="45"/>
      <c r="C214" s="48"/>
      <c r="D214" s="48"/>
      <c r="E214" s="48"/>
      <c r="F214" s="48"/>
      <c r="G214" s="48"/>
      <c r="H214" s="48"/>
      <c r="I214" s="48"/>
      <c r="J214" s="48"/>
      <c r="K214" s="48" t="str">
        <f t="shared" si="2"/>
        <v>Cesar Valdez</v>
      </c>
      <c r="L214" s="45" t="s">
        <v>1791</v>
      </c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>
      <c r="A215" s="48"/>
      <c r="B215" s="45"/>
      <c r="C215" s="48"/>
      <c r="D215" s="48"/>
      <c r="E215" s="48"/>
      <c r="F215" s="48"/>
      <c r="G215" s="48"/>
      <c r="H215" s="48"/>
      <c r="I215" s="48"/>
      <c r="J215" s="48"/>
      <c r="K215" s="48" t="str">
        <f t="shared" si="2"/>
        <v>Chris Rodriguez</v>
      </c>
      <c r="L215" s="45" t="s">
        <v>1791</v>
      </c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>
      <c r="A216" s="48"/>
      <c r="B216" s="45"/>
      <c r="C216" s="48"/>
      <c r="D216" s="48"/>
      <c r="E216" s="48"/>
      <c r="F216" s="48"/>
      <c r="G216" s="48"/>
      <c r="H216" s="48"/>
      <c r="I216" s="48"/>
      <c r="J216" s="48"/>
      <c r="K216" s="48" t="str">
        <f t="shared" si="2"/>
        <v>Rasiel Iglesias</v>
      </c>
      <c r="L216" s="45" t="s">
        <v>1791</v>
      </c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>
      <c r="A217" s="48"/>
      <c r="B217" s="45"/>
      <c r="C217" s="48"/>
      <c r="D217" s="48"/>
      <c r="E217" s="48"/>
      <c r="F217" s="48"/>
      <c r="G217" s="48"/>
      <c r="H217" s="48"/>
      <c r="I217" s="48"/>
      <c r="J217" s="48"/>
      <c r="K217" s="48" t="str">
        <f t="shared" si="2"/>
        <v>Yusmeiro Petit</v>
      </c>
      <c r="L217" s="45" t="s">
        <v>1791</v>
      </c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>
      <c r="A218" s="48"/>
      <c r="B218" s="45"/>
      <c r="C218" s="48"/>
      <c r="D218" s="48"/>
      <c r="E218" s="48"/>
      <c r="F218" s="48"/>
      <c r="G218" s="48"/>
      <c r="H218" s="48"/>
      <c r="I218" s="48"/>
      <c r="J218" s="48"/>
      <c r="K218" s="48" t="str">
        <f t="shared" si="2"/>
        <v/>
      </c>
      <c r="L218" s="45" t="s">
        <v>1791</v>
      </c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>
      <c r="A219" s="48"/>
      <c r="B219" s="45"/>
      <c r="C219" s="48"/>
      <c r="D219" s="48"/>
      <c r="E219" s="48"/>
      <c r="F219" s="48"/>
      <c r="G219" s="48"/>
      <c r="H219" s="48"/>
      <c r="I219" s="48"/>
      <c r="J219" s="48"/>
      <c r="K219" s="48" t="str">
        <f t="shared" si="2"/>
        <v/>
      </c>
      <c r="L219" s="45" t="s">
        <v>1791</v>
      </c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>
      <c r="A220" s="48"/>
      <c r="B220" s="45"/>
      <c r="C220" s="48"/>
      <c r="D220" s="48"/>
      <c r="E220" s="48"/>
      <c r="F220" s="48"/>
      <c r="G220" s="48"/>
      <c r="H220" s="48"/>
      <c r="I220" s="48"/>
      <c r="J220" s="48"/>
      <c r="K220" s="48" t="str">
        <f t="shared" si="2"/>
        <v/>
      </c>
      <c r="L220" s="45" t="s">
        <v>1791</v>
      </c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>
      <c r="A221" s="48"/>
      <c r="B221" s="45"/>
      <c r="C221" s="48"/>
      <c r="D221" s="48"/>
      <c r="E221" s="48"/>
      <c r="F221" s="48"/>
      <c r="G221" s="48"/>
      <c r="H221" s="48"/>
      <c r="I221" s="48"/>
      <c r="J221" s="48"/>
      <c r="K221" s="48" t="str">
        <f t="shared" si="2"/>
        <v/>
      </c>
      <c r="L221" s="45" t="s">
        <v>1791</v>
      </c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>
      <c r="A222" s="48"/>
      <c r="B222" s="45"/>
      <c r="C222" s="48"/>
      <c r="D222" s="48"/>
      <c r="E222" s="48"/>
      <c r="F222" s="48"/>
      <c r="G222" s="48"/>
      <c r="H222" s="48"/>
      <c r="I222" s="48"/>
      <c r="J222" s="48"/>
      <c r="K222" s="48" t="str">
        <f t="shared" si="2"/>
        <v>Aroldis Chapman</v>
      </c>
      <c r="L222" s="45" t="s">
        <v>1791</v>
      </c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>
      <c r="A223" s="48"/>
      <c r="B223" s="45"/>
      <c r="C223" s="48"/>
      <c r="D223" s="48"/>
      <c r="E223" s="48"/>
      <c r="F223" s="48"/>
      <c r="G223" s="48"/>
      <c r="H223" s="48"/>
      <c r="I223" s="48"/>
      <c r="J223" s="48"/>
      <c r="K223" s="48" t="str">
        <f t="shared" si="2"/>
        <v>Blake Treinen</v>
      </c>
      <c r="L223" s="45" t="s">
        <v>1791</v>
      </c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>
      <c r="A224" s="48"/>
      <c r="B224" s="45"/>
      <c r="C224" s="48"/>
      <c r="D224" s="48"/>
      <c r="E224" s="48"/>
      <c r="F224" s="48"/>
      <c r="G224" s="48"/>
      <c r="H224" s="48"/>
      <c r="I224" s="48"/>
      <c r="J224" s="48"/>
      <c r="K224" s="48" t="str">
        <f t="shared" si="2"/>
        <v>Justin Wilson</v>
      </c>
      <c r="L224" s="45" t="s">
        <v>1791</v>
      </c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>
      <c r="A225" s="48"/>
      <c r="B225" s="45"/>
      <c r="C225" s="48"/>
      <c r="D225" s="48"/>
      <c r="E225" s="48"/>
      <c r="F225" s="48"/>
      <c r="G225" s="48"/>
      <c r="H225" s="48"/>
      <c r="I225" s="48"/>
      <c r="J225" s="48"/>
      <c r="K225" s="48" t="str">
        <f t="shared" si="2"/>
        <v>Joakim Soria</v>
      </c>
      <c r="L225" s="45" t="s">
        <v>1791</v>
      </c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>
      <c r="A226" s="48"/>
      <c r="B226" s="45"/>
      <c r="C226" s="48"/>
      <c r="D226" s="48"/>
      <c r="E226" s="48"/>
      <c r="F226" s="48"/>
      <c r="G226" s="48"/>
      <c r="H226" s="48"/>
      <c r="I226" s="48"/>
      <c r="J226" s="48"/>
      <c r="K226" s="48" t="str">
        <f t="shared" si="2"/>
        <v/>
      </c>
      <c r="L226" s="45" t="s">
        <v>1791</v>
      </c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>
      <c r="A227" s="48"/>
      <c r="B227" s="45"/>
      <c r="C227" s="48"/>
      <c r="D227" s="48"/>
      <c r="E227" s="48"/>
      <c r="F227" s="48"/>
      <c r="G227" s="48"/>
      <c r="H227" s="48"/>
      <c r="I227" s="48"/>
      <c r="J227" s="48"/>
      <c r="K227" s="48" t="str">
        <f t="shared" si="2"/>
        <v/>
      </c>
      <c r="L227" s="45" t="s">
        <v>1791</v>
      </c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>
      <c r="A228" s="48"/>
      <c r="B228" s="45"/>
      <c r="C228" s="48"/>
      <c r="D228" s="48"/>
      <c r="E228" s="48"/>
      <c r="F228" s="48"/>
      <c r="G228" s="48"/>
      <c r="H228" s="48"/>
      <c r="I228" s="48"/>
      <c r="J228" s="48"/>
      <c r="K228" s="48" t="str">
        <f t="shared" si="2"/>
        <v/>
      </c>
      <c r="L228" s="45" t="s">
        <v>1791</v>
      </c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>
      <c r="A229" s="48"/>
      <c r="B229" s="45"/>
      <c r="C229" s="48"/>
      <c r="D229" s="48"/>
      <c r="E229" s="48"/>
      <c r="F229" s="48"/>
      <c r="G229" s="48"/>
      <c r="H229" s="48"/>
      <c r="I229" s="48"/>
      <c r="J229" s="48"/>
      <c r="K229" s="48" t="str">
        <f t="shared" si="2"/>
        <v/>
      </c>
      <c r="L229" s="45" t="s">
        <v>1791</v>
      </c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>
      <c r="A230" s="48"/>
      <c r="B230" s="45"/>
      <c r="C230" s="48"/>
      <c r="D230" s="48"/>
      <c r="E230" s="48"/>
      <c r="F230" s="48"/>
      <c r="G230" s="48"/>
      <c r="H230" s="48"/>
      <c r="I230" s="48"/>
      <c r="J230" s="48"/>
      <c r="K230" s="48" t="str">
        <f t="shared" si="2"/>
        <v/>
      </c>
      <c r="L230" s="45" t="s">
        <v>1791</v>
      </c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>
      <c r="A231" s="48"/>
      <c r="B231" s="45"/>
      <c r="C231" s="48"/>
      <c r="D231" s="48"/>
      <c r="E231" s="48"/>
      <c r="F231" s="48"/>
      <c r="G231" s="48"/>
      <c r="H231" s="48"/>
      <c r="I231" s="48"/>
      <c r="J231" s="48"/>
      <c r="K231" s="48" t="str">
        <f t="shared" si="2"/>
        <v/>
      </c>
      <c r="L231" s="45" t="s">
        <v>1791</v>
      </c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>
      <c r="A232" s="48"/>
      <c r="B232" s="45"/>
      <c r="C232" s="48"/>
      <c r="D232" s="48"/>
      <c r="E232" s="48"/>
      <c r="F232" s="48"/>
      <c r="G232" s="48"/>
      <c r="H232" s="48"/>
      <c r="I232" s="48"/>
      <c r="J232" s="48"/>
      <c r="K232" s="48" t="str">
        <f t="shared" si="2"/>
        <v>Craig Kimbrel</v>
      </c>
      <c r="L232" s="45" t="s">
        <v>1791</v>
      </c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>
      <c r="A233" s="48"/>
      <c r="B233" s="45"/>
      <c r="C233" s="48"/>
      <c r="D233" s="48"/>
      <c r="E233" s="48"/>
      <c r="F233" s="48"/>
      <c r="G233" s="48"/>
      <c r="H233" s="48"/>
      <c r="I233" s="48"/>
      <c r="J233" s="48"/>
      <c r="K233" s="48" t="str">
        <f t="shared" si="2"/>
        <v>Randy Dobnak</v>
      </c>
      <c r="L233" s="45" t="s">
        <v>1791</v>
      </c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>
      <c r="A234" s="48"/>
      <c r="B234" s="45"/>
      <c r="C234" s="48"/>
      <c r="D234" s="48"/>
      <c r="E234" s="48"/>
      <c r="F234" s="48"/>
      <c r="G234" s="48"/>
      <c r="H234" s="48"/>
      <c r="I234" s="48"/>
      <c r="J234" s="48"/>
      <c r="K234" s="48" t="str">
        <f t="shared" si="2"/>
        <v/>
      </c>
      <c r="L234" s="45" t="s">
        <v>1791</v>
      </c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>
      <c r="A235" s="48"/>
      <c r="B235" s="45"/>
      <c r="C235" s="48"/>
      <c r="D235" s="48"/>
      <c r="E235" s="48"/>
      <c r="F235" s="48"/>
      <c r="G235" s="48"/>
      <c r="H235" s="48"/>
      <c r="I235" s="48"/>
      <c r="J235" s="48"/>
      <c r="K235" s="48" t="str">
        <f t="shared" si="2"/>
        <v/>
      </c>
      <c r="L235" s="45" t="s">
        <v>1791</v>
      </c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>
      <c r="A236" s="48"/>
      <c r="B236" s="45"/>
      <c r="C236" s="48"/>
      <c r="D236" s="48"/>
      <c r="E236" s="48"/>
      <c r="F236" s="48"/>
      <c r="G236" s="48"/>
      <c r="H236" s="48"/>
      <c r="I236" s="48"/>
      <c r="J236" s="48"/>
      <c r="K236" s="48" t="str">
        <f t="shared" si="2"/>
        <v/>
      </c>
      <c r="L236" s="45" t="s">
        <v>1791</v>
      </c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>
      <c r="A237" s="48"/>
      <c r="B237" s="45"/>
      <c r="C237" s="48"/>
      <c r="D237" s="48"/>
      <c r="E237" s="48"/>
      <c r="F237" s="48"/>
      <c r="G237" s="48"/>
      <c r="H237" s="48"/>
      <c r="I237" s="48"/>
      <c r="J237" s="48"/>
      <c r="K237" s="48" t="str">
        <f t="shared" si="2"/>
        <v/>
      </c>
      <c r="L237" s="45" t="s">
        <v>1791</v>
      </c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>
      <c r="A238" s="48"/>
      <c r="B238" s="45"/>
      <c r="C238" s="48"/>
      <c r="D238" s="48"/>
      <c r="E238" s="48"/>
      <c r="F238" s="48"/>
      <c r="G238" s="48"/>
      <c r="H238" s="48"/>
      <c r="I238" s="48"/>
      <c r="J238" s="48"/>
      <c r="K238" s="48" t="str">
        <f t="shared" si="2"/>
        <v/>
      </c>
      <c r="L238" s="45" t="s">
        <v>1791</v>
      </c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>
      <c r="A239" s="48"/>
      <c r="B239" s="45"/>
      <c r="C239" s="48"/>
      <c r="D239" s="48"/>
      <c r="E239" s="48"/>
      <c r="F239" s="48"/>
      <c r="G239" s="48"/>
      <c r="H239" s="48"/>
      <c r="I239" s="48"/>
      <c r="J239" s="48"/>
      <c r="K239" s="48" t="str">
        <f t="shared" si="2"/>
        <v/>
      </c>
      <c r="L239" s="45" t="s">
        <v>1791</v>
      </c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>
      <c r="A240" s="48"/>
      <c r="B240" s="45"/>
      <c r="C240" s="48"/>
      <c r="D240" s="48"/>
      <c r="E240" s="48"/>
      <c r="F240" s="48"/>
      <c r="G240" s="48"/>
      <c r="H240" s="48"/>
      <c r="I240" s="48"/>
      <c r="J240" s="48"/>
      <c r="K240" s="48" t="str">
        <f t="shared" si="2"/>
        <v/>
      </c>
      <c r="L240" s="45" t="s">
        <v>1791</v>
      </c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>
      <c r="A241" s="48"/>
      <c r="B241" s="45"/>
      <c r="C241" s="48"/>
      <c r="D241" s="48"/>
      <c r="E241" s="48"/>
      <c r="F241" s="48"/>
      <c r="G241" s="48"/>
      <c r="H241" s="48"/>
      <c r="I241" s="48"/>
      <c r="J241" s="48"/>
      <c r="K241" s="48" t="str">
        <f t="shared" si="2"/>
        <v/>
      </c>
      <c r="L241" s="45" t="s">
        <v>1791</v>
      </c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>
      <c r="A242" s="48"/>
      <c r="B242" s="45"/>
      <c r="C242" s="48"/>
      <c r="D242" s="48"/>
      <c r="E242" s="48"/>
      <c r="F242" s="48"/>
      <c r="G242" s="48"/>
      <c r="H242" s="48"/>
      <c r="I242" s="48"/>
      <c r="J242" s="48"/>
      <c r="K242" s="48" t="str">
        <f t="shared" si="2"/>
        <v>Matt Barnes</v>
      </c>
      <c r="L242" s="45" t="s">
        <v>1791</v>
      </c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>
      <c r="A243" s="48"/>
      <c r="B243" s="45"/>
      <c r="C243" s="48"/>
      <c r="D243" s="48"/>
      <c r="E243" s="48"/>
      <c r="F243" s="48"/>
      <c r="G243" s="48"/>
      <c r="H243" s="48"/>
      <c r="I243" s="48"/>
      <c r="J243" s="48"/>
      <c r="K243" s="48" t="str">
        <f t="shared" si="2"/>
        <v>Jose Leclerc</v>
      </c>
      <c r="L243" s="45" t="s">
        <v>1791</v>
      </c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>
      <c r="A244" s="48"/>
      <c r="B244" s="45"/>
      <c r="C244" s="48"/>
      <c r="D244" s="48"/>
      <c r="E244" s="48"/>
      <c r="F244" s="48"/>
      <c r="G244" s="48"/>
      <c r="H244" s="48"/>
      <c r="I244" s="48"/>
      <c r="J244" s="48"/>
      <c r="K244" s="48" t="str">
        <f t="shared" si="2"/>
        <v>Phillips Valdez</v>
      </c>
      <c r="L244" s="45" t="s">
        <v>1791</v>
      </c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>
      <c r="A245" s="48"/>
      <c r="B245" s="45"/>
      <c r="C245" s="48"/>
      <c r="D245" s="48"/>
      <c r="E245" s="48"/>
      <c r="F245" s="48"/>
      <c r="G245" s="48"/>
      <c r="H245" s="48"/>
      <c r="I245" s="48"/>
      <c r="J245" s="48"/>
      <c r="K245" s="48" t="str">
        <f t="shared" si="2"/>
        <v>Matt Andriese</v>
      </c>
      <c r="L245" s="45" t="s">
        <v>1791</v>
      </c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>
      <c r="A246" s="48"/>
      <c r="B246" s="45"/>
      <c r="C246" s="48"/>
      <c r="D246" s="48"/>
      <c r="E246" s="48"/>
      <c r="F246" s="48"/>
      <c r="G246" s="48"/>
      <c r="H246" s="48"/>
      <c r="I246" s="48"/>
      <c r="J246" s="48"/>
      <c r="K246" s="48" t="str">
        <f t="shared" si="2"/>
        <v>Andrew Chafin</v>
      </c>
      <c r="L246" s="45" t="s">
        <v>1791</v>
      </c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>
      <c r="A247" s="48"/>
      <c r="B247" s="45"/>
      <c r="C247" s="48"/>
      <c r="D247" s="48"/>
      <c r="E247" s="48"/>
      <c r="F247" s="48"/>
      <c r="G247" s="48"/>
      <c r="H247" s="48"/>
      <c r="I247" s="48"/>
      <c r="J247" s="48"/>
      <c r="K247" s="48" t="str">
        <f t="shared" si="2"/>
        <v/>
      </c>
      <c r="L247" s="45" t="s">
        <v>1791</v>
      </c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>
      <c r="A248" s="48"/>
      <c r="B248" s="45"/>
      <c r="C248" s="48"/>
      <c r="D248" s="48"/>
      <c r="E248" s="48"/>
      <c r="F248" s="48"/>
      <c r="G248" s="48"/>
      <c r="H248" s="48"/>
      <c r="I248" s="48"/>
      <c r="J248" s="48"/>
      <c r="K248" s="48" t="str">
        <f t="shared" si="2"/>
        <v/>
      </c>
      <c r="L248" s="45" t="s">
        <v>1791</v>
      </c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>
      <c r="A249" s="48"/>
      <c r="B249" s="45"/>
      <c r="C249" s="48"/>
      <c r="D249" s="48"/>
      <c r="E249" s="48"/>
      <c r="F249" s="48"/>
      <c r="G249" s="48"/>
      <c r="H249" s="48"/>
      <c r="I249" s="48"/>
      <c r="J249" s="48"/>
      <c r="K249" s="48" t="str">
        <f t="shared" si="2"/>
        <v/>
      </c>
      <c r="L249" s="45" t="s">
        <v>1791</v>
      </c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>
      <c r="A250" s="48"/>
      <c r="B250" s="45"/>
      <c r="C250" s="48"/>
      <c r="D250" s="48"/>
      <c r="E250" s="48"/>
      <c r="F250" s="48"/>
      <c r="G250" s="48"/>
      <c r="H250" s="48"/>
      <c r="I250" s="48"/>
      <c r="J250" s="48"/>
      <c r="K250" s="48" t="str">
        <f t="shared" si="2"/>
        <v/>
      </c>
      <c r="L250" s="45" t="s">
        <v>1791</v>
      </c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>
      <c r="A251" s="48"/>
      <c r="B251" s="45"/>
      <c r="C251" s="48"/>
      <c r="D251" s="48"/>
      <c r="E251" s="48"/>
      <c r="F251" s="48"/>
      <c r="G251" s="48"/>
      <c r="H251" s="48"/>
      <c r="I251" s="48"/>
      <c r="J251" s="48"/>
      <c r="K251" s="48" t="str">
        <f t="shared" si="2"/>
        <v/>
      </c>
      <c r="L251" s="45" t="s">
        <v>1791</v>
      </c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>
      <c r="A252" s="48"/>
      <c r="B252" s="45"/>
      <c r="C252" s="48"/>
      <c r="D252" s="48"/>
      <c r="E252" s="48"/>
      <c r="F252" s="48"/>
      <c r="G252" s="48"/>
      <c r="H252" s="48"/>
      <c r="I252" s="48"/>
      <c r="J252" s="48"/>
      <c r="K252" s="48" t="str">
        <f t="shared" si="2"/>
        <v>A.J. Puk</v>
      </c>
      <c r="L252" s="45" t="s">
        <v>1791</v>
      </c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>
      <c r="A253" s="48"/>
      <c r="B253" s="45"/>
      <c r="C253" s="48"/>
      <c r="D253" s="48"/>
      <c r="E253" s="48"/>
      <c r="F253" s="48"/>
      <c r="G253" s="48"/>
      <c r="H253" s="48"/>
      <c r="I253" s="48"/>
      <c r="J253" s="48"/>
      <c r="K253" s="48" t="str">
        <f t="shared" si="2"/>
        <v>Aaron Bummer</v>
      </c>
      <c r="L253" s="45" t="s">
        <v>1791</v>
      </c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>
      <c r="A254" s="48"/>
      <c r="B254" s="45"/>
      <c r="C254" s="48"/>
      <c r="D254" s="48"/>
      <c r="E254" s="48"/>
      <c r="F254" s="48"/>
      <c r="G254" s="48"/>
      <c r="H254" s="48"/>
      <c r="I254" s="48"/>
      <c r="J254" s="48"/>
      <c r="K254" s="48" t="str">
        <f t="shared" si="2"/>
        <v>A.J. Minter</v>
      </c>
      <c r="L254" s="45" t="s">
        <v>1791</v>
      </c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>
      <c r="A255" s="48"/>
      <c r="B255" s="45"/>
      <c r="C255" s="48"/>
      <c r="D255" s="48"/>
      <c r="E255" s="48"/>
      <c r="F255" s="48"/>
      <c r="G255" s="48"/>
      <c r="H255" s="48"/>
      <c r="I255" s="48"/>
      <c r="J255" s="48"/>
      <c r="K255" s="48" t="str">
        <f t="shared" si="2"/>
        <v>Jordan Hicks</v>
      </c>
      <c r="L255" s="45" t="s">
        <v>1791</v>
      </c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>
      <c r="A256" s="48"/>
      <c r="B256" s="45"/>
      <c r="C256" s="48"/>
      <c r="D256" s="48"/>
      <c r="E256" s="48"/>
      <c r="F256" s="48"/>
      <c r="G256" s="48"/>
      <c r="H256" s="48"/>
      <c r="I256" s="48"/>
      <c r="J256" s="48"/>
      <c r="K256" s="48" t="str">
        <f t="shared" si="2"/>
        <v>Cal Quantrill</v>
      </c>
      <c r="L256" s="45" t="s">
        <v>1791</v>
      </c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>
      <c r="A257" s="48"/>
      <c r="B257" s="45"/>
      <c r="C257" s="48"/>
      <c r="D257" s="48"/>
      <c r="E257" s="48"/>
      <c r="F257" s="48"/>
      <c r="G257" s="48"/>
      <c r="H257" s="48"/>
      <c r="I257" s="48"/>
      <c r="J257" s="48"/>
      <c r="K257" s="48" t="str">
        <f t="shared" si="2"/>
        <v>Joely Rodriguez </v>
      </c>
      <c r="L257" s="45" t="s">
        <v>1791</v>
      </c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>
      <c r="A258" s="48"/>
      <c r="B258" s="45"/>
      <c r="C258" s="48"/>
      <c r="D258" s="48"/>
      <c r="E258" s="48"/>
      <c r="F258" s="48"/>
      <c r="G258" s="48"/>
      <c r="H258" s="48"/>
      <c r="I258" s="48"/>
      <c r="J258" s="48"/>
      <c r="K258" s="48" t="str">
        <f t="shared" si="2"/>
        <v>Hirokazu Sawamura</v>
      </c>
      <c r="L258" s="45" t="s">
        <v>1791</v>
      </c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>
      <c r="A259" s="48"/>
      <c r="B259" s="45"/>
      <c r="C259" s="48"/>
      <c r="D259" s="48"/>
      <c r="E259" s="48"/>
      <c r="F259" s="48"/>
      <c r="G259" s="48"/>
      <c r="H259" s="48"/>
      <c r="I259" s="48"/>
      <c r="J259" s="48"/>
      <c r="K259" s="48" t="str">
        <f t="shared" si="2"/>
        <v/>
      </c>
      <c r="L259" s="45" t="s">
        <v>1791</v>
      </c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>
      <c r="A260" s="48"/>
      <c r="B260" s="45"/>
      <c r="C260" s="48"/>
      <c r="D260" s="48"/>
      <c r="E260" s="48"/>
      <c r="F260" s="48"/>
      <c r="G260" s="48"/>
      <c r="H260" s="48"/>
      <c r="I260" s="48"/>
      <c r="J260" s="48"/>
      <c r="K260" s="48" t="str">
        <f t="shared" si="2"/>
        <v/>
      </c>
      <c r="L260" s="45" t="s">
        <v>1791</v>
      </c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>
      <c r="A261" s="48"/>
      <c r="B261" s="45"/>
      <c r="C261" s="48"/>
      <c r="D261" s="48"/>
      <c r="E261" s="48"/>
      <c r="F261" s="48"/>
      <c r="G261" s="48"/>
      <c r="H261" s="48"/>
      <c r="I261" s="48"/>
      <c r="J261" s="48"/>
      <c r="K261" s="48" t="str">
        <f t="shared" si="2"/>
        <v/>
      </c>
      <c r="L261" s="45" t="s">
        <v>1791</v>
      </c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>
      <c r="A262" s="48"/>
      <c r="B262" s="45"/>
      <c r="C262" s="48"/>
      <c r="D262" s="48"/>
      <c r="E262" s="48"/>
      <c r="F262" s="48"/>
      <c r="G262" s="48"/>
      <c r="H262" s="48"/>
      <c r="I262" s="48"/>
      <c r="J262" s="48"/>
      <c r="K262" s="48" t="str">
        <f t="shared" si="2"/>
        <v>Diego Castillo</v>
      </c>
      <c r="L262" s="45" t="s">
        <v>1791</v>
      </c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>
      <c r="A263" s="48"/>
      <c r="B263" s="45"/>
      <c r="C263" s="48"/>
      <c r="D263" s="48"/>
      <c r="E263" s="48"/>
      <c r="F263" s="48"/>
      <c r="G263" s="48"/>
      <c r="H263" s="48"/>
      <c r="I263" s="48"/>
      <c r="J263" s="48"/>
      <c r="K263" s="48" t="str">
        <f t="shared" si="2"/>
        <v>Jake Diekman</v>
      </c>
      <c r="L263" s="45" t="s">
        <v>1791</v>
      </c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>
      <c r="A264" s="48"/>
      <c r="B264" s="45"/>
      <c r="C264" s="48"/>
      <c r="D264" s="48"/>
      <c r="E264" s="48"/>
      <c r="F264" s="48"/>
      <c r="G264" s="48"/>
      <c r="H264" s="48"/>
      <c r="I264" s="48"/>
      <c r="J264" s="48"/>
      <c r="K264" s="48" t="str">
        <f t="shared" si="2"/>
        <v/>
      </c>
      <c r="L264" s="45" t="s">
        <v>1791</v>
      </c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>
      <c r="A265" s="48"/>
      <c r="B265" s="45"/>
      <c r="C265" s="48"/>
      <c r="D265" s="48"/>
      <c r="E265" s="48"/>
      <c r="F265" s="48"/>
      <c r="G265" s="48"/>
      <c r="H265" s="48"/>
      <c r="I265" s="48"/>
      <c r="J265" s="48"/>
      <c r="K265" s="48" t="str">
        <f t="shared" si="2"/>
        <v/>
      </c>
      <c r="L265" s="45" t="s">
        <v>1791</v>
      </c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>
      <c r="A266" s="48"/>
      <c r="B266" s="45"/>
      <c r="C266" s="48"/>
      <c r="D266" s="48"/>
      <c r="E266" s="48"/>
      <c r="F266" s="48"/>
      <c r="G266" s="48"/>
      <c r="H266" s="48"/>
      <c r="I266" s="48"/>
      <c r="J266" s="48"/>
      <c r="K266" s="48" t="str">
        <f t="shared" si="2"/>
        <v/>
      </c>
      <c r="L266" s="45" t="s">
        <v>1791</v>
      </c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>
      <c r="A267" s="48"/>
      <c r="B267" s="45"/>
      <c r="C267" s="48"/>
      <c r="D267" s="48"/>
      <c r="E267" s="48"/>
      <c r="F267" s="48"/>
      <c r="G267" s="48"/>
      <c r="H267" s="48"/>
      <c r="I267" s="48"/>
      <c r="J267" s="48"/>
      <c r="K267" s="48" t="str">
        <f t="shared" si="2"/>
        <v/>
      </c>
      <c r="L267" s="45" t="s">
        <v>1791</v>
      </c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>
      <c r="A268" s="48"/>
      <c r="B268" s="45"/>
      <c r="C268" s="48"/>
      <c r="D268" s="48"/>
      <c r="E268" s="48"/>
      <c r="F268" s="48"/>
      <c r="G268" s="48"/>
      <c r="H268" s="48"/>
      <c r="I268" s="48"/>
      <c r="J268" s="48"/>
      <c r="K268" s="48" t="str">
        <f t="shared" si="2"/>
        <v/>
      </c>
      <c r="L268" s="45" t="s">
        <v>1791</v>
      </c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>
      <c r="A269" s="48"/>
      <c r="B269" s="45"/>
      <c r="C269" s="48"/>
      <c r="D269" s="48"/>
      <c r="E269" s="48"/>
      <c r="F269" s="48"/>
      <c r="G269" s="48"/>
      <c r="H269" s="48"/>
      <c r="I269" s="48"/>
      <c r="J269" s="48"/>
      <c r="K269" s="48" t="str">
        <f t="shared" si="2"/>
        <v/>
      </c>
      <c r="L269" s="45" t="s">
        <v>1791</v>
      </c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>
      <c r="A270" s="48"/>
      <c r="B270" s="45"/>
      <c r="C270" s="48"/>
      <c r="D270" s="48"/>
      <c r="E270" s="48"/>
      <c r="F270" s="48"/>
      <c r="G270" s="48"/>
      <c r="H270" s="48"/>
      <c r="I270" s="48"/>
      <c r="J270" s="48"/>
      <c r="K270" s="48" t="str">
        <f t="shared" si="2"/>
        <v/>
      </c>
      <c r="L270" s="45" t="s">
        <v>1791</v>
      </c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>
      <c r="A271" s="48"/>
      <c r="B271" s="45"/>
      <c r="C271" s="48"/>
      <c r="D271" s="48"/>
      <c r="E271" s="48"/>
      <c r="F271" s="48"/>
      <c r="G271" s="48"/>
      <c r="H271" s="48"/>
      <c r="I271" s="48"/>
      <c r="J271" s="48"/>
      <c r="K271" s="48" t="str">
        <f t="shared" si="2"/>
        <v/>
      </c>
      <c r="L271" s="45" t="s">
        <v>1791</v>
      </c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>
      <c r="A272" s="48"/>
      <c r="B272" s="45"/>
      <c r="C272" s="48"/>
      <c r="D272" s="48"/>
      <c r="E272" s="48"/>
      <c r="F272" s="48"/>
      <c r="G272" s="48"/>
      <c r="H272" s="48"/>
      <c r="I272" s="48"/>
      <c r="J272" s="48"/>
      <c r="K272" s="48" t="str">
        <f t="shared" si="2"/>
        <v>Edwin Diaz</v>
      </c>
      <c r="L272" s="45" t="s">
        <v>1791</v>
      </c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>
      <c r="A273" s="48"/>
      <c r="B273" s="45"/>
      <c r="C273" s="48"/>
      <c r="D273" s="48"/>
      <c r="E273" s="48"/>
      <c r="F273" s="48"/>
      <c r="G273" s="48"/>
      <c r="H273" s="48"/>
      <c r="I273" s="48"/>
      <c r="J273" s="48"/>
      <c r="K273" s="48" t="str">
        <f t="shared" si="2"/>
        <v>Giovanny Gallegos</v>
      </c>
      <c r="L273" s="45" t="s">
        <v>1791</v>
      </c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>
      <c r="A274" s="48"/>
      <c r="B274" s="45"/>
      <c r="C274" s="48"/>
      <c r="D274" s="48"/>
      <c r="E274" s="48"/>
      <c r="F274" s="48"/>
      <c r="G274" s="48"/>
      <c r="H274" s="48"/>
      <c r="I274" s="48"/>
      <c r="J274" s="48"/>
      <c r="K274" s="48" t="str">
        <f t="shared" si="2"/>
        <v/>
      </c>
      <c r="L274" s="45" t="s">
        <v>1791</v>
      </c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>
      <c r="A275" s="48"/>
      <c r="B275" s="45"/>
      <c r="C275" s="48"/>
      <c r="D275" s="48"/>
      <c r="E275" s="48"/>
      <c r="F275" s="48"/>
      <c r="G275" s="48"/>
      <c r="H275" s="48"/>
      <c r="I275" s="48"/>
      <c r="J275" s="48"/>
      <c r="K275" s="48" t="str">
        <f t="shared" si="2"/>
        <v/>
      </c>
      <c r="L275" s="45" t="s">
        <v>1791</v>
      </c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>
      <c r="A276" s="48"/>
      <c r="B276" s="45"/>
      <c r="C276" s="48"/>
      <c r="D276" s="48"/>
      <c r="E276" s="48"/>
      <c r="F276" s="48"/>
      <c r="G276" s="48"/>
      <c r="H276" s="48"/>
      <c r="I276" s="48"/>
      <c r="J276" s="48"/>
      <c r="K276" s="48" t="str">
        <f t="shared" si="2"/>
        <v/>
      </c>
      <c r="L276" s="45" t="s">
        <v>1791</v>
      </c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>
      <c r="A277" s="48"/>
      <c r="B277" s="45"/>
      <c r="C277" s="48"/>
      <c r="D277" s="48"/>
      <c r="E277" s="48"/>
      <c r="F277" s="48"/>
      <c r="G277" s="48"/>
      <c r="H277" s="48"/>
      <c r="I277" s="48"/>
      <c r="J277" s="48"/>
      <c r="K277" s="48" t="str">
        <f t="shared" si="2"/>
        <v/>
      </c>
      <c r="L277" s="45" t="s">
        <v>1791</v>
      </c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>
      <c r="A278" s="48"/>
      <c r="B278" s="45"/>
      <c r="C278" s="48"/>
      <c r="D278" s="48"/>
      <c r="E278" s="48"/>
      <c r="F278" s="48"/>
      <c r="G278" s="48"/>
      <c r="H278" s="48"/>
      <c r="I278" s="48"/>
      <c r="J278" s="48"/>
      <c r="K278" s="48" t="str">
        <f t="shared" si="2"/>
        <v/>
      </c>
      <c r="L278" s="45" t="s">
        <v>1791</v>
      </c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>
      <c r="A279" s="48"/>
      <c r="B279" s="45"/>
      <c r="C279" s="48"/>
      <c r="D279" s="48"/>
      <c r="E279" s="48"/>
      <c r="F279" s="48"/>
      <c r="G279" s="48"/>
      <c r="H279" s="48"/>
      <c r="I279" s="48"/>
      <c r="J279" s="48"/>
      <c r="K279" s="48" t="str">
        <f t="shared" si="2"/>
        <v/>
      </c>
      <c r="L279" s="45" t="s">
        <v>1791</v>
      </c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>
      <c r="A280" s="48"/>
      <c r="B280" s="45"/>
      <c r="C280" s="48"/>
      <c r="D280" s="48"/>
      <c r="E280" s="48"/>
      <c r="F280" s="48"/>
      <c r="G280" s="48"/>
      <c r="H280" s="48"/>
      <c r="I280" s="48"/>
      <c r="J280" s="48"/>
      <c r="K280" s="48" t="str">
        <f t="shared" si="2"/>
        <v/>
      </c>
      <c r="L280" s="45" t="s">
        <v>1791</v>
      </c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>
      <c r="A281" s="48"/>
      <c r="B281" s="45"/>
      <c r="C281" s="48"/>
      <c r="D281" s="48"/>
      <c r="E281" s="48"/>
      <c r="F281" s="48"/>
      <c r="G281" s="48"/>
      <c r="H281" s="48"/>
      <c r="I281" s="48"/>
      <c r="J281" s="48"/>
      <c r="K281" s="48" t="str">
        <f t="shared" si="2"/>
        <v/>
      </c>
      <c r="L281" s="45" t="s">
        <v>1791</v>
      </c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>
      <c r="A282" s="48"/>
      <c r="B282" s="45"/>
      <c r="C282" s="48"/>
      <c r="D282" s="48"/>
      <c r="E282" s="48"/>
      <c r="F282" s="48"/>
      <c r="G282" s="48"/>
      <c r="H282" s="48"/>
      <c r="I282" s="48"/>
      <c r="J282" s="48"/>
      <c r="K282" s="48" t="str">
        <f t="shared" si="2"/>
        <v>Liam Hendriks</v>
      </c>
      <c r="L282" s="45" t="s">
        <v>1791</v>
      </c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>
      <c r="A283" s="48"/>
      <c r="B283" s="45"/>
      <c r="C283" s="48"/>
      <c r="D283" s="48"/>
      <c r="E283" s="48"/>
      <c r="F283" s="48"/>
      <c r="G283" s="48"/>
      <c r="H283" s="48"/>
      <c r="I283" s="48"/>
      <c r="J283" s="48"/>
      <c r="K283" s="48" t="str">
        <f t="shared" si="2"/>
        <v>Amir Garrett</v>
      </c>
      <c r="L283" s="45" t="s">
        <v>1791</v>
      </c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>
      <c r="A284" s="48"/>
      <c r="B284" s="45"/>
      <c r="C284" s="48"/>
      <c r="D284" s="48"/>
      <c r="E284" s="48"/>
      <c r="F284" s="48"/>
      <c r="G284" s="48"/>
      <c r="H284" s="48"/>
      <c r="I284" s="48"/>
      <c r="J284" s="48"/>
      <c r="K284" s="48" t="str">
        <f t="shared" si="2"/>
        <v>Michael Kopech</v>
      </c>
      <c r="L284" s="45" t="s">
        <v>1791</v>
      </c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>
      <c r="A285" s="48"/>
      <c r="B285" s="45"/>
      <c r="C285" s="48"/>
      <c r="D285" s="48"/>
      <c r="E285" s="48"/>
      <c r="F285" s="48"/>
      <c r="G285" s="48"/>
      <c r="H285" s="48"/>
      <c r="I285" s="48"/>
      <c r="J285" s="48"/>
      <c r="K285" s="48" t="str">
        <f t="shared" si="2"/>
        <v>Ryan Weathers</v>
      </c>
      <c r="L285" s="45" t="s">
        <v>1791</v>
      </c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>
      <c r="A286" s="48"/>
      <c r="B286" s="45"/>
      <c r="C286" s="48"/>
      <c r="D286" s="48"/>
      <c r="E286" s="48"/>
      <c r="F286" s="48"/>
      <c r="G286" s="48"/>
      <c r="H286" s="48"/>
      <c r="I286" s="48"/>
      <c r="J286" s="48"/>
      <c r="K286" s="48" t="str">
        <f t="shared" si="2"/>
        <v/>
      </c>
      <c r="L286" s="45" t="s">
        <v>1791</v>
      </c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>
      <c r="A287" s="48"/>
      <c r="B287" s="45"/>
      <c r="C287" s="48"/>
      <c r="D287" s="48"/>
      <c r="E287" s="48"/>
      <c r="F287" s="48"/>
      <c r="G287" s="48"/>
      <c r="H287" s="48"/>
      <c r="I287" s="48"/>
      <c r="J287" s="48"/>
      <c r="K287" s="48" t="str">
        <f t="shared" si="2"/>
        <v/>
      </c>
      <c r="L287" s="45" t="s">
        <v>1791</v>
      </c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>
      <c r="A288" s="48"/>
      <c r="B288" s="45"/>
      <c r="C288" s="48"/>
      <c r="D288" s="48"/>
      <c r="E288" s="48"/>
      <c r="F288" s="48"/>
      <c r="G288" s="48"/>
      <c r="H288" s="48"/>
      <c r="I288" s="48"/>
      <c r="J288" s="48"/>
      <c r="K288" s="48" t="str">
        <f t="shared" si="2"/>
        <v/>
      </c>
      <c r="L288" s="45" t="s">
        <v>1791</v>
      </c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>
      <c r="A289" s="48"/>
      <c r="B289" s="45"/>
      <c r="C289" s="48"/>
      <c r="D289" s="48"/>
      <c r="E289" s="48"/>
      <c r="F289" s="48"/>
      <c r="G289" s="48"/>
      <c r="H289" s="48"/>
      <c r="I289" s="48"/>
      <c r="J289" s="48"/>
      <c r="K289" s="48" t="str">
        <f t="shared" si="2"/>
        <v/>
      </c>
      <c r="L289" s="45" t="s">
        <v>1791</v>
      </c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>
      <c r="A290" s="48"/>
      <c r="B290" s="45"/>
      <c r="C290" s="48"/>
      <c r="D290" s="48"/>
      <c r="E290" s="48"/>
      <c r="F290" s="48"/>
      <c r="G290" s="48"/>
      <c r="H290" s="48"/>
      <c r="I290" s="48"/>
      <c r="J290" s="48"/>
      <c r="K290" s="48" t="str">
        <f t="shared" si="2"/>
        <v/>
      </c>
      <c r="L290" s="45" t="s">
        <v>1791</v>
      </c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>
      <c r="A291" s="48"/>
      <c r="B291" s="45"/>
      <c r="C291" s="48"/>
      <c r="D291" s="48"/>
      <c r="E291" s="48"/>
      <c r="F291" s="48"/>
      <c r="G291" s="48"/>
      <c r="H291" s="48"/>
      <c r="I291" s="48"/>
      <c r="J291" s="48"/>
      <c r="K291" s="48" t="str">
        <f t="shared" si="2"/>
        <v/>
      </c>
      <c r="L291" s="45" t="s">
        <v>1791</v>
      </c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>
      <c r="A292" s="48"/>
      <c r="B292" s="45"/>
      <c r="C292" s="48"/>
      <c r="D292" s="48"/>
      <c r="E292" s="48"/>
      <c r="F292" s="48"/>
      <c r="G292" s="48"/>
      <c r="H292" s="48"/>
      <c r="I292" s="48"/>
      <c r="J292" s="48"/>
      <c r="K292" s="48" t="str">
        <f t="shared" si="2"/>
        <v>Mark Melancon</v>
      </c>
      <c r="L292" s="45" t="s">
        <v>1791</v>
      </c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>
      <c r="A293" s="48"/>
      <c r="B293" s="45"/>
      <c r="C293" s="48"/>
      <c r="D293" s="48"/>
      <c r="E293" s="48"/>
      <c r="F293" s="48"/>
      <c r="G293" s="48"/>
      <c r="H293" s="48"/>
      <c r="I293" s="48"/>
      <c r="J293" s="48"/>
      <c r="K293" s="48" t="str">
        <f t="shared" si="2"/>
        <v>Alex Reyes</v>
      </c>
      <c r="L293" s="45" t="s">
        <v>1791</v>
      </c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>
      <c r="A294" s="48"/>
      <c r="B294" s="45"/>
      <c r="C294" s="48"/>
      <c r="D294" s="48"/>
      <c r="E294" s="48"/>
      <c r="F294" s="48"/>
      <c r="G294" s="48"/>
      <c r="H294" s="48"/>
      <c r="I294" s="48"/>
      <c r="J294" s="48"/>
      <c r="K294" s="48" t="str">
        <f t="shared" si="2"/>
        <v>Ryan Pressly</v>
      </c>
      <c r="L294" s="45" t="s">
        <v>1791</v>
      </c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>
      <c r="A295" s="48"/>
      <c r="B295" s="45"/>
      <c r="C295" s="48"/>
      <c r="D295" s="48"/>
      <c r="E295" s="48"/>
      <c r="F295" s="48"/>
      <c r="G295" s="48"/>
      <c r="H295" s="48"/>
      <c r="I295" s="48"/>
      <c r="J295" s="48"/>
      <c r="K295" s="48" t="str">
        <f t="shared" si="2"/>
        <v>Jose Alvarado</v>
      </c>
      <c r="L295" s="45" t="s">
        <v>1791</v>
      </c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>
      <c r="A296" s="48"/>
      <c r="B296" s="45"/>
      <c r="C296" s="48"/>
      <c r="D296" s="48"/>
      <c r="E296" s="48"/>
      <c r="F296" s="48"/>
      <c r="G296" s="48"/>
      <c r="H296" s="48"/>
      <c r="I296" s="48"/>
      <c r="J296" s="48"/>
      <c r="K296" s="48" t="str">
        <f t="shared" si="2"/>
        <v>Rafael Montero</v>
      </c>
      <c r="L296" s="45" t="s">
        <v>1791</v>
      </c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>
      <c r="A297" s="48"/>
      <c r="B297" s="45"/>
      <c r="C297" s="48"/>
      <c r="D297" s="48"/>
      <c r="E297" s="48"/>
      <c r="F297" s="48"/>
      <c r="G297" s="48"/>
      <c r="H297" s="48"/>
      <c r="I297" s="48"/>
      <c r="J297" s="48"/>
      <c r="K297" s="48" t="str">
        <f t="shared" si="2"/>
        <v>Emilio Pagan</v>
      </c>
      <c r="L297" s="45" t="s">
        <v>1791</v>
      </c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>
      <c r="A298" s="48"/>
      <c r="B298" s="45"/>
      <c r="C298" s="48"/>
      <c r="D298" s="48"/>
      <c r="E298" s="48"/>
      <c r="F298" s="48"/>
      <c r="G298" s="48"/>
      <c r="H298" s="48"/>
      <c r="I298" s="48"/>
      <c r="J298" s="48"/>
      <c r="K298" s="48" t="str">
        <f t="shared" si="2"/>
        <v>Pierce Johnson</v>
      </c>
      <c r="L298" s="45" t="s">
        <v>1791</v>
      </c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>
      <c r="A299" s="48"/>
      <c r="B299" s="45"/>
      <c r="C299" s="48"/>
      <c r="D299" s="48"/>
      <c r="E299" s="48"/>
      <c r="F299" s="48"/>
      <c r="G299" s="48"/>
      <c r="H299" s="48"/>
      <c r="I299" s="48"/>
      <c r="J299" s="48"/>
      <c r="K299" s="48" t="str">
        <f t="shared" si="2"/>
        <v/>
      </c>
      <c r="L299" s="45" t="s">
        <v>1791</v>
      </c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>
      <c r="A300" s="48"/>
      <c r="B300" s="45"/>
      <c r="C300" s="48"/>
      <c r="D300" s="48"/>
      <c r="E300" s="48"/>
      <c r="F300" s="48"/>
      <c r="G300" s="48"/>
      <c r="H300" s="48"/>
      <c r="I300" s="48"/>
      <c r="J300" s="48"/>
      <c r="K300" s="48" t="str">
        <f t="shared" si="2"/>
        <v/>
      </c>
      <c r="L300" s="45" t="s">
        <v>1791</v>
      </c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>
      <c r="A301" s="48"/>
      <c r="B301" s="45"/>
      <c r="C301" s="48"/>
      <c r="D301" s="48"/>
      <c r="E301" s="48"/>
      <c r="F301" s="48"/>
      <c r="G301" s="48"/>
      <c r="H301" s="48"/>
      <c r="I301" s="48"/>
      <c r="J301" s="48"/>
      <c r="K301" s="48" t="str">
        <f t="shared" si="2"/>
        <v/>
      </c>
      <c r="L301" s="45" t="s">
        <v>1791</v>
      </c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>
      <c r="A302" s="48"/>
      <c r="B302" s="45"/>
      <c r="C302" s="48"/>
      <c r="D302" s="48"/>
      <c r="E302" s="48"/>
      <c r="F302" s="48"/>
      <c r="G302" s="48"/>
      <c r="H302" s="48"/>
      <c r="I302" s="48"/>
      <c r="J302" s="48"/>
      <c r="K302" s="48" t="str">
        <f t="shared" si="2"/>
        <v>Chad Green</v>
      </c>
      <c r="L302" s="45" t="s">
        <v>1791</v>
      </c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>
      <c r="A303" s="48"/>
      <c r="B303" s="45"/>
      <c r="C303" s="48"/>
      <c r="D303" s="48"/>
      <c r="E303" s="48"/>
      <c r="F303" s="48"/>
      <c r="G303" s="48"/>
      <c r="H303" s="48"/>
      <c r="I303" s="48"/>
      <c r="J303" s="48"/>
      <c r="K303" s="48" t="str">
        <f t="shared" si="2"/>
        <v>Tanner Scott</v>
      </c>
      <c r="L303" s="45" t="s">
        <v>1791</v>
      </c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>
      <c r="A304" s="48"/>
      <c r="B304" s="45"/>
      <c r="C304" s="48"/>
      <c r="D304" s="48"/>
      <c r="E304" s="48"/>
      <c r="F304" s="48"/>
      <c r="G304" s="48"/>
      <c r="H304" s="48"/>
      <c r="I304" s="48"/>
      <c r="J304" s="48"/>
      <c r="K304" s="48" t="str">
        <f t="shared" si="2"/>
        <v/>
      </c>
      <c r="L304" s="45" t="s">
        <v>1791</v>
      </c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>
      <c r="A305" s="48"/>
      <c r="B305" s="45"/>
      <c r="C305" s="48"/>
      <c r="D305" s="48"/>
      <c r="E305" s="48"/>
      <c r="F305" s="48"/>
      <c r="G305" s="48"/>
      <c r="H305" s="48"/>
      <c r="I305" s="48"/>
      <c r="J305" s="48"/>
      <c r="K305" s="48" t="str">
        <f t="shared" si="2"/>
        <v/>
      </c>
      <c r="L305" s="45" t="s">
        <v>1791</v>
      </c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>
      <c r="A306" s="48"/>
      <c r="B306" s="45"/>
      <c r="C306" s="48"/>
      <c r="D306" s="48"/>
      <c r="E306" s="48"/>
      <c r="F306" s="48"/>
      <c r="G306" s="48"/>
      <c r="H306" s="48"/>
      <c r="I306" s="48"/>
      <c r="J306" s="48"/>
      <c r="K306" s="48" t="str">
        <f t="shared" si="2"/>
        <v/>
      </c>
      <c r="L306" s="45" t="s">
        <v>1791</v>
      </c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>
      <c r="A307" s="48"/>
      <c r="B307" s="45"/>
      <c r="C307" s="48"/>
      <c r="D307" s="48"/>
      <c r="E307" s="48"/>
      <c r="F307" s="48"/>
      <c r="G307" s="48"/>
      <c r="H307" s="48"/>
      <c r="I307" s="48"/>
      <c r="J307" s="48"/>
      <c r="K307" s="48" t="str">
        <f t="shared" si="2"/>
        <v/>
      </c>
      <c r="L307" s="45" t="s">
        <v>1791</v>
      </c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>
      <c r="A308" s="48"/>
      <c r="B308" s="45"/>
      <c r="C308" s="48"/>
      <c r="D308" s="48"/>
      <c r="E308" s="48"/>
      <c r="F308" s="48"/>
      <c r="G308" s="48"/>
      <c r="H308" s="48"/>
      <c r="I308" s="48"/>
      <c r="J308" s="48"/>
      <c r="K308" s="48" t="str">
        <f t="shared" si="2"/>
        <v/>
      </c>
      <c r="L308" s="45" t="s">
        <v>1791</v>
      </c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>
      <c r="A309" s="48"/>
      <c r="B309" s="45"/>
      <c r="C309" s="48"/>
      <c r="D309" s="48"/>
      <c r="E309" s="48"/>
      <c r="F309" s="48"/>
      <c r="G309" s="48"/>
      <c r="H309" s="48"/>
      <c r="I309" s="48"/>
      <c r="J309" s="48"/>
      <c r="K309" s="48" t="str">
        <f t="shared" si="2"/>
        <v/>
      </c>
      <c r="L309" s="45" t="s">
        <v>1791</v>
      </c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>
      <c r="A310" s="48"/>
      <c r="B310" s="45"/>
      <c r="C310" s="48"/>
      <c r="D310" s="48"/>
      <c r="E310" s="48"/>
      <c r="F310" s="48"/>
      <c r="G310" s="48"/>
      <c r="H310" s="48"/>
      <c r="I310" s="48"/>
      <c r="J310" s="48"/>
      <c r="K310" s="48" t="str">
        <f t="shared" si="2"/>
        <v/>
      </c>
      <c r="L310" s="45" t="s">
        <v>1791</v>
      </c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>
      <c r="A311" s="48"/>
      <c r="B311" s="45"/>
      <c r="C311" s="48"/>
      <c r="D311" s="48"/>
      <c r="E311" s="48"/>
      <c r="F311" s="48"/>
      <c r="G311" s="48"/>
      <c r="H311" s="48"/>
      <c r="I311" s="48"/>
      <c r="J311" s="48"/>
      <c r="K311" s="48" t="str">
        <f t="shared" si="2"/>
        <v/>
      </c>
      <c r="L311" s="45" t="s">
        <v>1791</v>
      </c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>
      <c r="A312" s="48"/>
      <c r="B312" s="45"/>
      <c r="C312" s="48"/>
      <c r="D312" s="48"/>
      <c r="E312" s="48"/>
      <c r="F312" s="48"/>
      <c r="G312" s="48"/>
      <c r="H312" s="48"/>
      <c r="I312" s="48"/>
      <c r="J312" s="48"/>
      <c r="K312" s="48" t="str">
        <f t="shared" si="2"/>
        <v>Nick Anderson</v>
      </c>
      <c r="L312" s="45" t="s">
        <v>1791</v>
      </c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>
      <c r="A313" s="48"/>
      <c r="B313" s="45"/>
      <c r="C313" s="48"/>
      <c r="D313" s="48"/>
      <c r="E313" s="48"/>
      <c r="F313" s="48"/>
      <c r="G313" s="48"/>
      <c r="H313" s="48"/>
      <c r="I313" s="48"/>
      <c r="J313" s="48"/>
      <c r="K313" s="48" t="str">
        <f t="shared" si="2"/>
        <v>Trevor May</v>
      </c>
      <c r="L313" s="45" t="s">
        <v>1791</v>
      </c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>
      <c r="A314" s="48"/>
      <c r="B314" s="45"/>
      <c r="C314" s="48"/>
      <c r="D314" s="48"/>
      <c r="E314" s="48"/>
      <c r="F314" s="48"/>
      <c r="G314" s="48"/>
      <c r="H314" s="48"/>
      <c r="I314" s="48"/>
      <c r="J314" s="48"/>
      <c r="K314" s="48" t="str">
        <f t="shared" si="2"/>
        <v/>
      </c>
      <c r="L314" s="45" t="s">
        <v>1791</v>
      </c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>
      <c r="A315" s="48"/>
      <c r="B315" s="45"/>
      <c r="C315" s="48"/>
      <c r="D315" s="48"/>
      <c r="E315" s="48"/>
      <c r="F315" s="48"/>
      <c r="G315" s="48"/>
      <c r="H315" s="48"/>
      <c r="I315" s="48"/>
      <c r="J315" s="48"/>
      <c r="K315" s="48" t="str">
        <f t="shared" si="2"/>
        <v/>
      </c>
      <c r="L315" s="45" t="s">
        <v>1791</v>
      </c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>
      <c r="A316" s="48"/>
      <c r="B316" s="45"/>
      <c r="C316" s="48"/>
      <c r="D316" s="48"/>
      <c r="E316" s="48"/>
      <c r="F316" s="48"/>
      <c r="G316" s="48"/>
      <c r="H316" s="48"/>
      <c r="I316" s="48"/>
      <c r="J316" s="48"/>
      <c r="K316" s="48" t="str">
        <f t="shared" si="2"/>
        <v/>
      </c>
      <c r="L316" s="45" t="s">
        <v>1791</v>
      </c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>
      <c r="A317" s="48"/>
      <c r="B317" s="45"/>
      <c r="C317" s="48"/>
      <c r="D317" s="48"/>
      <c r="E317" s="48"/>
      <c r="F317" s="48"/>
      <c r="G317" s="48"/>
      <c r="H317" s="48"/>
      <c r="I317" s="48"/>
      <c r="J317" s="48"/>
      <c r="K317" s="48" t="str">
        <f t="shared" si="2"/>
        <v/>
      </c>
      <c r="L317" s="45" t="s">
        <v>1791</v>
      </c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>
      <c r="A318" s="48"/>
      <c r="B318" s="45"/>
      <c r="C318" s="48"/>
      <c r="D318" s="48"/>
      <c r="E318" s="48"/>
      <c r="F318" s="48"/>
      <c r="G318" s="48"/>
      <c r="H318" s="48"/>
      <c r="I318" s="48"/>
      <c r="J318" s="48"/>
      <c r="K318" s="48" t="str">
        <f t="shared" si="2"/>
        <v/>
      </c>
      <c r="L318" s="45" t="s">
        <v>1791</v>
      </c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>
      <c r="A319" s="48"/>
      <c r="B319" s="45"/>
      <c r="C319" s="48"/>
      <c r="D319" s="48"/>
      <c r="E319" s="48"/>
      <c r="F319" s="48"/>
      <c r="G319" s="48"/>
      <c r="H319" s="48"/>
      <c r="I319" s="48"/>
      <c r="J319" s="48"/>
      <c r="K319" s="48" t="str">
        <f t="shared" si="2"/>
        <v/>
      </c>
      <c r="L319" s="45" t="s">
        <v>1791</v>
      </c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>
      <c r="A320" s="48"/>
      <c r="B320" s="45"/>
      <c r="C320" s="48"/>
      <c r="D320" s="48"/>
      <c r="E320" s="48"/>
      <c r="F320" s="48"/>
      <c r="G320" s="48"/>
      <c r="H320" s="48"/>
      <c r="I320" s="48"/>
      <c r="J320" s="48"/>
      <c r="K320" s="48" t="str">
        <f t="shared" si="2"/>
        <v/>
      </c>
      <c r="L320" s="45" t="s">
        <v>1791</v>
      </c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>
      <c r="A321" s="48"/>
      <c r="B321" s="45"/>
      <c r="C321" s="48"/>
      <c r="D321" s="48"/>
      <c r="E321" s="48"/>
      <c r="F321" s="48"/>
      <c r="G321" s="48"/>
      <c r="H321" s="48"/>
      <c r="I321" s="48"/>
      <c r="J321" s="48"/>
      <c r="K321" s="48" t="str">
        <f t="shared" si="2"/>
        <v/>
      </c>
      <c r="L321" s="45" t="s">
        <v>1791</v>
      </c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5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5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5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5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5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5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5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5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5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5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5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5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5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5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5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5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5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5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5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5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5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5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5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5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5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5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5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5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5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5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5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5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5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5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5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5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5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5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</sheetData>
  <conditionalFormatting sqref="A1:A1001 B2:D2 E2:E161 B12:D12 B22:D22 B32:D32 B42:D42 B52:D52 B62:D62 B72:D72 B82:D82 B92:D92 B102:D102 B112:D112 B122:D122 B132:D132 B142:D142 B152:D152">
    <cfRule type="expression" dxfId="5" priority="1">
      <formula>error.type(A1)&gt;0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5.86"/>
    <col customWidth="1" min="2" max="2" width="8.57"/>
    <col customWidth="1" min="3" max="3" width="9.71"/>
    <col customWidth="1" min="4" max="4" width="14.86"/>
  </cols>
  <sheetData>
    <row r="1">
      <c r="A1" s="18" t="s">
        <v>1434</v>
      </c>
      <c r="B1" s="18" t="s">
        <v>1794</v>
      </c>
      <c r="C1" s="18" t="s">
        <v>39</v>
      </c>
      <c r="D1" s="18" t="s">
        <v>1795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3"/>
      <c r="C2" s="18" t="s">
        <v>658</v>
      </c>
      <c r="D2" s="18" t="s">
        <v>1523</v>
      </c>
      <c r="E2" s="18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18" t="s">
        <v>1796</v>
      </c>
      <c r="B3" s="23"/>
      <c r="C3" s="18" t="s">
        <v>40</v>
      </c>
      <c r="D3" s="18" t="s">
        <v>88</v>
      </c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18" t="s">
        <v>87</v>
      </c>
      <c r="C4" s="18" t="s">
        <v>40</v>
      </c>
      <c r="D4" s="18" t="s">
        <v>1793</v>
      </c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0"/>
    <col customWidth="1" min="2" max="2" width="18.29"/>
    <col customWidth="1" min="3" max="3" width="2.43"/>
    <col customWidth="1" min="4" max="4" width="4.14"/>
    <col customWidth="1" min="5" max="5" width="5.71"/>
    <col customWidth="1" min="6" max="6" width="13.71"/>
    <col customWidth="1" min="7" max="7" width="30.0"/>
    <col customWidth="1" min="8" max="12" width="4.0"/>
    <col customWidth="1" min="13" max="14" width="3.14"/>
    <col customWidth="1" min="15" max="15" width="3.43"/>
    <col customWidth="1" min="16" max="16" width="4.0"/>
    <col customWidth="1" min="17" max="17" width="3.29"/>
    <col customWidth="1" min="18" max="18" width="3.71"/>
    <col customWidth="1" min="19" max="19" width="4.0"/>
    <col customWidth="1" min="20" max="20" width="4.43"/>
    <col customWidth="1" min="21" max="21" width="3.29"/>
    <col customWidth="1" min="22" max="22" width="2.86"/>
    <col customWidth="1" min="23" max="23" width="4.57"/>
    <col customWidth="1" min="24" max="24" width="3.14"/>
    <col customWidth="1" min="25" max="25" width="3.0"/>
    <col customWidth="1" min="26" max="29" width="5.43"/>
    <col customWidth="1" min="30" max="30" width="4.0"/>
    <col customWidth="1" min="31" max="33" width="8.0"/>
    <col customWidth="1" min="34" max="34" width="8.29"/>
    <col customWidth="1" min="35" max="35" width="8.0"/>
    <col customWidth="1" min="36" max="36" width="7.86"/>
    <col customWidth="1" min="37" max="37" width="7.57"/>
    <col customWidth="1" min="38" max="41" width="12.29"/>
  </cols>
  <sheetData>
    <row r="1">
      <c r="A1" s="53" t="s">
        <v>77</v>
      </c>
      <c r="B1" s="53" t="s">
        <v>78</v>
      </c>
      <c r="C1" s="54"/>
      <c r="D1" s="54"/>
      <c r="E1" s="53" t="s">
        <v>79</v>
      </c>
      <c r="F1" s="53" t="s">
        <v>1797</v>
      </c>
      <c r="G1" s="53" t="s">
        <v>80</v>
      </c>
      <c r="H1" s="54"/>
      <c r="I1" s="53" t="s">
        <v>1798</v>
      </c>
      <c r="J1" s="53" t="s">
        <v>83</v>
      </c>
      <c r="K1" s="53" t="s">
        <v>84</v>
      </c>
      <c r="L1" s="53" t="s">
        <v>85</v>
      </c>
      <c r="M1" s="53" t="s">
        <v>86</v>
      </c>
      <c r="N1" s="53" t="s">
        <v>87</v>
      </c>
      <c r="O1" s="53" t="s">
        <v>88</v>
      </c>
      <c r="P1" s="53" t="s">
        <v>89</v>
      </c>
      <c r="Q1" s="53" t="s">
        <v>90</v>
      </c>
      <c r="R1" s="53" t="s">
        <v>93</v>
      </c>
      <c r="S1" s="53" t="s">
        <v>105</v>
      </c>
      <c r="T1" s="53" t="s">
        <v>94</v>
      </c>
      <c r="U1" s="53" t="s">
        <v>102</v>
      </c>
      <c r="V1" s="53" t="s">
        <v>103</v>
      </c>
      <c r="W1" s="53" t="s">
        <v>104</v>
      </c>
      <c r="X1" s="53" t="s">
        <v>101</v>
      </c>
      <c r="Y1" s="53" t="s">
        <v>91</v>
      </c>
      <c r="Z1" s="53" t="s">
        <v>92</v>
      </c>
      <c r="AA1" s="53"/>
      <c r="AB1" s="53"/>
      <c r="AC1" s="53"/>
      <c r="AD1" s="53" t="s">
        <v>107</v>
      </c>
      <c r="AE1" s="53" t="s">
        <v>108</v>
      </c>
      <c r="AF1" s="53" t="s">
        <v>109</v>
      </c>
      <c r="AG1" s="53" t="s">
        <v>110</v>
      </c>
      <c r="AH1" s="53" t="s">
        <v>111</v>
      </c>
      <c r="AI1" s="53" t="s">
        <v>112</v>
      </c>
      <c r="AJ1" s="53" t="s">
        <v>113</v>
      </c>
      <c r="AK1" s="53" t="s">
        <v>114</v>
      </c>
      <c r="AL1" s="53" t="s">
        <v>115</v>
      </c>
      <c r="AM1" s="53" t="s">
        <v>116</v>
      </c>
      <c r="AN1" s="53" t="s">
        <v>117</v>
      </c>
      <c r="AO1" s="53" t="s">
        <v>1799</v>
      </c>
    </row>
    <row r="2">
      <c r="A2" s="53">
        <v>1.0</v>
      </c>
      <c r="B2" s="55" t="s">
        <v>1744</v>
      </c>
      <c r="C2" s="55" t="s">
        <v>1800</v>
      </c>
      <c r="D2" s="55" t="s">
        <v>1801</v>
      </c>
      <c r="E2" s="56">
        <v>28.0</v>
      </c>
      <c r="F2" s="55" t="s">
        <v>1802</v>
      </c>
      <c r="G2" s="55" t="s">
        <v>1803</v>
      </c>
      <c r="H2" s="55" t="s">
        <v>1804</v>
      </c>
      <c r="I2" s="55" t="s">
        <v>1805</v>
      </c>
      <c r="J2" s="56">
        <v>4.0</v>
      </c>
      <c r="K2" s="56">
        <v>3.0</v>
      </c>
      <c r="L2" s="56">
        <v>2.0</v>
      </c>
      <c r="M2" s="56">
        <v>2.0</v>
      </c>
      <c r="N2" s="56">
        <v>0.0</v>
      </c>
      <c r="O2" s="56">
        <v>0.0</v>
      </c>
      <c r="P2" s="56">
        <v>2.0</v>
      </c>
      <c r="Q2" s="56">
        <v>3.0</v>
      </c>
      <c r="R2" s="56">
        <v>1.0</v>
      </c>
      <c r="S2" s="56">
        <v>0.0</v>
      </c>
      <c r="T2" s="56">
        <v>0.0</v>
      </c>
      <c r="U2" s="56">
        <v>0.0</v>
      </c>
      <c r="V2" s="56">
        <v>0.0</v>
      </c>
      <c r="W2" s="56">
        <v>0.0</v>
      </c>
      <c r="X2" s="56">
        <v>0.0</v>
      </c>
      <c r="Y2" s="56">
        <v>0.0</v>
      </c>
      <c r="Z2" s="56">
        <v>1.0</v>
      </c>
      <c r="AA2" s="56"/>
      <c r="AB2" s="56"/>
      <c r="AC2" s="56"/>
      <c r="AD2" s="56">
        <f t="shared" ref="AD2:AD501" si="1">M2-N2-O2-P2</f>
        <v>0</v>
      </c>
      <c r="AE2" s="56">
        <f t="shared" ref="AE2:AE501" si="2">AD2*0.496</f>
        <v>0</v>
      </c>
      <c r="AF2" s="56">
        <f t="shared" ref="AF2:AF501" si="3">N2*0.687</f>
        <v>0</v>
      </c>
      <c r="AG2" s="57">
        <f t="shared" ref="AG2:AG501" si="4">O2*1.092703168</f>
        <v>0</v>
      </c>
      <c r="AH2" s="57">
        <f t="shared" ref="AH2:AH501" si="5">P2*1.48619919</f>
        <v>2.97239838</v>
      </c>
      <c r="AI2" s="57">
        <f t="shared" ref="AI2:AI501" si="6">Y2*0.82</f>
        <v>0</v>
      </c>
      <c r="AJ2" s="57">
        <f t="shared" ref="AJ2:AJ501" si="7">Z2*-0.67</f>
        <v>-0.67</v>
      </c>
      <c r="AK2" s="56">
        <f t="shared" ref="AK2:AK501" si="8">R2+U2</f>
        <v>1</v>
      </c>
      <c r="AL2" s="57">
        <f t="shared" ref="AL2:AL501" si="9">AK2*0.353338240900491</f>
        <v>0.3533382409</v>
      </c>
      <c r="AM2" s="57">
        <f t="shared" ref="AM2:AM501" si="10">T2*-0.048408307</f>
        <v>0</v>
      </c>
      <c r="AN2" s="57">
        <f t="shared" ref="AN2:AN501" si="11">X2*-0.334349966</f>
        <v>0</v>
      </c>
      <c r="AO2" s="57">
        <f t="shared" ref="AO2:AO501" si="12">(AE2+AF2+AG2+AH2+AI2+AJ2+AL2+AM2+AN2)</f>
        <v>2.655736621</v>
      </c>
    </row>
    <row r="3">
      <c r="A3" s="53">
        <v>2.0</v>
      </c>
      <c r="B3" s="55" t="s">
        <v>1235</v>
      </c>
      <c r="C3" s="55" t="s">
        <v>1800</v>
      </c>
      <c r="D3" s="55" t="s">
        <v>1801</v>
      </c>
      <c r="E3" s="56">
        <v>30.0</v>
      </c>
      <c r="F3" s="55" t="s">
        <v>1802</v>
      </c>
      <c r="G3" s="55" t="s">
        <v>1806</v>
      </c>
      <c r="H3" s="58"/>
      <c r="I3" s="55" t="s">
        <v>1807</v>
      </c>
      <c r="J3" s="56">
        <v>4.0</v>
      </c>
      <c r="K3" s="56">
        <v>4.0</v>
      </c>
      <c r="L3" s="56">
        <v>3.0</v>
      </c>
      <c r="M3" s="56">
        <v>4.0</v>
      </c>
      <c r="N3" s="56">
        <v>1.0</v>
      </c>
      <c r="O3" s="56">
        <v>1.0</v>
      </c>
      <c r="P3" s="56">
        <v>0.0</v>
      </c>
      <c r="Q3" s="56">
        <v>1.0</v>
      </c>
      <c r="R3" s="56">
        <v>0.0</v>
      </c>
      <c r="S3" s="56">
        <v>0.0</v>
      </c>
      <c r="T3" s="56">
        <v>0.0</v>
      </c>
      <c r="U3" s="56">
        <v>0.0</v>
      </c>
      <c r="V3" s="56">
        <v>0.0</v>
      </c>
      <c r="W3" s="56">
        <v>0.0</v>
      </c>
      <c r="X3" s="56">
        <v>0.0</v>
      </c>
      <c r="Y3" s="56">
        <v>1.0</v>
      </c>
      <c r="Z3" s="56">
        <v>0.0</v>
      </c>
      <c r="AA3" s="56"/>
      <c r="AB3" s="56"/>
      <c r="AC3" s="56"/>
      <c r="AD3" s="56">
        <f t="shared" si="1"/>
        <v>2</v>
      </c>
      <c r="AE3" s="56">
        <f t="shared" si="2"/>
        <v>0.992</v>
      </c>
      <c r="AF3" s="56">
        <f t="shared" si="3"/>
        <v>0.687</v>
      </c>
      <c r="AG3" s="57">
        <f t="shared" si="4"/>
        <v>1.092703168</v>
      </c>
      <c r="AH3" s="57">
        <f t="shared" si="5"/>
        <v>0</v>
      </c>
      <c r="AI3" s="57">
        <f t="shared" si="6"/>
        <v>0.82</v>
      </c>
      <c r="AJ3" s="57">
        <f t="shared" si="7"/>
        <v>0</v>
      </c>
      <c r="AK3" s="56">
        <f t="shared" si="8"/>
        <v>0</v>
      </c>
      <c r="AL3" s="57">
        <f t="shared" si="9"/>
        <v>0</v>
      </c>
      <c r="AM3" s="57">
        <f t="shared" si="10"/>
        <v>0</v>
      </c>
      <c r="AN3" s="57">
        <f t="shared" si="11"/>
        <v>0</v>
      </c>
      <c r="AO3" s="57">
        <f t="shared" si="12"/>
        <v>3.591703168</v>
      </c>
    </row>
    <row r="4">
      <c r="A4" s="53">
        <v>3.0</v>
      </c>
      <c r="B4" s="55" t="s">
        <v>1673</v>
      </c>
      <c r="C4" s="55" t="s">
        <v>1800</v>
      </c>
      <c r="D4" s="55" t="s">
        <v>1801</v>
      </c>
      <c r="E4" s="56">
        <v>30.0</v>
      </c>
      <c r="F4" s="55" t="s">
        <v>1808</v>
      </c>
      <c r="G4" s="55" t="s">
        <v>1809</v>
      </c>
      <c r="H4" s="58"/>
      <c r="I4" s="55" t="s">
        <v>1810</v>
      </c>
      <c r="J4" s="56">
        <v>5.0</v>
      </c>
      <c r="K4" s="56">
        <v>3.0</v>
      </c>
      <c r="L4" s="56">
        <v>3.0</v>
      </c>
      <c r="M4" s="56">
        <v>2.0</v>
      </c>
      <c r="N4" s="56">
        <v>0.0</v>
      </c>
      <c r="O4" s="56">
        <v>0.0</v>
      </c>
      <c r="P4" s="56">
        <v>1.0</v>
      </c>
      <c r="Q4" s="56">
        <v>2.0</v>
      </c>
      <c r="R4" s="56">
        <v>2.0</v>
      </c>
      <c r="S4" s="56">
        <v>0.0</v>
      </c>
      <c r="T4" s="56">
        <v>0.0</v>
      </c>
      <c r="U4" s="56">
        <v>0.0</v>
      </c>
      <c r="V4" s="56">
        <v>0.0</v>
      </c>
      <c r="W4" s="56">
        <v>0.0</v>
      </c>
      <c r="X4" s="56">
        <v>0.0</v>
      </c>
      <c r="Y4" s="56">
        <v>0.0</v>
      </c>
      <c r="Z4" s="56">
        <v>0.0</v>
      </c>
      <c r="AA4" s="56"/>
      <c r="AB4" s="56"/>
      <c r="AC4" s="56"/>
      <c r="AD4" s="56">
        <f t="shared" si="1"/>
        <v>1</v>
      </c>
      <c r="AE4" s="56">
        <f t="shared" si="2"/>
        <v>0.496</v>
      </c>
      <c r="AF4" s="56">
        <f t="shared" si="3"/>
        <v>0</v>
      </c>
      <c r="AG4" s="57">
        <f t="shared" si="4"/>
        <v>0</v>
      </c>
      <c r="AH4" s="57">
        <f t="shared" si="5"/>
        <v>1.48619919</v>
      </c>
      <c r="AI4" s="57">
        <f t="shared" si="6"/>
        <v>0</v>
      </c>
      <c r="AJ4" s="57">
        <f t="shared" si="7"/>
        <v>0</v>
      </c>
      <c r="AK4" s="56">
        <f t="shared" si="8"/>
        <v>2</v>
      </c>
      <c r="AL4" s="57">
        <f t="shared" si="9"/>
        <v>0.7066764818</v>
      </c>
      <c r="AM4" s="57">
        <f t="shared" si="10"/>
        <v>0</v>
      </c>
      <c r="AN4" s="57">
        <f t="shared" si="11"/>
        <v>0</v>
      </c>
      <c r="AO4" s="57">
        <f t="shared" si="12"/>
        <v>2.688875672</v>
      </c>
    </row>
    <row r="5">
      <c r="A5" s="53">
        <v>4.0</v>
      </c>
      <c r="B5" s="55" t="s">
        <v>1683</v>
      </c>
      <c r="C5" s="55" t="s">
        <v>1800</v>
      </c>
      <c r="D5" s="55" t="s">
        <v>1801</v>
      </c>
      <c r="E5" s="56">
        <v>32.0</v>
      </c>
      <c r="F5" s="55" t="s">
        <v>1808</v>
      </c>
      <c r="G5" s="55" t="s">
        <v>1811</v>
      </c>
      <c r="H5" s="55" t="s">
        <v>1804</v>
      </c>
      <c r="I5" s="55" t="s">
        <v>1812</v>
      </c>
      <c r="J5" s="56">
        <v>5.0</v>
      </c>
      <c r="K5" s="56">
        <v>3.0</v>
      </c>
      <c r="L5" s="56">
        <v>2.0</v>
      </c>
      <c r="M5" s="56">
        <v>2.0</v>
      </c>
      <c r="N5" s="56">
        <v>0.0</v>
      </c>
      <c r="O5" s="56">
        <v>0.0</v>
      </c>
      <c r="P5" s="56">
        <v>1.0</v>
      </c>
      <c r="Q5" s="56">
        <v>1.0</v>
      </c>
      <c r="R5" s="56">
        <v>2.0</v>
      </c>
      <c r="S5" s="56">
        <v>0.0</v>
      </c>
      <c r="T5" s="56">
        <v>0.0</v>
      </c>
      <c r="U5" s="56">
        <v>0.0</v>
      </c>
      <c r="V5" s="56">
        <v>0.0</v>
      </c>
      <c r="W5" s="56">
        <v>0.0</v>
      </c>
      <c r="X5" s="56">
        <v>0.0</v>
      </c>
      <c r="Y5" s="56">
        <v>0.0</v>
      </c>
      <c r="Z5" s="56">
        <v>0.0</v>
      </c>
      <c r="AA5" s="56"/>
      <c r="AB5" s="56"/>
      <c r="AC5" s="56"/>
      <c r="AD5" s="56">
        <f t="shared" si="1"/>
        <v>1</v>
      </c>
      <c r="AE5" s="56">
        <f t="shared" si="2"/>
        <v>0.496</v>
      </c>
      <c r="AF5" s="56">
        <f t="shared" si="3"/>
        <v>0</v>
      </c>
      <c r="AG5" s="57">
        <f t="shared" si="4"/>
        <v>0</v>
      </c>
      <c r="AH5" s="57">
        <f t="shared" si="5"/>
        <v>1.48619919</v>
      </c>
      <c r="AI5" s="57">
        <f t="shared" si="6"/>
        <v>0</v>
      </c>
      <c r="AJ5" s="57">
        <f t="shared" si="7"/>
        <v>0</v>
      </c>
      <c r="AK5" s="56">
        <f t="shared" si="8"/>
        <v>2</v>
      </c>
      <c r="AL5" s="57">
        <f t="shared" si="9"/>
        <v>0.7066764818</v>
      </c>
      <c r="AM5" s="57">
        <f t="shared" si="10"/>
        <v>0</v>
      </c>
      <c r="AN5" s="57">
        <f t="shared" si="11"/>
        <v>0</v>
      </c>
      <c r="AO5" s="57">
        <f t="shared" si="12"/>
        <v>2.688875672</v>
      </c>
    </row>
    <row r="6">
      <c r="A6" s="53">
        <v>5.0</v>
      </c>
      <c r="B6" s="55" t="s">
        <v>1590</v>
      </c>
      <c r="C6" s="55" t="s">
        <v>1800</v>
      </c>
      <c r="D6" s="55" t="s">
        <v>1801</v>
      </c>
      <c r="E6" s="56">
        <v>31.0</v>
      </c>
      <c r="F6" s="55" t="s">
        <v>1808</v>
      </c>
      <c r="G6" s="55" t="s">
        <v>1813</v>
      </c>
      <c r="H6" s="55" t="s">
        <v>1804</v>
      </c>
      <c r="I6" s="55" t="s">
        <v>1814</v>
      </c>
      <c r="J6" s="56">
        <v>5.0</v>
      </c>
      <c r="K6" s="56">
        <v>4.0</v>
      </c>
      <c r="L6" s="56">
        <v>1.0</v>
      </c>
      <c r="M6" s="56">
        <v>2.0</v>
      </c>
      <c r="N6" s="56">
        <v>0.0</v>
      </c>
      <c r="O6" s="56">
        <v>0.0</v>
      </c>
      <c r="P6" s="56">
        <v>1.0</v>
      </c>
      <c r="Q6" s="56">
        <v>2.0</v>
      </c>
      <c r="R6" s="56">
        <v>1.0</v>
      </c>
      <c r="S6" s="56">
        <v>1.0</v>
      </c>
      <c r="T6" s="56">
        <v>1.0</v>
      </c>
      <c r="U6" s="56">
        <v>0.0</v>
      </c>
      <c r="V6" s="56">
        <v>0.0</v>
      </c>
      <c r="W6" s="56">
        <v>0.0</v>
      </c>
      <c r="X6" s="56">
        <v>0.0</v>
      </c>
      <c r="Y6" s="56">
        <v>0.0</v>
      </c>
      <c r="Z6" s="56">
        <v>0.0</v>
      </c>
      <c r="AA6" s="56"/>
      <c r="AB6" s="56"/>
      <c r="AC6" s="56"/>
      <c r="AD6" s="56">
        <f t="shared" si="1"/>
        <v>1</v>
      </c>
      <c r="AE6" s="56">
        <f t="shared" si="2"/>
        <v>0.496</v>
      </c>
      <c r="AF6" s="56">
        <f t="shared" si="3"/>
        <v>0</v>
      </c>
      <c r="AG6" s="57">
        <f t="shared" si="4"/>
        <v>0</v>
      </c>
      <c r="AH6" s="57">
        <f t="shared" si="5"/>
        <v>1.48619919</v>
      </c>
      <c r="AI6" s="57">
        <f t="shared" si="6"/>
        <v>0</v>
      </c>
      <c r="AJ6" s="57">
        <f t="shared" si="7"/>
        <v>0</v>
      </c>
      <c r="AK6" s="56">
        <f t="shared" si="8"/>
        <v>1</v>
      </c>
      <c r="AL6" s="57">
        <f t="shared" si="9"/>
        <v>0.3533382409</v>
      </c>
      <c r="AM6" s="57">
        <f t="shared" si="10"/>
        <v>-0.048408307</v>
      </c>
      <c r="AN6" s="57">
        <f t="shared" si="11"/>
        <v>0</v>
      </c>
      <c r="AO6" s="57">
        <f t="shared" si="12"/>
        <v>2.287129124</v>
      </c>
    </row>
    <row r="7">
      <c r="A7" s="53">
        <v>6.0</v>
      </c>
      <c r="B7" s="55" t="s">
        <v>1617</v>
      </c>
      <c r="C7" s="55" t="s">
        <v>1800</v>
      </c>
      <c r="D7" s="55" t="s">
        <v>1801</v>
      </c>
      <c r="E7" s="56">
        <v>28.0</v>
      </c>
      <c r="F7" s="55" t="s">
        <v>1808</v>
      </c>
      <c r="G7" s="55" t="s">
        <v>1815</v>
      </c>
      <c r="H7" s="58"/>
      <c r="I7" s="55" t="s">
        <v>1816</v>
      </c>
      <c r="J7" s="56">
        <v>4.0</v>
      </c>
      <c r="K7" s="56">
        <v>4.0</v>
      </c>
      <c r="L7" s="56">
        <v>1.0</v>
      </c>
      <c r="M7" s="56">
        <v>2.0</v>
      </c>
      <c r="N7" s="56">
        <v>0.0</v>
      </c>
      <c r="O7" s="56">
        <v>0.0</v>
      </c>
      <c r="P7" s="56">
        <v>1.0</v>
      </c>
      <c r="Q7" s="56">
        <v>3.0</v>
      </c>
      <c r="R7" s="56">
        <v>0.0</v>
      </c>
      <c r="S7" s="56">
        <v>0.0</v>
      </c>
      <c r="T7" s="56">
        <v>1.0</v>
      </c>
      <c r="U7" s="56">
        <v>0.0</v>
      </c>
      <c r="V7" s="56">
        <v>0.0</v>
      </c>
      <c r="W7" s="56">
        <v>0.0</v>
      </c>
      <c r="X7" s="56">
        <v>0.0</v>
      </c>
      <c r="Y7" s="56">
        <v>0.0</v>
      </c>
      <c r="Z7" s="56">
        <v>0.0</v>
      </c>
      <c r="AA7" s="56"/>
      <c r="AB7" s="56"/>
      <c r="AC7" s="56"/>
      <c r="AD7" s="56">
        <f t="shared" si="1"/>
        <v>1</v>
      </c>
      <c r="AE7" s="56">
        <f t="shared" si="2"/>
        <v>0.496</v>
      </c>
      <c r="AF7" s="56">
        <f t="shared" si="3"/>
        <v>0</v>
      </c>
      <c r="AG7" s="57">
        <f t="shared" si="4"/>
        <v>0</v>
      </c>
      <c r="AH7" s="57">
        <f t="shared" si="5"/>
        <v>1.48619919</v>
      </c>
      <c r="AI7" s="57">
        <f t="shared" si="6"/>
        <v>0</v>
      </c>
      <c r="AJ7" s="57">
        <f t="shared" si="7"/>
        <v>0</v>
      </c>
      <c r="AK7" s="56">
        <f t="shared" si="8"/>
        <v>0</v>
      </c>
      <c r="AL7" s="57">
        <f t="shared" si="9"/>
        <v>0</v>
      </c>
      <c r="AM7" s="57">
        <f t="shared" si="10"/>
        <v>-0.048408307</v>
      </c>
      <c r="AN7" s="57">
        <f t="shared" si="11"/>
        <v>0</v>
      </c>
      <c r="AO7" s="57">
        <f t="shared" si="12"/>
        <v>1.933790883</v>
      </c>
    </row>
    <row r="8">
      <c r="A8" s="53">
        <v>7.0</v>
      </c>
      <c r="B8" s="55" t="s">
        <v>1779</v>
      </c>
      <c r="C8" s="55" t="s">
        <v>1800</v>
      </c>
      <c r="D8" s="55" t="s">
        <v>1801</v>
      </c>
      <c r="E8" s="56">
        <v>32.0</v>
      </c>
      <c r="F8" s="55" t="s">
        <v>1802</v>
      </c>
      <c r="G8" s="55" t="s">
        <v>1806</v>
      </c>
      <c r="H8" s="58"/>
      <c r="I8" s="55" t="s">
        <v>1807</v>
      </c>
      <c r="J8" s="56">
        <v>5.0</v>
      </c>
      <c r="K8" s="56">
        <v>3.0</v>
      </c>
      <c r="L8" s="56">
        <v>3.0</v>
      </c>
      <c r="M8" s="56">
        <v>1.0</v>
      </c>
      <c r="N8" s="56">
        <v>0.0</v>
      </c>
      <c r="O8" s="56">
        <v>0.0</v>
      </c>
      <c r="P8" s="56">
        <v>1.0</v>
      </c>
      <c r="Q8" s="56">
        <v>1.0</v>
      </c>
      <c r="R8" s="56">
        <v>2.0</v>
      </c>
      <c r="S8" s="56">
        <v>0.0</v>
      </c>
      <c r="T8" s="56">
        <v>1.0</v>
      </c>
      <c r="U8" s="56">
        <v>0.0</v>
      </c>
      <c r="V8" s="56">
        <v>0.0</v>
      </c>
      <c r="W8" s="56">
        <v>0.0</v>
      </c>
      <c r="X8" s="56">
        <v>0.0</v>
      </c>
      <c r="Y8" s="56">
        <v>0.0</v>
      </c>
      <c r="Z8" s="56">
        <v>0.0</v>
      </c>
      <c r="AA8" s="56"/>
      <c r="AB8" s="56"/>
      <c r="AC8" s="56"/>
      <c r="AD8" s="56">
        <f t="shared" si="1"/>
        <v>0</v>
      </c>
      <c r="AE8" s="56">
        <f t="shared" si="2"/>
        <v>0</v>
      </c>
      <c r="AF8" s="56">
        <f t="shared" si="3"/>
        <v>0</v>
      </c>
      <c r="AG8" s="57">
        <f t="shared" si="4"/>
        <v>0</v>
      </c>
      <c r="AH8" s="57">
        <f t="shared" si="5"/>
        <v>1.48619919</v>
      </c>
      <c r="AI8" s="57">
        <f t="shared" si="6"/>
        <v>0</v>
      </c>
      <c r="AJ8" s="57">
        <f t="shared" si="7"/>
        <v>0</v>
      </c>
      <c r="AK8" s="56">
        <f t="shared" si="8"/>
        <v>2</v>
      </c>
      <c r="AL8" s="57">
        <f t="shared" si="9"/>
        <v>0.7066764818</v>
      </c>
      <c r="AM8" s="57">
        <f t="shared" si="10"/>
        <v>-0.048408307</v>
      </c>
      <c r="AN8" s="57">
        <f t="shared" si="11"/>
        <v>0</v>
      </c>
      <c r="AO8" s="57">
        <f t="shared" si="12"/>
        <v>2.144467365</v>
      </c>
    </row>
    <row r="9">
      <c r="A9" s="53">
        <v>8.0</v>
      </c>
      <c r="B9" s="55" t="s">
        <v>1647</v>
      </c>
      <c r="C9" s="55" t="s">
        <v>1800</v>
      </c>
      <c r="D9" s="55" t="s">
        <v>1801</v>
      </c>
      <c r="E9" s="56">
        <v>24.0</v>
      </c>
      <c r="F9" s="55" t="s">
        <v>1802</v>
      </c>
      <c r="G9" s="55" t="s">
        <v>1817</v>
      </c>
      <c r="H9" s="58"/>
      <c r="I9" s="55" t="s">
        <v>1809</v>
      </c>
      <c r="J9" s="56">
        <v>4.0</v>
      </c>
      <c r="K9" s="56">
        <v>4.0</v>
      </c>
      <c r="L9" s="56">
        <v>2.0</v>
      </c>
      <c r="M9" s="56">
        <v>2.0</v>
      </c>
      <c r="N9" s="56">
        <v>0.0</v>
      </c>
      <c r="O9" s="56">
        <v>0.0</v>
      </c>
      <c r="P9" s="56">
        <v>1.0</v>
      </c>
      <c r="Q9" s="56">
        <v>2.0</v>
      </c>
      <c r="R9" s="56">
        <v>0.0</v>
      </c>
      <c r="S9" s="56">
        <v>0.0</v>
      </c>
      <c r="T9" s="56">
        <v>1.0</v>
      </c>
      <c r="U9" s="56">
        <v>0.0</v>
      </c>
      <c r="V9" s="56">
        <v>0.0</v>
      </c>
      <c r="W9" s="56">
        <v>0.0</v>
      </c>
      <c r="X9" s="56">
        <v>0.0</v>
      </c>
      <c r="Y9" s="56">
        <v>0.0</v>
      </c>
      <c r="Z9" s="56">
        <v>0.0</v>
      </c>
      <c r="AA9" s="56"/>
      <c r="AB9" s="56"/>
      <c r="AC9" s="56"/>
      <c r="AD9" s="56">
        <f t="shared" si="1"/>
        <v>1</v>
      </c>
      <c r="AE9" s="56">
        <f t="shared" si="2"/>
        <v>0.496</v>
      </c>
      <c r="AF9" s="56">
        <f t="shared" si="3"/>
        <v>0</v>
      </c>
      <c r="AG9" s="57">
        <f t="shared" si="4"/>
        <v>0</v>
      </c>
      <c r="AH9" s="57">
        <f t="shared" si="5"/>
        <v>1.48619919</v>
      </c>
      <c r="AI9" s="57">
        <f t="shared" si="6"/>
        <v>0</v>
      </c>
      <c r="AJ9" s="57">
        <f t="shared" si="7"/>
        <v>0</v>
      </c>
      <c r="AK9" s="56">
        <f t="shared" si="8"/>
        <v>0</v>
      </c>
      <c r="AL9" s="57">
        <f t="shared" si="9"/>
        <v>0</v>
      </c>
      <c r="AM9" s="57">
        <f t="shared" si="10"/>
        <v>-0.048408307</v>
      </c>
      <c r="AN9" s="57">
        <f t="shared" si="11"/>
        <v>0</v>
      </c>
      <c r="AO9" s="57">
        <f t="shared" si="12"/>
        <v>1.933790883</v>
      </c>
    </row>
    <row r="10">
      <c r="A10" s="53">
        <v>9.0</v>
      </c>
      <c r="B10" s="55" t="s">
        <v>1460</v>
      </c>
      <c r="C10" s="55" t="s">
        <v>1800</v>
      </c>
      <c r="D10" s="55" t="s">
        <v>1801</v>
      </c>
      <c r="E10" s="56">
        <v>25.0</v>
      </c>
      <c r="F10" s="55" t="s">
        <v>1802</v>
      </c>
      <c r="G10" s="55" t="s">
        <v>1818</v>
      </c>
      <c r="H10" s="58"/>
      <c r="I10" s="55" t="s">
        <v>1806</v>
      </c>
      <c r="J10" s="56">
        <v>5.0</v>
      </c>
      <c r="K10" s="56">
        <v>5.0</v>
      </c>
      <c r="L10" s="56">
        <v>0.0</v>
      </c>
      <c r="M10" s="56">
        <v>4.0</v>
      </c>
      <c r="N10" s="56">
        <v>1.0</v>
      </c>
      <c r="O10" s="56">
        <v>0.0</v>
      </c>
      <c r="P10" s="56">
        <v>0.0</v>
      </c>
      <c r="Q10" s="56">
        <v>2.0</v>
      </c>
      <c r="R10" s="56">
        <v>0.0</v>
      </c>
      <c r="S10" s="56">
        <v>0.0</v>
      </c>
      <c r="T10" s="56">
        <v>0.0</v>
      </c>
      <c r="U10" s="56">
        <v>0.0</v>
      </c>
      <c r="V10" s="56">
        <v>0.0</v>
      </c>
      <c r="W10" s="56">
        <v>0.0</v>
      </c>
      <c r="X10" s="56">
        <v>0.0</v>
      </c>
      <c r="Y10" s="56">
        <v>0.0</v>
      </c>
      <c r="Z10" s="56">
        <v>0.0</v>
      </c>
      <c r="AA10" s="56"/>
      <c r="AB10" s="56"/>
      <c r="AC10" s="56"/>
      <c r="AD10" s="56">
        <f t="shared" si="1"/>
        <v>3</v>
      </c>
      <c r="AE10" s="56">
        <f t="shared" si="2"/>
        <v>1.488</v>
      </c>
      <c r="AF10" s="56">
        <f t="shared" si="3"/>
        <v>0.687</v>
      </c>
      <c r="AG10" s="57">
        <f t="shared" si="4"/>
        <v>0</v>
      </c>
      <c r="AH10" s="57">
        <f t="shared" si="5"/>
        <v>0</v>
      </c>
      <c r="AI10" s="57">
        <f t="shared" si="6"/>
        <v>0</v>
      </c>
      <c r="AJ10" s="57">
        <f t="shared" si="7"/>
        <v>0</v>
      </c>
      <c r="AK10" s="56">
        <f t="shared" si="8"/>
        <v>0</v>
      </c>
      <c r="AL10" s="57">
        <f t="shared" si="9"/>
        <v>0</v>
      </c>
      <c r="AM10" s="57">
        <f t="shared" si="10"/>
        <v>0</v>
      </c>
      <c r="AN10" s="57">
        <f t="shared" si="11"/>
        <v>0</v>
      </c>
      <c r="AO10" s="57">
        <f t="shared" si="12"/>
        <v>2.175</v>
      </c>
    </row>
    <row r="11">
      <c r="A11" s="53">
        <v>10.0</v>
      </c>
      <c r="B11" s="55" t="s">
        <v>1466</v>
      </c>
      <c r="C11" s="55" t="s">
        <v>1800</v>
      </c>
      <c r="D11" s="55" t="s">
        <v>1801</v>
      </c>
      <c r="E11" s="56">
        <v>23.0</v>
      </c>
      <c r="F11" s="55" t="s">
        <v>1802</v>
      </c>
      <c r="G11" s="55" t="s">
        <v>1806</v>
      </c>
      <c r="H11" s="58"/>
      <c r="I11" s="55" t="s">
        <v>1807</v>
      </c>
      <c r="J11" s="56">
        <v>5.0</v>
      </c>
      <c r="K11" s="56">
        <v>4.0</v>
      </c>
      <c r="L11" s="56">
        <v>3.0</v>
      </c>
      <c r="M11" s="56">
        <v>1.0</v>
      </c>
      <c r="N11" s="56">
        <v>0.0</v>
      </c>
      <c r="O11" s="56">
        <v>0.0</v>
      </c>
      <c r="P11" s="56">
        <v>1.0</v>
      </c>
      <c r="Q11" s="56">
        <v>2.0</v>
      </c>
      <c r="R11" s="56">
        <v>1.0</v>
      </c>
      <c r="S11" s="56">
        <v>0.0</v>
      </c>
      <c r="T11" s="56">
        <v>2.0</v>
      </c>
      <c r="U11" s="56">
        <v>0.0</v>
      </c>
      <c r="V11" s="56">
        <v>0.0</v>
      </c>
      <c r="W11" s="56">
        <v>0.0</v>
      </c>
      <c r="X11" s="56">
        <v>0.0</v>
      </c>
      <c r="Y11" s="56">
        <v>0.0</v>
      </c>
      <c r="Z11" s="56">
        <v>0.0</v>
      </c>
      <c r="AA11" s="56"/>
      <c r="AB11" s="56"/>
      <c r="AC11" s="56"/>
      <c r="AD11" s="56">
        <f t="shared" si="1"/>
        <v>0</v>
      </c>
      <c r="AE11" s="56">
        <f t="shared" si="2"/>
        <v>0</v>
      </c>
      <c r="AF11" s="56">
        <f t="shared" si="3"/>
        <v>0</v>
      </c>
      <c r="AG11" s="57">
        <f t="shared" si="4"/>
        <v>0</v>
      </c>
      <c r="AH11" s="57">
        <f t="shared" si="5"/>
        <v>1.48619919</v>
      </c>
      <c r="AI11" s="57">
        <f t="shared" si="6"/>
        <v>0</v>
      </c>
      <c r="AJ11" s="57">
        <f t="shared" si="7"/>
        <v>0</v>
      </c>
      <c r="AK11" s="56">
        <f t="shared" si="8"/>
        <v>1</v>
      </c>
      <c r="AL11" s="57">
        <f t="shared" si="9"/>
        <v>0.3533382409</v>
      </c>
      <c r="AM11" s="57">
        <f t="shared" si="10"/>
        <v>-0.096816614</v>
      </c>
      <c r="AN11" s="57">
        <f t="shared" si="11"/>
        <v>0</v>
      </c>
      <c r="AO11" s="57">
        <f t="shared" si="12"/>
        <v>1.742720817</v>
      </c>
    </row>
    <row r="12">
      <c r="A12" s="53">
        <v>11.0</v>
      </c>
      <c r="B12" s="55" t="s">
        <v>243</v>
      </c>
      <c r="C12" s="55" t="s">
        <v>1800</v>
      </c>
      <c r="D12" s="55" t="s">
        <v>1801</v>
      </c>
      <c r="E12" s="56">
        <v>24.0</v>
      </c>
      <c r="F12" s="55" t="s">
        <v>1802</v>
      </c>
      <c r="G12" s="55" t="s">
        <v>1817</v>
      </c>
      <c r="H12" s="58"/>
      <c r="I12" s="55" t="s">
        <v>1809</v>
      </c>
      <c r="J12" s="56">
        <v>4.0</v>
      </c>
      <c r="K12" s="56">
        <v>4.0</v>
      </c>
      <c r="L12" s="56">
        <v>2.0</v>
      </c>
      <c r="M12" s="56">
        <v>2.0</v>
      </c>
      <c r="N12" s="56">
        <v>0.0</v>
      </c>
      <c r="O12" s="56">
        <v>0.0</v>
      </c>
      <c r="P12" s="56">
        <v>1.0</v>
      </c>
      <c r="Q12" s="56">
        <v>1.0</v>
      </c>
      <c r="R12" s="56">
        <v>0.0</v>
      </c>
      <c r="S12" s="56">
        <v>0.0</v>
      </c>
      <c r="T12" s="56">
        <v>0.0</v>
      </c>
      <c r="U12" s="56">
        <v>0.0</v>
      </c>
      <c r="V12" s="56">
        <v>0.0</v>
      </c>
      <c r="W12" s="56">
        <v>0.0</v>
      </c>
      <c r="X12" s="56">
        <v>0.0</v>
      </c>
      <c r="Y12" s="56">
        <v>0.0</v>
      </c>
      <c r="Z12" s="56">
        <v>0.0</v>
      </c>
      <c r="AA12" s="56"/>
      <c r="AB12" s="56"/>
      <c r="AC12" s="56"/>
      <c r="AD12" s="56">
        <f t="shared" si="1"/>
        <v>1</v>
      </c>
      <c r="AE12" s="56">
        <f t="shared" si="2"/>
        <v>0.496</v>
      </c>
      <c r="AF12" s="56">
        <f t="shared" si="3"/>
        <v>0</v>
      </c>
      <c r="AG12" s="57">
        <f t="shared" si="4"/>
        <v>0</v>
      </c>
      <c r="AH12" s="57">
        <f t="shared" si="5"/>
        <v>1.48619919</v>
      </c>
      <c r="AI12" s="57">
        <f t="shared" si="6"/>
        <v>0</v>
      </c>
      <c r="AJ12" s="57">
        <f t="shared" si="7"/>
        <v>0</v>
      </c>
      <c r="AK12" s="56">
        <f t="shared" si="8"/>
        <v>0</v>
      </c>
      <c r="AL12" s="57">
        <f t="shared" si="9"/>
        <v>0</v>
      </c>
      <c r="AM12" s="57">
        <f t="shared" si="10"/>
        <v>0</v>
      </c>
      <c r="AN12" s="57">
        <f t="shared" si="11"/>
        <v>0</v>
      </c>
      <c r="AO12" s="57">
        <f t="shared" si="12"/>
        <v>1.98219919</v>
      </c>
    </row>
    <row r="13">
      <c r="A13" s="53">
        <v>12.0</v>
      </c>
      <c r="B13" s="55" t="s">
        <v>1740</v>
      </c>
      <c r="C13" s="55" t="s">
        <v>1800</v>
      </c>
      <c r="D13" s="55" t="s">
        <v>1801</v>
      </c>
      <c r="E13" s="56">
        <v>31.0</v>
      </c>
      <c r="F13" s="55" t="s">
        <v>1808</v>
      </c>
      <c r="G13" s="55" t="s">
        <v>1819</v>
      </c>
      <c r="H13" s="58"/>
      <c r="I13" s="55" t="s">
        <v>1820</v>
      </c>
      <c r="J13" s="56">
        <v>5.0</v>
      </c>
      <c r="K13" s="56">
        <v>5.0</v>
      </c>
      <c r="L13" s="56">
        <v>1.0</v>
      </c>
      <c r="M13" s="56">
        <v>4.0</v>
      </c>
      <c r="N13" s="56">
        <v>0.0</v>
      </c>
      <c r="O13" s="56">
        <v>0.0</v>
      </c>
      <c r="P13" s="56">
        <v>0.0</v>
      </c>
      <c r="Q13" s="56">
        <v>1.0</v>
      </c>
      <c r="R13" s="56">
        <v>0.0</v>
      </c>
      <c r="S13" s="56">
        <v>0.0</v>
      </c>
      <c r="T13" s="56">
        <v>0.0</v>
      </c>
      <c r="U13" s="56">
        <v>0.0</v>
      </c>
      <c r="V13" s="56">
        <v>0.0</v>
      </c>
      <c r="W13" s="56">
        <v>0.0</v>
      </c>
      <c r="X13" s="56">
        <v>0.0</v>
      </c>
      <c r="Y13" s="56">
        <v>0.0</v>
      </c>
      <c r="Z13" s="56">
        <v>0.0</v>
      </c>
      <c r="AA13" s="56"/>
      <c r="AB13" s="56"/>
      <c r="AC13" s="56"/>
      <c r="AD13" s="56">
        <f t="shared" si="1"/>
        <v>4</v>
      </c>
      <c r="AE13" s="56">
        <f t="shared" si="2"/>
        <v>1.984</v>
      </c>
      <c r="AF13" s="56">
        <f t="shared" si="3"/>
        <v>0</v>
      </c>
      <c r="AG13" s="57">
        <f t="shared" si="4"/>
        <v>0</v>
      </c>
      <c r="AH13" s="57">
        <f t="shared" si="5"/>
        <v>0</v>
      </c>
      <c r="AI13" s="57">
        <f t="shared" si="6"/>
        <v>0</v>
      </c>
      <c r="AJ13" s="57">
        <f t="shared" si="7"/>
        <v>0</v>
      </c>
      <c r="AK13" s="56">
        <f t="shared" si="8"/>
        <v>0</v>
      </c>
      <c r="AL13" s="57">
        <f t="shared" si="9"/>
        <v>0</v>
      </c>
      <c r="AM13" s="57">
        <f t="shared" si="10"/>
        <v>0</v>
      </c>
      <c r="AN13" s="57">
        <f t="shared" si="11"/>
        <v>0</v>
      </c>
      <c r="AO13" s="57">
        <f t="shared" si="12"/>
        <v>1.984</v>
      </c>
    </row>
    <row r="14">
      <c r="A14" s="53">
        <v>13.0</v>
      </c>
      <c r="B14" s="55" t="s">
        <v>1528</v>
      </c>
      <c r="C14" s="55" t="s">
        <v>1800</v>
      </c>
      <c r="D14" s="55" t="s">
        <v>1801</v>
      </c>
      <c r="E14" s="56">
        <v>26.0</v>
      </c>
      <c r="F14" s="55" t="s">
        <v>1808</v>
      </c>
      <c r="G14" s="55" t="s">
        <v>1821</v>
      </c>
      <c r="H14" s="58"/>
      <c r="I14" s="55" t="s">
        <v>1822</v>
      </c>
      <c r="J14" s="56">
        <v>4.0</v>
      </c>
      <c r="K14" s="56">
        <v>4.0</v>
      </c>
      <c r="L14" s="56">
        <v>1.0</v>
      </c>
      <c r="M14" s="56">
        <v>3.0</v>
      </c>
      <c r="N14" s="56">
        <v>1.0</v>
      </c>
      <c r="O14" s="56">
        <v>0.0</v>
      </c>
      <c r="P14" s="56">
        <v>0.0</v>
      </c>
      <c r="Q14" s="56">
        <v>2.0</v>
      </c>
      <c r="R14" s="56">
        <v>0.0</v>
      </c>
      <c r="S14" s="56">
        <v>0.0</v>
      </c>
      <c r="T14" s="56">
        <v>0.0</v>
      </c>
      <c r="U14" s="56">
        <v>0.0</v>
      </c>
      <c r="V14" s="56">
        <v>0.0</v>
      </c>
      <c r="W14" s="56">
        <v>0.0</v>
      </c>
      <c r="X14" s="56">
        <v>0.0</v>
      </c>
      <c r="Y14" s="56">
        <v>0.0</v>
      </c>
      <c r="Z14" s="56">
        <v>0.0</v>
      </c>
      <c r="AA14" s="56"/>
      <c r="AB14" s="56"/>
      <c r="AC14" s="56"/>
      <c r="AD14" s="56">
        <f t="shared" si="1"/>
        <v>2</v>
      </c>
      <c r="AE14" s="56">
        <f t="shared" si="2"/>
        <v>0.992</v>
      </c>
      <c r="AF14" s="56">
        <f t="shared" si="3"/>
        <v>0.687</v>
      </c>
      <c r="AG14" s="57">
        <f t="shared" si="4"/>
        <v>0</v>
      </c>
      <c r="AH14" s="57">
        <f t="shared" si="5"/>
        <v>0</v>
      </c>
      <c r="AI14" s="57">
        <f t="shared" si="6"/>
        <v>0</v>
      </c>
      <c r="AJ14" s="57">
        <f t="shared" si="7"/>
        <v>0</v>
      </c>
      <c r="AK14" s="56">
        <f t="shared" si="8"/>
        <v>0</v>
      </c>
      <c r="AL14" s="57">
        <f t="shared" si="9"/>
        <v>0</v>
      </c>
      <c r="AM14" s="57">
        <f t="shared" si="10"/>
        <v>0</v>
      </c>
      <c r="AN14" s="57">
        <f t="shared" si="11"/>
        <v>0</v>
      </c>
      <c r="AO14" s="57">
        <f t="shared" si="12"/>
        <v>1.679</v>
      </c>
    </row>
    <row r="15">
      <c r="A15" s="53">
        <v>14.0</v>
      </c>
      <c r="B15" s="55" t="s">
        <v>267</v>
      </c>
      <c r="C15" s="55" t="s">
        <v>1800</v>
      </c>
      <c r="D15" s="55" t="s">
        <v>1801</v>
      </c>
      <c r="E15" s="56">
        <v>34.0</v>
      </c>
      <c r="F15" s="55" t="s">
        <v>1802</v>
      </c>
      <c r="G15" s="55" t="s">
        <v>1806</v>
      </c>
      <c r="H15" s="58"/>
      <c r="I15" s="55" t="s">
        <v>1807</v>
      </c>
      <c r="J15" s="56">
        <v>5.0</v>
      </c>
      <c r="K15" s="56">
        <v>5.0</v>
      </c>
      <c r="L15" s="56">
        <v>1.0</v>
      </c>
      <c r="M15" s="56">
        <v>2.0</v>
      </c>
      <c r="N15" s="56">
        <v>0.0</v>
      </c>
      <c r="O15" s="56">
        <v>1.0</v>
      </c>
      <c r="P15" s="56">
        <v>0.0</v>
      </c>
      <c r="Q15" s="56">
        <v>3.0</v>
      </c>
      <c r="R15" s="56">
        <v>0.0</v>
      </c>
      <c r="S15" s="56">
        <v>0.0</v>
      </c>
      <c r="T15" s="56">
        <v>1.0</v>
      </c>
      <c r="U15" s="56">
        <v>0.0</v>
      </c>
      <c r="V15" s="56">
        <v>0.0</v>
      </c>
      <c r="W15" s="56">
        <v>0.0</v>
      </c>
      <c r="X15" s="56">
        <v>0.0</v>
      </c>
      <c r="Y15" s="56">
        <v>0.0</v>
      </c>
      <c r="Z15" s="56">
        <v>0.0</v>
      </c>
      <c r="AA15" s="56"/>
      <c r="AB15" s="56"/>
      <c r="AC15" s="56"/>
      <c r="AD15" s="56">
        <f t="shared" si="1"/>
        <v>1</v>
      </c>
      <c r="AE15" s="56">
        <f t="shared" si="2"/>
        <v>0.496</v>
      </c>
      <c r="AF15" s="56">
        <f t="shared" si="3"/>
        <v>0</v>
      </c>
      <c r="AG15" s="57">
        <f t="shared" si="4"/>
        <v>1.092703168</v>
      </c>
      <c r="AH15" s="57">
        <f t="shared" si="5"/>
        <v>0</v>
      </c>
      <c r="AI15" s="57">
        <f t="shared" si="6"/>
        <v>0</v>
      </c>
      <c r="AJ15" s="57">
        <f t="shared" si="7"/>
        <v>0</v>
      </c>
      <c r="AK15" s="56">
        <f t="shared" si="8"/>
        <v>0</v>
      </c>
      <c r="AL15" s="57">
        <f t="shared" si="9"/>
        <v>0</v>
      </c>
      <c r="AM15" s="57">
        <f t="shared" si="10"/>
        <v>-0.048408307</v>
      </c>
      <c r="AN15" s="57">
        <f t="shared" si="11"/>
        <v>0</v>
      </c>
      <c r="AO15" s="57">
        <f t="shared" si="12"/>
        <v>1.540294861</v>
      </c>
    </row>
    <row r="16">
      <c r="A16" s="53">
        <v>15.0</v>
      </c>
      <c r="B16" s="55" t="s">
        <v>1823</v>
      </c>
      <c r="C16" s="55" t="s">
        <v>1800</v>
      </c>
      <c r="D16" s="55" t="s">
        <v>1801</v>
      </c>
      <c r="E16" s="56">
        <v>40.0</v>
      </c>
      <c r="F16" s="55" t="s">
        <v>1802</v>
      </c>
      <c r="G16" s="55" t="s">
        <v>1807</v>
      </c>
      <c r="H16" s="55" t="s">
        <v>1804</v>
      </c>
      <c r="I16" s="55" t="s">
        <v>1806</v>
      </c>
      <c r="J16" s="56">
        <v>5.0</v>
      </c>
      <c r="K16" s="56">
        <v>5.0</v>
      </c>
      <c r="L16" s="56">
        <v>2.0</v>
      </c>
      <c r="M16" s="56">
        <v>2.0</v>
      </c>
      <c r="N16" s="56">
        <v>0.0</v>
      </c>
      <c r="O16" s="56">
        <v>0.0</v>
      </c>
      <c r="P16" s="56">
        <v>1.0</v>
      </c>
      <c r="Q16" s="56">
        <v>1.0</v>
      </c>
      <c r="R16" s="56">
        <v>0.0</v>
      </c>
      <c r="S16" s="56">
        <v>0.0</v>
      </c>
      <c r="T16" s="56">
        <v>1.0</v>
      </c>
      <c r="U16" s="56">
        <v>0.0</v>
      </c>
      <c r="V16" s="56">
        <v>0.0</v>
      </c>
      <c r="W16" s="56">
        <v>0.0</v>
      </c>
      <c r="X16" s="56">
        <v>0.0</v>
      </c>
      <c r="Y16" s="56">
        <v>0.0</v>
      </c>
      <c r="Z16" s="56">
        <v>0.0</v>
      </c>
      <c r="AA16" s="56"/>
      <c r="AB16" s="56"/>
      <c r="AC16" s="56"/>
      <c r="AD16" s="56">
        <f t="shared" si="1"/>
        <v>1</v>
      </c>
      <c r="AE16" s="56">
        <f t="shared" si="2"/>
        <v>0.496</v>
      </c>
      <c r="AF16" s="56">
        <f t="shared" si="3"/>
        <v>0</v>
      </c>
      <c r="AG16" s="57">
        <f t="shared" si="4"/>
        <v>0</v>
      </c>
      <c r="AH16" s="57">
        <f t="shared" si="5"/>
        <v>1.48619919</v>
      </c>
      <c r="AI16" s="57">
        <f t="shared" si="6"/>
        <v>0</v>
      </c>
      <c r="AJ16" s="57">
        <f t="shared" si="7"/>
        <v>0</v>
      </c>
      <c r="AK16" s="56">
        <f t="shared" si="8"/>
        <v>0</v>
      </c>
      <c r="AL16" s="57">
        <f t="shared" si="9"/>
        <v>0</v>
      </c>
      <c r="AM16" s="57">
        <f t="shared" si="10"/>
        <v>-0.048408307</v>
      </c>
      <c r="AN16" s="57">
        <f t="shared" si="11"/>
        <v>0</v>
      </c>
      <c r="AO16" s="57">
        <f t="shared" si="12"/>
        <v>1.933790883</v>
      </c>
    </row>
    <row r="17">
      <c r="A17" s="53">
        <v>16.0</v>
      </c>
      <c r="B17" s="55" t="s">
        <v>1492</v>
      </c>
      <c r="C17" s="55" t="s">
        <v>1800</v>
      </c>
      <c r="D17" s="55" t="s">
        <v>1801</v>
      </c>
      <c r="E17" s="56">
        <v>26.0</v>
      </c>
      <c r="F17" s="55" t="s">
        <v>1802</v>
      </c>
      <c r="G17" s="55" t="s">
        <v>1817</v>
      </c>
      <c r="H17" s="58"/>
      <c r="I17" s="55" t="s">
        <v>1809</v>
      </c>
      <c r="J17" s="56">
        <v>4.0</v>
      </c>
      <c r="K17" s="56">
        <v>3.0</v>
      </c>
      <c r="L17" s="56">
        <v>2.0</v>
      </c>
      <c r="M17" s="56">
        <v>3.0</v>
      </c>
      <c r="N17" s="56">
        <v>0.0</v>
      </c>
      <c r="O17" s="56">
        <v>0.0</v>
      </c>
      <c r="P17" s="56">
        <v>0.0</v>
      </c>
      <c r="Q17" s="56">
        <v>0.0</v>
      </c>
      <c r="R17" s="56">
        <v>1.0</v>
      </c>
      <c r="S17" s="56">
        <v>0.0</v>
      </c>
      <c r="T17" s="56">
        <v>0.0</v>
      </c>
      <c r="U17" s="56">
        <v>0.0</v>
      </c>
      <c r="V17" s="56">
        <v>0.0</v>
      </c>
      <c r="W17" s="56">
        <v>0.0</v>
      </c>
      <c r="X17" s="56">
        <v>0.0</v>
      </c>
      <c r="Y17" s="56">
        <v>0.0</v>
      </c>
      <c r="Z17" s="56">
        <v>0.0</v>
      </c>
      <c r="AA17" s="56"/>
      <c r="AB17" s="56"/>
      <c r="AC17" s="56"/>
      <c r="AD17" s="56">
        <f t="shared" si="1"/>
        <v>3</v>
      </c>
      <c r="AE17" s="56">
        <f t="shared" si="2"/>
        <v>1.488</v>
      </c>
      <c r="AF17" s="56">
        <f t="shared" si="3"/>
        <v>0</v>
      </c>
      <c r="AG17" s="57">
        <f t="shared" si="4"/>
        <v>0</v>
      </c>
      <c r="AH17" s="57">
        <f t="shared" si="5"/>
        <v>0</v>
      </c>
      <c r="AI17" s="57">
        <f t="shared" si="6"/>
        <v>0</v>
      </c>
      <c r="AJ17" s="57">
        <f t="shared" si="7"/>
        <v>0</v>
      </c>
      <c r="AK17" s="56">
        <f t="shared" si="8"/>
        <v>1</v>
      </c>
      <c r="AL17" s="57">
        <f t="shared" si="9"/>
        <v>0.3533382409</v>
      </c>
      <c r="AM17" s="57">
        <f t="shared" si="10"/>
        <v>0</v>
      </c>
      <c r="AN17" s="57">
        <f t="shared" si="11"/>
        <v>0</v>
      </c>
      <c r="AO17" s="57">
        <f t="shared" si="12"/>
        <v>1.841338241</v>
      </c>
    </row>
    <row r="18">
      <c r="A18" s="53">
        <v>17.0</v>
      </c>
      <c r="B18" s="55" t="s">
        <v>1478</v>
      </c>
      <c r="C18" s="55" t="s">
        <v>1800</v>
      </c>
      <c r="D18" s="55" t="s">
        <v>1801</v>
      </c>
      <c r="E18" s="56">
        <v>30.0</v>
      </c>
      <c r="F18" s="55" t="s">
        <v>1808</v>
      </c>
      <c r="G18" s="55" t="s">
        <v>1824</v>
      </c>
      <c r="H18" s="58"/>
      <c r="I18" s="55" t="s">
        <v>1825</v>
      </c>
      <c r="J18" s="56">
        <v>4.0</v>
      </c>
      <c r="K18" s="56">
        <v>3.0</v>
      </c>
      <c r="L18" s="56">
        <v>1.0</v>
      </c>
      <c r="M18" s="56">
        <v>1.0</v>
      </c>
      <c r="N18" s="56">
        <v>0.0</v>
      </c>
      <c r="O18" s="56">
        <v>0.0</v>
      </c>
      <c r="P18" s="56">
        <v>1.0</v>
      </c>
      <c r="Q18" s="56">
        <v>2.0</v>
      </c>
      <c r="R18" s="56">
        <v>1.0</v>
      </c>
      <c r="S18" s="56">
        <v>0.0</v>
      </c>
      <c r="T18" s="56">
        <v>1.0</v>
      </c>
      <c r="U18" s="56">
        <v>0.0</v>
      </c>
      <c r="V18" s="56">
        <v>0.0</v>
      </c>
      <c r="W18" s="56">
        <v>0.0</v>
      </c>
      <c r="X18" s="56">
        <v>0.0</v>
      </c>
      <c r="Y18" s="56">
        <v>0.0</v>
      </c>
      <c r="Z18" s="56">
        <v>0.0</v>
      </c>
      <c r="AA18" s="56"/>
      <c r="AB18" s="56"/>
      <c r="AC18" s="56"/>
      <c r="AD18" s="56">
        <f t="shared" si="1"/>
        <v>0</v>
      </c>
      <c r="AE18" s="56">
        <f t="shared" si="2"/>
        <v>0</v>
      </c>
      <c r="AF18" s="56">
        <f t="shared" si="3"/>
        <v>0</v>
      </c>
      <c r="AG18" s="57">
        <f t="shared" si="4"/>
        <v>0</v>
      </c>
      <c r="AH18" s="57">
        <f t="shared" si="5"/>
        <v>1.48619919</v>
      </c>
      <c r="AI18" s="57">
        <f t="shared" si="6"/>
        <v>0</v>
      </c>
      <c r="AJ18" s="57">
        <f t="shared" si="7"/>
        <v>0</v>
      </c>
      <c r="AK18" s="56">
        <f t="shared" si="8"/>
        <v>1</v>
      </c>
      <c r="AL18" s="57">
        <f t="shared" si="9"/>
        <v>0.3533382409</v>
      </c>
      <c r="AM18" s="57">
        <f t="shared" si="10"/>
        <v>-0.048408307</v>
      </c>
      <c r="AN18" s="57">
        <f t="shared" si="11"/>
        <v>0</v>
      </c>
      <c r="AO18" s="57">
        <f t="shared" si="12"/>
        <v>1.791129124</v>
      </c>
    </row>
    <row r="19">
      <c r="A19" s="53">
        <v>18.0</v>
      </c>
      <c r="B19" s="55" t="s">
        <v>1342</v>
      </c>
      <c r="C19" s="55" t="s">
        <v>1800</v>
      </c>
      <c r="D19" s="55" t="s">
        <v>1801</v>
      </c>
      <c r="E19" s="56">
        <v>29.0</v>
      </c>
      <c r="F19" s="55" t="s">
        <v>1808</v>
      </c>
      <c r="G19" s="55" t="s">
        <v>1820</v>
      </c>
      <c r="H19" s="55" t="s">
        <v>1804</v>
      </c>
      <c r="I19" s="55" t="s">
        <v>1819</v>
      </c>
      <c r="J19" s="56">
        <v>5.0</v>
      </c>
      <c r="K19" s="56">
        <v>5.0</v>
      </c>
      <c r="L19" s="56">
        <v>1.0</v>
      </c>
      <c r="M19" s="56">
        <v>2.0</v>
      </c>
      <c r="N19" s="56">
        <v>0.0</v>
      </c>
      <c r="O19" s="56">
        <v>0.0</v>
      </c>
      <c r="P19" s="56">
        <v>1.0</v>
      </c>
      <c r="Q19" s="56">
        <v>1.0</v>
      </c>
      <c r="R19" s="56">
        <v>0.0</v>
      </c>
      <c r="S19" s="56">
        <v>0.0</v>
      </c>
      <c r="T19" s="56">
        <v>0.0</v>
      </c>
      <c r="U19" s="56">
        <v>0.0</v>
      </c>
      <c r="V19" s="56">
        <v>0.0</v>
      </c>
      <c r="W19" s="56">
        <v>0.0</v>
      </c>
      <c r="X19" s="56">
        <v>0.0</v>
      </c>
      <c r="Y19" s="56">
        <v>0.0</v>
      </c>
      <c r="Z19" s="56">
        <v>0.0</v>
      </c>
      <c r="AA19" s="56"/>
      <c r="AB19" s="56"/>
      <c r="AC19" s="56"/>
      <c r="AD19" s="56">
        <f t="shared" si="1"/>
        <v>1</v>
      </c>
      <c r="AE19" s="56">
        <f t="shared" si="2"/>
        <v>0.496</v>
      </c>
      <c r="AF19" s="56">
        <f t="shared" si="3"/>
        <v>0</v>
      </c>
      <c r="AG19" s="57">
        <f t="shared" si="4"/>
        <v>0</v>
      </c>
      <c r="AH19" s="57">
        <f t="shared" si="5"/>
        <v>1.48619919</v>
      </c>
      <c r="AI19" s="57">
        <f t="shared" si="6"/>
        <v>0</v>
      </c>
      <c r="AJ19" s="57">
        <f t="shared" si="7"/>
        <v>0</v>
      </c>
      <c r="AK19" s="56">
        <f t="shared" si="8"/>
        <v>0</v>
      </c>
      <c r="AL19" s="57">
        <f t="shared" si="9"/>
        <v>0</v>
      </c>
      <c r="AM19" s="57">
        <f t="shared" si="10"/>
        <v>0</v>
      </c>
      <c r="AN19" s="57">
        <f t="shared" si="11"/>
        <v>0</v>
      </c>
      <c r="AO19" s="57">
        <f t="shared" si="12"/>
        <v>1.98219919</v>
      </c>
    </row>
    <row r="20">
      <c r="A20" s="53">
        <v>19.0</v>
      </c>
      <c r="B20" s="55" t="s">
        <v>1503</v>
      </c>
      <c r="C20" s="55" t="s">
        <v>1800</v>
      </c>
      <c r="D20" s="55" t="s">
        <v>1801</v>
      </c>
      <c r="E20" s="56">
        <v>26.0</v>
      </c>
      <c r="F20" s="55" t="s">
        <v>1802</v>
      </c>
      <c r="G20" s="55" t="s">
        <v>1817</v>
      </c>
      <c r="H20" s="58"/>
      <c r="I20" s="55" t="s">
        <v>1809</v>
      </c>
      <c r="J20" s="56">
        <v>4.0</v>
      </c>
      <c r="K20" s="56">
        <v>4.0</v>
      </c>
      <c r="L20" s="56">
        <v>1.0</v>
      </c>
      <c r="M20" s="56">
        <v>1.0</v>
      </c>
      <c r="N20" s="56">
        <v>0.0</v>
      </c>
      <c r="O20" s="56">
        <v>0.0</v>
      </c>
      <c r="P20" s="56">
        <v>1.0</v>
      </c>
      <c r="Q20" s="56">
        <v>3.0</v>
      </c>
      <c r="R20" s="56">
        <v>0.0</v>
      </c>
      <c r="S20" s="56">
        <v>0.0</v>
      </c>
      <c r="T20" s="56">
        <v>2.0</v>
      </c>
      <c r="U20" s="56">
        <v>0.0</v>
      </c>
      <c r="V20" s="56">
        <v>0.0</v>
      </c>
      <c r="W20" s="56">
        <v>0.0</v>
      </c>
      <c r="X20" s="56">
        <v>0.0</v>
      </c>
      <c r="Y20" s="56">
        <v>0.0</v>
      </c>
      <c r="Z20" s="56">
        <v>0.0</v>
      </c>
      <c r="AA20" s="56"/>
      <c r="AB20" s="56"/>
      <c r="AC20" s="56"/>
      <c r="AD20" s="56">
        <f t="shared" si="1"/>
        <v>0</v>
      </c>
      <c r="AE20" s="56">
        <f t="shared" si="2"/>
        <v>0</v>
      </c>
      <c r="AF20" s="56">
        <f t="shared" si="3"/>
        <v>0</v>
      </c>
      <c r="AG20" s="57">
        <f t="shared" si="4"/>
        <v>0</v>
      </c>
      <c r="AH20" s="57">
        <f t="shared" si="5"/>
        <v>1.48619919</v>
      </c>
      <c r="AI20" s="57">
        <f t="shared" si="6"/>
        <v>0</v>
      </c>
      <c r="AJ20" s="57">
        <f t="shared" si="7"/>
        <v>0</v>
      </c>
      <c r="AK20" s="56">
        <f t="shared" si="8"/>
        <v>0</v>
      </c>
      <c r="AL20" s="57">
        <f t="shared" si="9"/>
        <v>0</v>
      </c>
      <c r="AM20" s="57">
        <f t="shared" si="10"/>
        <v>-0.096816614</v>
      </c>
      <c r="AN20" s="57">
        <f t="shared" si="11"/>
        <v>0</v>
      </c>
      <c r="AO20" s="57">
        <f t="shared" si="12"/>
        <v>1.389382576</v>
      </c>
    </row>
    <row r="21">
      <c r="A21" s="53">
        <v>20.0</v>
      </c>
      <c r="B21" s="55" t="s">
        <v>1616</v>
      </c>
      <c r="C21" s="55" t="s">
        <v>1800</v>
      </c>
      <c r="D21" s="55" t="s">
        <v>1801</v>
      </c>
      <c r="E21" s="56">
        <v>35.0</v>
      </c>
      <c r="F21" s="55" t="s">
        <v>1802</v>
      </c>
      <c r="G21" s="55" t="s">
        <v>1807</v>
      </c>
      <c r="H21" s="55" t="s">
        <v>1804</v>
      </c>
      <c r="I21" s="55" t="s">
        <v>1806</v>
      </c>
      <c r="J21" s="56">
        <v>5.0</v>
      </c>
      <c r="K21" s="56">
        <v>5.0</v>
      </c>
      <c r="L21" s="56">
        <v>0.0</v>
      </c>
      <c r="M21" s="56">
        <v>3.0</v>
      </c>
      <c r="N21" s="56">
        <v>0.0</v>
      </c>
      <c r="O21" s="56">
        <v>0.0</v>
      </c>
      <c r="P21" s="56">
        <v>0.0</v>
      </c>
      <c r="Q21" s="56">
        <v>3.0</v>
      </c>
      <c r="R21" s="56">
        <v>0.0</v>
      </c>
      <c r="S21" s="56">
        <v>0.0</v>
      </c>
      <c r="T21" s="56">
        <v>0.0</v>
      </c>
      <c r="U21" s="56">
        <v>0.0</v>
      </c>
      <c r="V21" s="56">
        <v>0.0</v>
      </c>
      <c r="W21" s="56">
        <v>0.0</v>
      </c>
      <c r="X21" s="56">
        <v>0.0</v>
      </c>
      <c r="Y21" s="56">
        <v>0.0</v>
      </c>
      <c r="Z21" s="56">
        <v>0.0</v>
      </c>
      <c r="AA21" s="56"/>
      <c r="AB21" s="56"/>
      <c r="AC21" s="56"/>
      <c r="AD21" s="56">
        <f t="shared" si="1"/>
        <v>3</v>
      </c>
      <c r="AE21" s="56">
        <f t="shared" si="2"/>
        <v>1.488</v>
      </c>
      <c r="AF21" s="56">
        <f t="shared" si="3"/>
        <v>0</v>
      </c>
      <c r="AG21" s="57">
        <f t="shared" si="4"/>
        <v>0</v>
      </c>
      <c r="AH21" s="57">
        <f t="shared" si="5"/>
        <v>0</v>
      </c>
      <c r="AI21" s="57">
        <f t="shared" si="6"/>
        <v>0</v>
      </c>
      <c r="AJ21" s="57">
        <f t="shared" si="7"/>
        <v>0</v>
      </c>
      <c r="AK21" s="56">
        <f t="shared" si="8"/>
        <v>0</v>
      </c>
      <c r="AL21" s="57">
        <f t="shared" si="9"/>
        <v>0</v>
      </c>
      <c r="AM21" s="57">
        <f t="shared" si="10"/>
        <v>0</v>
      </c>
      <c r="AN21" s="57">
        <f t="shared" si="11"/>
        <v>0</v>
      </c>
      <c r="AO21" s="57">
        <f t="shared" si="12"/>
        <v>1.488</v>
      </c>
    </row>
    <row r="22">
      <c r="A22" s="53">
        <v>21.0</v>
      </c>
      <c r="B22" s="55" t="s">
        <v>1783</v>
      </c>
      <c r="C22" s="55" t="s">
        <v>1800</v>
      </c>
      <c r="D22" s="55" t="s">
        <v>1801</v>
      </c>
      <c r="E22" s="56">
        <v>37.0</v>
      </c>
      <c r="F22" s="55" t="s">
        <v>1802</v>
      </c>
      <c r="G22" s="55" t="s">
        <v>1817</v>
      </c>
      <c r="H22" s="58"/>
      <c r="I22" s="55" t="s">
        <v>1809</v>
      </c>
      <c r="J22" s="56">
        <v>3.0</v>
      </c>
      <c r="K22" s="56">
        <v>3.0</v>
      </c>
      <c r="L22" s="56">
        <v>1.0</v>
      </c>
      <c r="M22" s="56">
        <v>1.0</v>
      </c>
      <c r="N22" s="56">
        <v>0.0</v>
      </c>
      <c r="O22" s="56">
        <v>0.0</v>
      </c>
      <c r="P22" s="56">
        <v>1.0</v>
      </c>
      <c r="Q22" s="56">
        <v>2.0</v>
      </c>
      <c r="R22" s="56">
        <v>0.0</v>
      </c>
      <c r="S22" s="56">
        <v>0.0</v>
      </c>
      <c r="T22" s="56">
        <v>0.0</v>
      </c>
      <c r="U22" s="56">
        <v>0.0</v>
      </c>
      <c r="V22" s="56">
        <v>0.0</v>
      </c>
      <c r="W22" s="56">
        <v>0.0</v>
      </c>
      <c r="X22" s="56">
        <v>0.0</v>
      </c>
      <c r="Y22" s="56">
        <v>0.0</v>
      </c>
      <c r="Z22" s="56">
        <v>0.0</v>
      </c>
      <c r="AA22" s="56"/>
      <c r="AB22" s="56"/>
      <c r="AC22" s="56"/>
      <c r="AD22" s="56">
        <f t="shared" si="1"/>
        <v>0</v>
      </c>
      <c r="AE22" s="56">
        <f t="shared" si="2"/>
        <v>0</v>
      </c>
      <c r="AF22" s="56">
        <f t="shared" si="3"/>
        <v>0</v>
      </c>
      <c r="AG22" s="57">
        <f t="shared" si="4"/>
        <v>0</v>
      </c>
      <c r="AH22" s="57">
        <f t="shared" si="5"/>
        <v>1.48619919</v>
      </c>
      <c r="AI22" s="57">
        <f t="shared" si="6"/>
        <v>0</v>
      </c>
      <c r="AJ22" s="57">
        <f t="shared" si="7"/>
        <v>0</v>
      </c>
      <c r="AK22" s="56">
        <f t="shared" si="8"/>
        <v>0</v>
      </c>
      <c r="AL22" s="57">
        <f t="shared" si="9"/>
        <v>0</v>
      </c>
      <c r="AM22" s="57">
        <f t="shared" si="10"/>
        <v>0</v>
      </c>
      <c r="AN22" s="57">
        <f t="shared" si="11"/>
        <v>0</v>
      </c>
      <c r="AO22" s="57">
        <f t="shared" si="12"/>
        <v>1.48619919</v>
      </c>
    </row>
    <row r="23">
      <c r="A23" s="53">
        <v>22.0</v>
      </c>
      <c r="B23" s="55" t="s">
        <v>1467</v>
      </c>
      <c r="C23" s="55" t="s">
        <v>1800</v>
      </c>
      <c r="D23" s="55" t="s">
        <v>1801</v>
      </c>
      <c r="E23" s="56">
        <v>27.0</v>
      </c>
      <c r="F23" s="55" t="s">
        <v>1808</v>
      </c>
      <c r="G23" s="55" t="s">
        <v>1814</v>
      </c>
      <c r="H23" s="58"/>
      <c r="I23" s="55" t="s">
        <v>1813</v>
      </c>
      <c r="J23" s="56">
        <v>1.0</v>
      </c>
      <c r="K23" s="56">
        <v>1.0</v>
      </c>
      <c r="L23" s="56">
        <v>1.0</v>
      </c>
      <c r="M23" s="56">
        <v>1.0</v>
      </c>
      <c r="N23" s="56">
        <v>0.0</v>
      </c>
      <c r="O23" s="56">
        <v>0.0</v>
      </c>
      <c r="P23" s="56">
        <v>1.0</v>
      </c>
      <c r="Q23" s="56">
        <v>1.0</v>
      </c>
      <c r="R23" s="56">
        <v>0.0</v>
      </c>
      <c r="S23" s="56">
        <v>0.0</v>
      </c>
      <c r="T23" s="56">
        <v>0.0</v>
      </c>
      <c r="U23" s="56">
        <v>0.0</v>
      </c>
      <c r="V23" s="56">
        <v>0.0</v>
      </c>
      <c r="W23" s="56">
        <v>0.0</v>
      </c>
      <c r="X23" s="56">
        <v>0.0</v>
      </c>
      <c r="Y23" s="56">
        <v>0.0</v>
      </c>
      <c r="Z23" s="56">
        <v>0.0</v>
      </c>
      <c r="AA23" s="56"/>
      <c r="AB23" s="56"/>
      <c r="AC23" s="56"/>
      <c r="AD23" s="56">
        <f t="shared" si="1"/>
        <v>0</v>
      </c>
      <c r="AE23" s="56">
        <f t="shared" si="2"/>
        <v>0</v>
      </c>
      <c r="AF23" s="56">
        <f t="shared" si="3"/>
        <v>0</v>
      </c>
      <c r="AG23" s="57">
        <f t="shared" si="4"/>
        <v>0</v>
      </c>
      <c r="AH23" s="57">
        <f t="shared" si="5"/>
        <v>1.48619919</v>
      </c>
      <c r="AI23" s="57">
        <f t="shared" si="6"/>
        <v>0</v>
      </c>
      <c r="AJ23" s="57">
        <f t="shared" si="7"/>
        <v>0</v>
      </c>
      <c r="AK23" s="56">
        <f t="shared" si="8"/>
        <v>0</v>
      </c>
      <c r="AL23" s="57">
        <f t="shared" si="9"/>
        <v>0</v>
      </c>
      <c r="AM23" s="57">
        <f t="shared" si="10"/>
        <v>0</v>
      </c>
      <c r="AN23" s="57">
        <f t="shared" si="11"/>
        <v>0</v>
      </c>
      <c r="AO23" s="57">
        <f t="shared" si="12"/>
        <v>1.48619919</v>
      </c>
    </row>
    <row r="24">
      <c r="A24" s="53">
        <v>23.0</v>
      </c>
      <c r="B24" s="55" t="s">
        <v>1194</v>
      </c>
      <c r="C24" s="55" t="s">
        <v>1800</v>
      </c>
      <c r="D24" s="55" t="s">
        <v>1801</v>
      </c>
      <c r="E24" s="56">
        <v>28.0</v>
      </c>
      <c r="F24" s="55" t="s">
        <v>1808</v>
      </c>
      <c r="G24" s="55" t="s">
        <v>1809</v>
      </c>
      <c r="H24" s="58"/>
      <c r="I24" s="55" t="s">
        <v>1810</v>
      </c>
      <c r="J24" s="56">
        <v>3.0</v>
      </c>
      <c r="K24" s="56">
        <v>3.0</v>
      </c>
      <c r="L24" s="56">
        <v>0.0</v>
      </c>
      <c r="M24" s="56">
        <v>2.0</v>
      </c>
      <c r="N24" s="56">
        <v>1.0</v>
      </c>
      <c r="O24" s="56">
        <v>0.0</v>
      </c>
      <c r="P24" s="56">
        <v>0.0</v>
      </c>
      <c r="Q24" s="56">
        <v>3.0</v>
      </c>
      <c r="R24" s="56">
        <v>0.0</v>
      </c>
      <c r="S24" s="56">
        <v>0.0</v>
      </c>
      <c r="T24" s="56">
        <v>0.0</v>
      </c>
      <c r="U24" s="56">
        <v>0.0</v>
      </c>
      <c r="V24" s="56">
        <v>0.0</v>
      </c>
      <c r="W24" s="56">
        <v>0.0</v>
      </c>
      <c r="X24" s="56">
        <v>0.0</v>
      </c>
      <c r="Y24" s="56">
        <v>0.0</v>
      </c>
      <c r="Z24" s="56">
        <v>0.0</v>
      </c>
      <c r="AA24" s="56"/>
      <c r="AB24" s="56"/>
      <c r="AC24" s="56"/>
      <c r="AD24" s="56">
        <f t="shared" si="1"/>
        <v>1</v>
      </c>
      <c r="AE24" s="56">
        <f t="shared" si="2"/>
        <v>0.496</v>
      </c>
      <c r="AF24" s="56">
        <f t="shared" si="3"/>
        <v>0.687</v>
      </c>
      <c r="AG24" s="57">
        <f t="shared" si="4"/>
        <v>0</v>
      </c>
      <c r="AH24" s="57">
        <f t="shared" si="5"/>
        <v>0</v>
      </c>
      <c r="AI24" s="57">
        <f t="shared" si="6"/>
        <v>0</v>
      </c>
      <c r="AJ24" s="57">
        <f t="shared" si="7"/>
        <v>0</v>
      </c>
      <c r="AK24" s="56">
        <f t="shared" si="8"/>
        <v>0</v>
      </c>
      <c r="AL24" s="57">
        <f t="shared" si="9"/>
        <v>0</v>
      </c>
      <c r="AM24" s="57">
        <f t="shared" si="10"/>
        <v>0</v>
      </c>
      <c r="AN24" s="57">
        <f t="shared" si="11"/>
        <v>0</v>
      </c>
      <c r="AO24" s="57">
        <f t="shared" si="12"/>
        <v>1.183</v>
      </c>
    </row>
    <row r="25">
      <c r="A25" s="53">
        <v>24.0</v>
      </c>
      <c r="B25" s="55" t="s">
        <v>1771</v>
      </c>
      <c r="C25" s="55" t="s">
        <v>1800</v>
      </c>
      <c r="D25" s="55" t="s">
        <v>1801</v>
      </c>
      <c r="E25" s="56">
        <v>29.0</v>
      </c>
      <c r="F25" s="55" t="s">
        <v>1808</v>
      </c>
      <c r="G25" s="55" t="s">
        <v>1806</v>
      </c>
      <c r="H25" s="55" t="s">
        <v>1804</v>
      </c>
      <c r="I25" s="55" t="s">
        <v>1818</v>
      </c>
      <c r="J25" s="56">
        <v>5.0</v>
      </c>
      <c r="K25" s="56">
        <v>5.0</v>
      </c>
      <c r="L25" s="56">
        <v>0.0</v>
      </c>
      <c r="M25" s="56">
        <v>4.0</v>
      </c>
      <c r="N25" s="56">
        <v>0.0</v>
      </c>
      <c r="O25" s="56">
        <v>0.0</v>
      </c>
      <c r="P25" s="56">
        <v>0.0</v>
      </c>
      <c r="Q25" s="56">
        <v>0.0</v>
      </c>
      <c r="R25" s="56">
        <v>0.0</v>
      </c>
      <c r="S25" s="56">
        <v>0.0</v>
      </c>
      <c r="T25" s="56">
        <v>1.0</v>
      </c>
      <c r="U25" s="56">
        <v>0.0</v>
      </c>
      <c r="V25" s="56">
        <v>0.0</v>
      </c>
      <c r="W25" s="56">
        <v>0.0</v>
      </c>
      <c r="X25" s="56">
        <v>0.0</v>
      </c>
      <c r="Y25" s="56">
        <v>0.0</v>
      </c>
      <c r="Z25" s="56">
        <v>0.0</v>
      </c>
      <c r="AA25" s="56"/>
      <c r="AB25" s="56"/>
      <c r="AC25" s="56"/>
      <c r="AD25" s="56">
        <f t="shared" si="1"/>
        <v>4</v>
      </c>
      <c r="AE25" s="56">
        <f t="shared" si="2"/>
        <v>1.984</v>
      </c>
      <c r="AF25" s="56">
        <f t="shared" si="3"/>
        <v>0</v>
      </c>
      <c r="AG25" s="57">
        <f t="shared" si="4"/>
        <v>0</v>
      </c>
      <c r="AH25" s="57">
        <f t="shared" si="5"/>
        <v>0</v>
      </c>
      <c r="AI25" s="57">
        <f t="shared" si="6"/>
        <v>0</v>
      </c>
      <c r="AJ25" s="57">
        <f t="shared" si="7"/>
        <v>0</v>
      </c>
      <c r="AK25" s="56">
        <f t="shared" si="8"/>
        <v>0</v>
      </c>
      <c r="AL25" s="57">
        <f t="shared" si="9"/>
        <v>0</v>
      </c>
      <c r="AM25" s="57">
        <f t="shared" si="10"/>
        <v>-0.048408307</v>
      </c>
      <c r="AN25" s="57">
        <f t="shared" si="11"/>
        <v>0</v>
      </c>
      <c r="AO25" s="57">
        <f t="shared" si="12"/>
        <v>1.935591693</v>
      </c>
    </row>
    <row r="26">
      <c r="A26" s="53">
        <v>25.0</v>
      </c>
      <c r="B26" s="55" t="s">
        <v>1665</v>
      </c>
      <c r="C26" s="55" t="s">
        <v>1800</v>
      </c>
      <c r="D26" s="55" t="s">
        <v>1801</v>
      </c>
      <c r="E26" s="56">
        <v>32.0</v>
      </c>
      <c r="F26" s="55" t="s">
        <v>1802</v>
      </c>
      <c r="G26" s="55" t="s">
        <v>1826</v>
      </c>
      <c r="H26" s="58"/>
      <c r="I26" s="55" t="s">
        <v>1827</v>
      </c>
      <c r="J26" s="56">
        <v>4.0</v>
      </c>
      <c r="K26" s="56">
        <v>3.0</v>
      </c>
      <c r="L26" s="56">
        <v>1.0</v>
      </c>
      <c r="M26" s="56">
        <v>2.0</v>
      </c>
      <c r="N26" s="56">
        <v>2.0</v>
      </c>
      <c r="O26" s="56">
        <v>0.0</v>
      </c>
      <c r="P26" s="56">
        <v>0.0</v>
      </c>
      <c r="Q26" s="56">
        <v>0.0</v>
      </c>
      <c r="R26" s="56">
        <v>1.0</v>
      </c>
      <c r="S26" s="56">
        <v>0.0</v>
      </c>
      <c r="T26" s="56">
        <v>1.0</v>
      </c>
      <c r="U26" s="56">
        <v>0.0</v>
      </c>
      <c r="V26" s="56">
        <v>0.0</v>
      </c>
      <c r="W26" s="56">
        <v>0.0</v>
      </c>
      <c r="X26" s="56">
        <v>0.0</v>
      </c>
      <c r="Y26" s="56">
        <v>0.0</v>
      </c>
      <c r="Z26" s="56">
        <v>0.0</v>
      </c>
      <c r="AA26" s="56"/>
      <c r="AB26" s="56"/>
      <c r="AC26" s="56"/>
      <c r="AD26" s="56">
        <f t="shared" si="1"/>
        <v>0</v>
      </c>
      <c r="AE26" s="56">
        <f t="shared" si="2"/>
        <v>0</v>
      </c>
      <c r="AF26" s="56">
        <f t="shared" si="3"/>
        <v>1.374</v>
      </c>
      <c r="AG26" s="57">
        <f t="shared" si="4"/>
        <v>0</v>
      </c>
      <c r="AH26" s="57">
        <f t="shared" si="5"/>
        <v>0</v>
      </c>
      <c r="AI26" s="57">
        <f t="shared" si="6"/>
        <v>0</v>
      </c>
      <c r="AJ26" s="57">
        <f t="shared" si="7"/>
        <v>0</v>
      </c>
      <c r="AK26" s="56">
        <f t="shared" si="8"/>
        <v>1</v>
      </c>
      <c r="AL26" s="57">
        <f t="shared" si="9"/>
        <v>0.3533382409</v>
      </c>
      <c r="AM26" s="57">
        <f t="shared" si="10"/>
        <v>-0.048408307</v>
      </c>
      <c r="AN26" s="57">
        <f t="shared" si="11"/>
        <v>0</v>
      </c>
      <c r="AO26" s="57">
        <f t="shared" si="12"/>
        <v>1.678929934</v>
      </c>
    </row>
    <row r="27">
      <c r="A27" s="53">
        <v>26.0</v>
      </c>
      <c r="B27" s="55" t="s">
        <v>1762</v>
      </c>
      <c r="C27" s="55" t="s">
        <v>1800</v>
      </c>
      <c r="D27" s="55" t="s">
        <v>1801</v>
      </c>
      <c r="E27" s="56">
        <v>27.0</v>
      </c>
      <c r="F27" s="55" t="s">
        <v>1808</v>
      </c>
      <c r="G27" s="55" t="s">
        <v>1816</v>
      </c>
      <c r="H27" s="55" t="s">
        <v>1804</v>
      </c>
      <c r="I27" s="55" t="s">
        <v>1815</v>
      </c>
      <c r="J27" s="56">
        <v>4.0</v>
      </c>
      <c r="K27" s="56">
        <v>3.0</v>
      </c>
      <c r="L27" s="56">
        <v>1.0</v>
      </c>
      <c r="M27" s="56">
        <v>2.0</v>
      </c>
      <c r="N27" s="56">
        <v>0.0</v>
      </c>
      <c r="O27" s="56">
        <v>0.0</v>
      </c>
      <c r="P27" s="56">
        <v>1.0</v>
      </c>
      <c r="Q27" s="56">
        <v>5.0</v>
      </c>
      <c r="R27" s="56">
        <v>1.0</v>
      </c>
      <c r="S27" s="56">
        <v>1.0</v>
      </c>
      <c r="T27" s="56">
        <v>0.0</v>
      </c>
      <c r="U27" s="56">
        <v>0.0</v>
      </c>
      <c r="V27" s="56">
        <v>0.0</v>
      </c>
      <c r="W27" s="56">
        <v>0.0</v>
      </c>
      <c r="X27" s="56">
        <v>0.0</v>
      </c>
      <c r="Y27" s="56">
        <v>0.0</v>
      </c>
      <c r="Z27" s="56">
        <v>0.0</v>
      </c>
      <c r="AA27" s="56"/>
      <c r="AB27" s="56"/>
      <c r="AC27" s="56"/>
      <c r="AD27" s="56">
        <f t="shared" si="1"/>
        <v>1</v>
      </c>
      <c r="AE27" s="56">
        <f t="shared" si="2"/>
        <v>0.496</v>
      </c>
      <c r="AF27" s="56">
        <f t="shared" si="3"/>
        <v>0</v>
      </c>
      <c r="AG27" s="57">
        <f t="shared" si="4"/>
        <v>0</v>
      </c>
      <c r="AH27" s="57">
        <f t="shared" si="5"/>
        <v>1.48619919</v>
      </c>
      <c r="AI27" s="57">
        <f t="shared" si="6"/>
        <v>0</v>
      </c>
      <c r="AJ27" s="57">
        <f t="shared" si="7"/>
        <v>0</v>
      </c>
      <c r="AK27" s="56">
        <f t="shared" si="8"/>
        <v>1</v>
      </c>
      <c r="AL27" s="57">
        <f t="shared" si="9"/>
        <v>0.3533382409</v>
      </c>
      <c r="AM27" s="57">
        <f t="shared" si="10"/>
        <v>0</v>
      </c>
      <c r="AN27" s="57">
        <f t="shared" si="11"/>
        <v>0</v>
      </c>
      <c r="AO27" s="57">
        <f t="shared" si="12"/>
        <v>2.335537431</v>
      </c>
    </row>
    <row r="28">
      <c r="A28" s="53">
        <v>27.0</v>
      </c>
      <c r="B28" s="55" t="s">
        <v>1653</v>
      </c>
      <c r="C28" s="55" t="s">
        <v>1800</v>
      </c>
      <c r="D28" s="55" t="s">
        <v>1801</v>
      </c>
      <c r="E28" s="56">
        <v>24.0</v>
      </c>
      <c r="F28" s="55" t="s">
        <v>1802</v>
      </c>
      <c r="G28" s="55" t="s">
        <v>1807</v>
      </c>
      <c r="H28" s="55" t="s">
        <v>1804</v>
      </c>
      <c r="I28" s="55" t="s">
        <v>1806</v>
      </c>
      <c r="J28" s="56">
        <v>4.0</v>
      </c>
      <c r="K28" s="56">
        <v>4.0</v>
      </c>
      <c r="L28" s="56">
        <v>2.0</v>
      </c>
      <c r="M28" s="56">
        <v>2.0</v>
      </c>
      <c r="N28" s="56">
        <v>0.0</v>
      </c>
      <c r="O28" s="56">
        <v>0.0</v>
      </c>
      <c r="P28" s="56">
        <v>0.0</v>
      </c>
      <c r="Q28" s="56">
        <v>2.0</v>
      </c>
      <c r="R28" s="56">
        <v>0.0</v>
      </c>
      <c r="S28" s="56">
        <v>0.0</v>
      </c>
      <c r="T28" s="56">
        <v>0.0</v>
      </c>
      <c r="U28" s="56">
        <v>0.0</v>
      </c>
      <c r="V28" s="56">
        <v>0.0</v>
      </c>
      <c r="W28" s="56">
        <v>0.0</v>
      </c>
      <c r="X28" s="56">
        <v>0.0</v>
      </c>
      <c r="Y28" s="56">
        <v>0.0</v>
      </c>
      <c r="Z28" s="56">
        <v>0.0</v>
      </c>
      <c r="AA28" s="56"/>
      <c r="AB28" s="56"/>
      <c r="AC28" s="56"/>
      <c r="AD28" s="56">
        <f t="shared" si="1"/>
        <v>2</v>
      </c>
      <c r="AE28" s="56">
        <f t="shared" si="2"/>
        <v>0.992</v>
      </c>
      <c r="AF28" s="56">
        <f t="shared" si="3"/>
        <v>0</v>
      </c>
      <c r="AG28" s="57">
        <f t="shared" si="4"/>
        <v>0</v>
      </c>
      <c r="AH28" s="57">
        <f t="shared" si="5"/>
        <v>0</v>
      </c>
      <c r="AI28" s="57">
        <f t="shared" si="6"/>
        <v>0</v>
      </c>
      <c r="AJ28" s="57">
        <f t="shared" si="7"/>
        <v>0</v>
      </c>
      <c r="AK28" s="56">
        <f t="shared" si="8"/>
        <v>0</v>
      </c>
      <c r="AL28" s="57">
        <f t="shared" si="9"/>
        <v>0</v>
      </c>
      <c r="AM28" s="57">
        <f t="shared" si="10"/>
        <v>0</v>
      </c>
      <c r="AN28" s="57">
        <f t="shared" si="11"/>
        <v>0</v>
      </c>
      <c r="AO28" s="57">
        <f t="shared" si="12"/>
        <v>0.992</v>
      </c>
    </row>
    <row r="29">
      <c r="A29" s="53">
        <v>28.0</v>
      </c>
      <c r="B29" s="55" t="s">
        <v>1489</v>
      </c>
      <c r="C29" s="55" t="s">
        <v>1800</v>
      </c>
      <c r="D29" s="55" t="s">
        <v>1801</v>
      </c>
      <c r="E29" s="56">
        <v>28.0</v>
      </c>
      <c r="F29" s="55" t="s">
        <v>1808</v>
      </c>
      <c r="G29" s="55" t="s">
        <v>1820</v>
      </c>
      <c r="H29" s="55" t="s">
        <v>1804</v>
      </c>
      <c r="I29" s="55" t="s">
        <v>1819</v>
      </c>
      <c r="J29" s="56">
        <v>5.0</v>
      </c>
      <c r="K29" s="56">
        <v>5.0</v>
      </c>
      <c r="L29" s="56">
        <v>1.0</v>
      </c>
      <c r="M29" s="56">
        <v>3.0</v>
      </c>
      <c r="N29" s="56">
        <v>1.0</v>
      </c>
      <c r="O29" s="56">
        <v>0.0</v>
      </c>
      <c r="P29" s="56">
        <v>0.0</v>
      </c>
      <c r="Q29" s="56">
        <v>0.0</v>
      </c>
      <c r="R29" s="56">
        <v>0.0</v>
      </c>
      <c r="S29" s="56">
        <v>0.0</v>
      </c>
      <c r="T29" s="56">
        <v>1.0</v>
      </c>
      <c r="U29" s="56">
        <v>0.0</v>
      </c>
      <c r="V29" s="56">
        <v>0.0</v>
      </c>
      <c r="W29" s="56">
        <v>0.0</v>
      </c>
      <c r="X29" s="56">
        <v>0.0</v>
      </c>
      <c r="Y29" s="56">
        <v>0.0</v>
      </c>
      <c r="Z29" s="56">
        <v>0.0</v>
      </c>
      <c r="AA29" s="56"/>
      <c r="AB29" s="56"/>
      <c r="AC29" s="56"/>
      <c r="AD29" s="56">
        <f t="shared" si="1"/>
        <v>2</v>
      </c>
      <c r="AE29" s="56">
        <f t="shared" si="2"/>
        <v>0.992</v>
      </c>
      <c r="AF29" s="56">
        <f t="shared" si="3"/>
        <v>0.687</v>
      </c>
      <c r="AG29" s="57">
        <f t="shared" si="4"/>
        <v>0</v>
      </c>
      <c r="AH29" s="57">
        <f t="shared" si="5"/>
        <v>0</v>
      </c>
      <c r="AI29" s="57">
        <f t="shared" si="6"/>
        <v>0</v>
      </c>
      <c r="AJ29" s="57">
        <f t="shared" si="7"/>
        <v>0</v>
      </c>
      <c r="AK29" s="56">
        <f t="shared" si="8"/>
        <v>0</v>
      </c>
      <c r="AL29" s="57">
        <f t="shared" si="9"/>
        <v>0</v>
      </c>
      <c r="AM29" s="57">
        <f t="shared" si="10"/>
        <v>-0.048408307</v>
      </c>
      <c r="AN29" s="57">
        <f t="shared" si="11"/>
        <v>0</v>
      </c>
      <c r="AO29" s="57">
        <f t="shared" si="12"/>
        <v>1.630591693</v>
      </c>
    </row>
    <row r="30">
      <c r="A30" s="53">
        <v>29.0</v>
      </c>
      <c r="B30" s="55" t="s">
        <v>1760</v>
      </c>
      <c r="C30" s="55" t="s">
        <v>1800</v>
      </c>
      <c r="D30" s="55" t="s">
        <v>1801</v>
      </c>
      <c r="E30" s="56">
        <v>26.0</v>
      </c>
      <c r="F30" s="55" t="s">
        <v>1808</v>
      </c>
      <c r="G30" s="55" t="s">
        <v>1825</v>
      </c>
      <c r="H30" s="55" t="s">
        <v>1804</v>
      </c>
      <c r="I30" s="55" t="s">
        <v>1824</v>
      </c>
      <c r="J30" s="56">
        <v>3.0</v>
      </c>
      <c r="K30" s="56">
        <v>3.0</v>
      </c>
      <c r="L30" s="56">
        <v>1.0</v>
      </c>
      <c r="M30" s="56">
        <v>1.0</v>
      </c>
      <c r="N30" s="56">
        <v>0.0</v>
      </c>
      <c r="O30" s="56">
        <v>0.0</v>
      </c>
      <c r="P30" s="56">
        <v>1.0</v>
      </c>
      <c r="Q30" s="56">
        <v>1.0</v>
      </c>
      <c r="R30" s="56">
        <v>0.0</v>
      </c>
      <c r="S30" s="56">
        <v>0.0</v>
      </c>
      <c r="T30" s="56">
        <v>1.0</v>
      </c>
      <c r="U30" s="56">
        <v>0.0</v>
      </c>
      <c r="V30" s="56">
        <v>0.0</v>
      </c>
      <c r="W30" s="56">
        <v>0.0</v>
      </c>
      <c r="X30" s="56">
        <v>0.0</v>
      </c>
      <c r="Y30" s="56">
        <v>0.0</v>
      </c>
      <c r="Z30" s="56">
        <v>0.0</v>
      </c>
      <c r="AA30" s="56"/>
      <c r="AB30" s="56"/>
      <c r="AC30" s="56"/>
      <c r="AD30" s="56">
        <f t="shared" si="1"/>
        <v>0</v>
      </c>
      <c r="AE30" s="56">
        <f t="shared" si="2"/>
        <v>0</v>
      </c>
      <c r="AF30" s="56">
        <f t="shared" si="3"/>
        <v>0</v>
      </c>
      <c r="AG30" s="57">
        <f t="shared" si="4"/>
        <v>0</v>
      </c>
      <c r="AH30" s="57">
        <f t="shared" si="5"/>
        <v>1.48619919</v>
      </c>
      <c r="AI30" s="57">
        <f t="shared" si="6"/>
        <v>0</v>
      </c>
      <c r="AJ30" s="57">
        <f t="shared" si="7"/>
        <v>0</v>
      </c>
      <c r="AK30" s="56">
        <f t="shared" si="8"/>
        <v>0</v>
      </c>
      <c r="AL30" s="57">
        <f t="shared" si="9"/>
        <v>0</v>
      </c>
      <c r="AM30" s="57">
        <f t="shared" si="10"/>
        <v>-0.048408307</v>
      </c>
      <c r="AN30" s="57">
        <f t="shared" si="11"/>
        <v>0</v>
      </c>
      <c r="AO30" s="57">
        <f t="shared" si="12"/>
        <v>1.437790883</v>
      </c>
    </row>
    <row r="31">
      <c r="A31" s="53">
        <v>30.0</v>
      </c>
      <c r="B31" s="55" t="s">
        <v>1593</v>
      </c>
      <c r="C31" s="55" t="s">
        <v>1800</v>
      </c>
      <c r="D31" s="55" t="s">
        <v>1801</v>
      </c>
      <c r="E31" s="56">
        <v>29.0</v>
      </c>
      <c r="F31" s="55" t="s">
        <v>1808</v>
      </c>
      <c r="G31" s="55" t="s">
        <v>1806</v>
      </c>
      <c r="H31" s="55" t="s">
        <v>1804</v>
      </c>
      <c r="I31" s="55" t="s">
        <v>1818</v>
      </c>
      <c r="J31" s="56">
        <v>5.0</v>
      </c>
      <c r="K31" s="56">
        <v>5.0</v>
      </c>
      <c r="L31" s="56">
        <v>0.0</v>
      </c>
      <c r="M31" s="56">
        <v>3.0</v>
      </c>
      <c r="N31" s="56">
        <v>1.0</v>
      </c>
      <c r="O31" s="56">
        <v>0.0</v>
      </c>
      <c r="P31" s="56">
        <v>0.0</v>
      </c>
      <c r="Q31" s="56">
        <v>1.0</v>
      </c>
      <c r="R31" s="56">
        <v>0.0</v>
      </c>
      <c r="S31" s="56">
        <v>0.0</v>
      </c>
      <c r="T31" s="56">
        <v>1.0</v>
      </c>
      <c r="U31" s="56">
        <v>0.0</v>
      </c>
      <c r="V31" s="56">
        <v>0.0</v>
      </c>
      <c r="W31" s="56">
        <v>0.0</v>
      </c>
      <c r="X31" s="56">
        <v>0.0</v>
      </c>
      <c r="Y31" s="56">
        <v>0.0</v>
      </c>
      <c r="Z31" s="56">
        <v>0.0</v>
      </c>
      <c r="AA31" s="56"/>
      <c r="AB31" s="56"/>
      <c r="AC31" s="56"/>
      <c r="AD31" s="56">
        <f t="shared" si="1"/>
        <v>2</v>
      </c>
      <c r="AE31" s="56">
        <f t="shared" si="2"/>
        <v>0.992</v>
      </c>
      <c r="AF31" s="56">
        <f t="shared" si="3"/>
        <v>0.687</v>
      </c>
      <c r="AG31" s="57">
        <f t="shared" si="4"/>
        <v>0</v>
      </c>
      <c r="AH31" s="57">
        <f t="shared" si="5"/>
        <v>0</v>
      </c>
      <c r="AI31" s="57">
        <f t="shared" si="6"/>
        <v>0</v>
      </c>
      <c r="AJ31" s="57">
        <f t="shared" si="7"/>
        <v>0</v>
      </c>
      <c r="AK31" s="56">
        <f t="shared" si="8"/>
        <v>0</v>
      </c>
      <c r="AL31" s="57">
        <f t="shared" si="9"/>
        <v>0</v>
      </c>
      <c r="AM31" s="57">
        <f t="shared" si="10"/>
        <v>-0.048408307</v>
      </c>
      <c r="AN31" s="57">
        <f t="shared" si="11"/>
        <v>0</v>
      </c>
      <c r="AO31" s="57">
        <f t="shared" si="12"/>
        <v>1.630591693</v>
      </c>
    </row>
    <row r="32">
      <c r="A32" s="53">
        <v>31.0</v>
      </c>
      <c r="B32" s="55" t="s">
        <v>1711</v>
      </c>
      <c r="C32" s="55" t="s">
        <v>1800</v>
      </c>
      <c r="D32" s="55" t="s">
        <v>1801</v>
      </c>
      <c r="E32" s="56">
        <v>26.0</v>
      </c>
      <c r="F32" s="55" t="s">
        <v>1808</v>
      </c>
      <c r="G32" s="55" t="s">
        <v>1821</v>
      </c>
      <c r="H32" s="58"/>
      <c r="I32" s="55" t="s">
        <v>1822</v>
      </c>
      <c r="J32" s="56">
        <v>4.0</v>
      </c>
      <c r="K32" s="56">
        <v>2.0</v>
      </c>
      <c r="L32" s="56">
        <v>2.0</v>
      </c>
      <c r="M32" s="56">
        <v>1.0</v>
      </c>
      <c r="N32" s="56">
        <v>1.0</v>
      </c>
      <c r="O32" s="56">
        <v>0.0</v>
      </c>
      <c r="P32" s="56">
        <v>0.0</v>
      </c>
      <c r="Q32" s="56">
        <v>0.0</v>
      </c>
      <c r="R32" s="56">
        <v>2.0</v>
      </c>
      <c r="S32" s="56">
        <v>0.0</v>
      </c>
      <c r="T32" s="56">
        <v>0.0</v>
      </c>
      <c r="U32" s="56">
        <v>0.0</v>
      </c>
      <c r="V32" s="56">
        <v>0.0</v>
      </c>
      <c r="W32" s="56">
        <v>0.0</v>
      </c>
      <c r="X32" s="56">
        <v>0.0</v>
      </c>
      <c r="Y32" s="56">
        <v>0.0</v>
      </c>
      <c r="Z32" s="56">
        <v>0.0</v>
      </c>
      <c r="AA32" s="56"/>
      <c r="AB32" s="56"/>
      <c r="AC32" s="56"/>
      <c r="AD32" s="56">
        <f t="shared" si="1"/>
        <v>0</v>
      </c>
      <c r="AE32" s="56">
        <f t="shared" si="2"/>
        <v>0</v>
      </c>
      <c r="AF32" s="56">
        <f t="shared" si="3"/>
        <v>0.687</v>
      </c>
      <c r="AG32" s="57">
        <f t="shared" si="4"/>
        <v>0</v>
      </c>
      <c r="AH32" s="57">
        <f t="shared" si="5"/>
        <v>0</v>
      </c>
      <c r="AI32" s="57">
        <f t="shared" si="6"/>
        <v>0</v>
      </c>
      <c r="AJ32" s="57">
        <f t="shared" si="7"/>
        <v>0</v>
      </c>
      <c r="AK32" s="56">
        <f t="shared" si="8"/>
        <v>2</v>
      </c>
      <c r="AL32" s="57">
        <f t="shared" si="9"/>
        <v>0.7066764818</v>
      </c>
      <c r="AM32" s="57">
        <f t="shared" si="10"/>
        <v>0</v>
      </c>
      <c r="AN32" s="57">
        <f t="shared" si="11"/>
        <v>0</v>
      </c>
      <c r="AO32" s="57">
        <f t="shared" si="12"/>
        <v>1.393676482</v>
      </c>
    </row>
    <row r="33">
      <c r="A33" s="53">
        <v>32.0</v>
      </c>
      <c r="B33" s="55" t="s">
        <v>1438</v>
      </c>
      <c r="C33" s="55" t="s">
        <v>1800</v>
      </c>
      <c r="D33" s="55" t="s">
        <v>1801</v>
      </c>
      <c r="E33" s="56">
        <v>29.0</v>
      </c>
      <c r="F33" s="55" t="s">
        <v>1802</v>
      </c>
      <c r="G33" s="55" t="s">
        <v>1821</v>
      </c>
      <c r="H33" s="55" t="s">
        <v>1804</v>
      </c>
      <c r="I33" s="55" t="s">
        <v>1828</v>
      </c>
      <c r="J33" s="56">
        <v>4.0</v>
      </c>
      <c r="K33" s="56">
        <v>4.0</v>
      </c>
      <c r="L33" s="56">
        <v>1.0</v>
      </c>
      <c r="M33" s="56">
        <v>3.0</v>
      </c>
      <c r="N33" s="56">
        <v>0.0</v>
      </c>
      <c r="O33" s="56">
        <v>0.0</v>
      </c>
      <c r="P33" s="56">
        <v>0.0</v>
      </c>
      <c r="Q33" s="56">
        <v>0.0</v>
      </c>
      <c r="R33" s="56">
        <v>0.0</v>
      </c>
      <c r="S33" s="56">
        <v>0.0</v>
      </c>
      <c r="T33" s="56">
        <v>0.0</v>
      </c>
      <c r="U33" s="56">
        <v>0.0</v>
      </c>
      <c r="V33" s="56">
        <v>0.0</v>
      </c>
      <c r="W33" s="56">
        <v>0.0</v>
      </c>
      <c r="X33" s="56">
        <v>0.0</v>
      </c>
      <c r="Y33" s="56">
        <v>0.0</v>
      </c>
      <c r="Z33" s="56">
        <v>0.0</v>
      </c>
      <c r="AA33" s="56"/>
      <c r="AB33" s="56"/>
      <c r="AC33" s="56"/>
      <c r="AD33" s="56">
        <f t="shared" si="1"/>
        <v>3</v>
      </c>
      <c r="AE33" s="56">
        <f t="shared" si="2"/>
        <v>1.488</v>
      </c>
      <c r="AF33" s="56">
        <f t="shared" si="3"/>
        <v>0</v>
      </c>
      <c r="AG33" s="57">
        <f t="shared" si="4"/>
        <v>0</v>
      </c>
      <c r="AH33" s="57">
        <f t="shared" si="5"/>
        <v>0</v>
      </c>
      <c r="AI33" s="57">
        <f t="shared" si="6"/>
        <v>0</v>
      </c>
      <c r="AJ33" s="57">
        <f t="shared" si="7"/>
        <v>0</v>
      </c>
      <c r="AK33" s="56">
        <f t="shared" si="8"/>
        <v>0</v>
      </c>
      <c r="AL33" s="57">
        <f t="shared" si="9"/>
        <v>0</v>
      </c>
      <c r="AM33" s="57">
        <f t="shared" si="10"/>
        <v>0</v>
      </c>
      <c r="AN33" s="57">
        <f t="shared" si="11"/>
        <v>0</v>
      </c>
      <c r="AO33" s="57">
        <f t="shared" si="12"/>
        <v>1.488</v>
      </c>
    </row>
    <row r="34">
      <c r="A34" s="53">
        <v>33.0</v>
      </c>
      <c r="B34" s="55" t="s">
        <v>1296</v>
      </c>
      <c r="C34" s="55" t="s">
        <v>1800</v>
      </c>
      <c r="D34" s="55" t="s">
        <v>1801</v>
      </c>
      <c r="E34" s="56">
        <v>23.0</v>
      </c>
      <c r="F34" s="55" t="s">
        <v>1808</v>
      </c>
      <c r="G34" s="55" t="s">
        <v>1805</v>
      </c>
      <c r="H34" s="58"/>
      <c r="I34" s="55" t="s">
        <v>1803</v>
      </c>
      <c r="J34" s="56">
        <v>4.0</v>
      </c>
      <c r="K34" s="56">
        <v>4.0</v>
      </c>
      <c r="L34" s="56">
        <v>1.0</v>
      </c>
      <c r="M34" s="56">
        <v>1.0</v>
      </c>
      <c r="N34" s="56">
        <v>0.0</v>
      </c>
      <c r="O34" s="56">
        <v>0.0</v>
      </c>
      <c r="P34" s="56">
        <v>1.0</v>
      </c>
      <c r="Q34" s="56">
        <v>1.0</v>
      </c>
      <c r="R34" s="56">
        <v>0.0</v>
      </c>
      <c r="S34" s="56">
        <v>0.0</v>
      </c>
      <c r="T34" s="56">
        <v>1.0</v>
      </c>
      <c r="U34" s="56">
        <v>0.0</v>
      </c>
      <c r="V34" s="56">
        <v>0.0</v>
      </c>
      <c r="W34" s="56">
        <v>0.0</v>
      </c>
      <c r="X34" s="56">
        <v>0.0</v>
      </c>
      <c r="Y34" s="56">
        <v>0.0</v>
      </c>
      <c r="Z34" s="56">
        <v>0.0</v>
      </c>
      <c r="AA34" s="56"/>
      <c r="AB34" s="56"/>
      <c r="AC34" s="56"/>
      <c r="AD34" s="56">
        <f t="shared" si="1"/>
        <v>0</v>
      </c>
      <c r="AE34" s="56">
        <f t="shared" si="2"/>
        <v>0</v>
      </c>
      <c r="AF34" s="56">
        <f t="shared" si="3"/>
        <v>0</v>
      </c>
      <c r="AG34" s="57">
        <f t="shared" si="4"/>
        <v>0</v>
      </c>
      <c r="AH34" s="57">
        <f t="shared" si="5"/>
        <v>1.48619919</v>
      </c>
      <c r="AI34" s="57">
        <f t="shared" si="6"/>
        <v>0</v>
      </c>
      <c r="AJ34" s="57">
        <f t="shared" si="7"/>
        <v>0</v>
      </c>
      <c r="AK34" s="56">
        <f t="shared" si="8"/>
        <v>0</v>
      </c>
      <c r="AL34" s="57">
        <f t="shared" si="9"/>
        <v>0</v>
      </c>
      <c r="AM34" s="57">
        <f t="shared" si="10"/>
        <v>-0.048408307</v>
      </c>
      <c r="AN34" s="57">
        <f t="shared" si="11"/>
        <v>0</v>
      </c>
      <c r="AO34" s="57">
        <f t="shared" si="12"/>
        <v>1.437790883</v>
      </c>
    </row>
    <row r="35">
      <c r="A35" s="53">
        <v>34.0</v>
      </c>
      <c r="B35" s="55" t="s">
        <v>1670</v>
      </c>
      <c r="C35" s="55" t="s">
        <v>1800</v>
      </c>
      <c r="D35" s="55" t="s">
        <v>1801</v>
      </c>
      <c r="E35" s="56">
        <v>27.0</v>
      </c>
      <c r="F35" s="55" t="s">
        <v>1802</v>
      </c>
      <c r="G35" s="55" t="s">
        <v>1827</v>
      </c>
      <c r="H35" s="55" t="s">
        <v>1804</v>
      </c>
      <c r="I35" s="55" t="s">
        <v>1826</v>
      </c>
      <c r="J35" s="56">
        <v>4.0</v>
      </c>
      <c r="K35" s="56">
        <v>4.0</v>
      </c>
      <c r="L35" s="56">
        <v>1.0</v>
      </c>
      <c r="M35" s="56">
        <v>1.0</v>
      </c>
      <c r="N35" s="56">
        <v>0.0</v>
      </c>
      <c r="O35" s="56">
        <v>0.0</v>
      </c>
      <c r="P35" s="56">
        <v>1.0</v>
      </c>
      <c r="Q35" s="56">
        <v>1.0</v>
      </c>
      <c r="R35" s="56">
        <v>0.0</v>
      </c>
      <c r="S35" s="56">
        <v>0.0</v>
      </c>
      <c r="T35" s="56">
        <v>1.0</v>
      </c>
      <c r="U35" s="56">
        <v>0.0</v>
      </c>
      <c r="V35" s="56">
        <v>0.0</v>
      </c>
      <c r="W35" s="56">
        <v>0.0</v>
      </c>
      <c r="X35" s="56">
        <v>0.0</v>
      </c>
      <c r="Y35" s="56">
        <v>0.0</v>
      </c>
      <c r="Z35" s="56">
        <v>0.0</v>
      </c>
      <c r="AA35" s="56"/>
      <c r="AB35" s="56"/>
      <c r="AC35" s="56"/>
      <c r="AD35" s="56">
        <f t="shared" si="1"/>
        <v>0</v>
      </c>
      <c r="AE35" s="56">
        <f t="shared" si="2"/>
        <v>0</v>
      </c>
      <c r="AF35" s="56">
        <f t="shared" si="3"/>
        <v>0</v>
      </c>
      <c r="AG35" s="57">
        <f t="shared" si="4"/>
        <v>0</v>
      </c>
      <c r="AH35" s="57">
        <f t="shared" si="5"/>
        <v>1.48619919</v>
      </c>
      <c r="AI35" s="57">
        <f t="shared" si="6"/>
        <v>0</v>
      </c>
      <c r="AJ35" s="57">
        <f t="shared" si="7"/>
        <v>0</v>
      </c>
      <c r="AK35" s="56">
        <f t="shared" si="8"/>
        <v>0</v>
      </c>
      <c r="AL35" s="57">
        <f t="shared" si="9"/>
        <v>0</v>
      </c>
      <c r="AM35" s="57">
        <f t="shared" si="10"/>
        <v>-0.048408307</v>
      </c>
      <c r="AN35" s="57">
        <f t="shared" si="11"/>
        <v>0</v>
      </c>
      <c r="AO35" s="57">
        <f t="shared" si="12"/>
        <v>1.437790883</v>
      </c>
    </row>
    <row r="36">
      <c r="A36" s="53">
        <v>35.0</v>
      </c>
      <c r="B36" s="55" t="s">
        <v>1637</v>
      </c>
      <c r="C36" s="55" t="s">
        <v>1800</v>
      </c>
      <c r="D36" s="55" t="s">
        <v>1801</v>
      </c>
      <c r="E36" s="56">
        <v>32.0</v>
      </c>
      <c r="F36" s="55" t="s">
        <v>1808</v>
      </c>
      <c r="G36" s="55" t="s">
        <v>1821</v>
      </c>
      <c r="H36" s="58"/>
      <c r="I36" s="55" t="s">
        <v>1822</v>
      </c>
      <c r="J36" s="56">
        <v>4.0</v>
      </c>
      <c r="K36" s="56">
        <v>4.0</v>
      </c>
      <c r="L36" s="56">
        <v>1.0</v>
      </c>
      <c r="M36" s="56">
        <v>1.0</v>
      </c>
      <c r="N36" s="56">
        <v>0.0</v>
      </c>
      <c r="O36" s="56">
        <v>1.0</v>
      </c>
      <c r="P36" s="56">
        <v>0.0</v>
      </c>
      <c r="Q36" s="56">
        <v>2.0</v>
      </c>
      <c r="R36" s="56">
        <v>0.0</v>
      </c>
      <c r="S36" s="56">
        <v>0.0</v>
      </c>
      <c r="T36" s="56">
        <v>1.0</v>
      </c>
      <c r="U36" s="56">
        <v>0.0</v>
      </c>
      <c r="V36" s="56">
        <v>0.0</v>
      </c>
      <c r="W36" s="56">
        <v>0.0</v>
      </c>
      <c r="X36" s="56">
        <v>0.0</v>
      </c>
      <c r="Y36" s="56">
        <v>0.0</v>
      </c>
      <c r="Z36" s="56">
        <v>0.0</v>
      </c>
      <c r="AA36" s="56"/>
      <c r="AB36" s="56"/>
      <c r="AC36" s="56"/>
      <c r="AD36" s="56">
        <f t="shared" si="1"/>
        <v>0</v>
      </c>
      <c r="AE36" s="56">
        <f t="shared" si="2"/>
        <v>0</v>
      </c>
      <c r="AF36" s="56">
        <f t="shared" si="3"/>
        <v>0</v>
      </c>
      <c r="AG36" s="57">
        <f t="shared" si="4"/>
        <v>1.092703168</v>
      </c>
      <c r="AH36" s="57">
        <f t="shared" si="5"/>
        <v>0</v>
      </c>
      <c r="AI36" s="57">
        <f t="shared" si="6"/>
        <v>0</v>
      </c>
      <c r="AJ36" s="57">
        <f t="shared" si="7"/>
        <v>0</v>
      </c>
      <c r="AK36" s="56">
        <f t="shared" si="8"/>
        <v>0</v>
      </c>
      <c r="AL36" s="57">
        <f t="shared" si="9"/>
        <v>0</v>
      </c>
      <c r="AM36" s="57">
        <f t="shared" si="10"/>
        <v>-0.048408307</v>
      </c>
      <c r="AN36" s="57">
        <f t="shared" si="11"/>
        <v>0</v>
      </c>
      <c r="AO36" s="57">
        <f t="shared" si="12"/>
        <v>1.044294861</v>
      </c>
    </row>
    <row r="37">
      <c r="A37" s="53">
        <v>36.0</v>
      </c>
      <c r="B37" s="55" t="s">
        <v>1601</v>
      </c>
      <c r="C37" s="55" t="s">
        <v>1800</v>
      </c>
      <c r="D37" s="55" t="s">
        <v>1801</v>
      </c>
      <c r="E37" s="56">
        <v>29.0</v>
      </c>
      <c r="F37" s="55" t="s">
        <v>1802</v>
      </c>
      <c r="G37" s="55" t="s">
        <v>1829</v>
      </c>
      <c r="H37" s="58"/>
      <c r="I37" s="55" t="s">
        <v>1830</v>
      </c>
      <c r="J37" s="56">
        <v>4.0</v>
      </c>
      <c r="K37" s="56">
        <v>4.0</v>
      </c>
      <c r="L37" s="56">
        <v>1.0</v>
      </c>
      <c r="M37" s="56">
        <v>3.0</v>
      </c>
      <c r="N37" s="56">
        <v>0.0</v>
      </c>
      <c r="O37" s="56">
        <v>0.0</v>
      </c>
      <c r="P37" s="56">
        <v>0.0</v>
      </c>
      <c r="Q37" s="56">
        <v>0.0</v>
      </c>
      <c r="R37" s="56">
        <v>0.0</v>
      </c>
      <c r="S37" s="56">
        <v>0.0</v>
      </c>
      <c r="T37" s="56">
        <v>1.0</v>
      </c>
      <c r="U37" s="56">
        <v>0.0</v>
      </c>
      <c r="V37" s="56">
        <v>0.0</v>
      </c>
      <c r="W37" s="56">
        <v>0.0</v>
      </c>
      <c r="X37" s="56">
        <v>0.0</v>
      </c>
      <c r="Y37" s="56">
        <v>0.0</v>
      </c>
      <c r="Z37" s="56">
        <v>0.0</v>
      </c>
      <c r="AA37" s="56"/>
      <c r="AB37" s="56"/>
      <c r="AC37" s="56"/>
      <c r="AD37" s="56">
        <f t="shared" si="1"/>
        <v>3</v>
      </c>
      <c r="AE37" s="56">
        <f t="shared" si="2"/>
        <v>1.488</v>
      </c>
      <c r="AF37" s="56">
        <f t="shared" si="3"/>
        <v>0</v>
      </c>
      <c r="AG37" s="57">
        <f t="shared" si="4"/>
        <v>0</v>
      </c>
      <c r="AH37" s="57">
        <f t="shared" si="5"/>
        <v>0</v>
      </c>
      <c r="AI37" s="57">
        <f t="shared" si="6"/>
        <v>0</v>
      </c>
      <c r="AJ37" s="57">
        <f t="shared" si="7"/>
        <v>0</v>
      </c>
      <c r="AK37" s="56">
        <f t="shared" si="8"/>
        <v>0</v>
      </c>
      <c r="AL37" s="57">
        <f t="shared" si="9"/>
        <v>0</v>
      </c>
      <c r="AM37" s="57">
        <f t="shared" si="10"/>
        <v>-0.048408307</v>
      </c>
      <c r="AN37" s="57">
        <f t="shared" si="11"/>
        <v>0</v>
      </c>
      <c r="AO37" s="57">
        <f t="shared" si="12"/>
        <v>1.439591693</v>
      </c>
    </row>
    <row r="38">
      <c r="A38" s="53">
        <v>37.0</v>
      </c>
      <c r="B38" s="55" t="s">
        <v>1542</v>
      </c>
      <c r="C38" s="55" t="s">
        <v>1800</v>
      </c>
      <c r="D38" s="55" t="s">
        <v>1801</v>
      </c>
      <c r="E38" s="56">
        <v>29.0</v>
      </c>
      <c r="F38" s="55" t="s">
        <v>1808</v>
      </c>
      <c r="G38" s="55" t="s">
        <v>1811</v>
      </c>
      <c r="H38" s="55" t="s">
        <v>1804</v>
      </c>
      <c r="I38" s="55" t="s">
        <v>1812</v>
      </c>
      <c r="J38" s="56">
        <v>5.0</v>
      </c>
      <c r="K38" s="56">
        <v>5.0</v>
      </c>
      <c r="L38" s="56">
        <v>0.0</v>
      </c>
      <c r="M38" s="56">
        <v>2.0</v>
      </c>
      <c r="N38" s="56">
        <v>1.0</v>
      </c>
      <c r="O38" s="56">
        <v>0.0</v>
      </c>
      <c r="P38" s="56">
        <v>0.0</v>
      </c>
      <c r="Q38" s="56">
        <v>3.0</v>
      </c>
      <c r="R38" s="56">
        <v>0.0</v>
      </c>
      <c r="S38" s="56">
        <v>0.0</v>
      </c>
      <c r="T38" s="56">
        <v>1.0</v>
      </c>
      <c r="U38" s="56">
        <v>0.0</v>
      </c>
      <c r="V38" s="56">
        <v>0.0</v>
      </c>
      <c r="W38" s="56">
        <v>0.0</v>
      </c>
      <c r="X38" s="56">
        <v>0.0</v>
      </c>
      <c r="Y38" s="56">
        <v>0.0</v>
      </c>
      <c r="Z38" s="56">
        <v>0.0</v>
      </c>
      <c r="AA38" s="56"/>
      <c r="AB38" s="56"/>
      <c r="AC38" s="56"/>
      <c r="AD38" s="56">
        <f t="shared" si="1"/>
        <v>1</v>
      </c>
      <c r="AE38" s="56">
        <f t="shared" si="2"/>
        <v>0.496</v>
      </c>
      <c r="AF38" s="56">
        <f t="shared" si="3"/>
        <v>0.687</v>
      </c>
      <c r="AG38" s="57">
        <f t="shared" si="4"/>
        <v>0</v>
      </c>
      <c r="AH38" s="57">
        <f t="shared" si="5"/>
        <v>0</v>
      </c>
      <c r="AI38" s="57">
        <f t="shared" si="6"/>
        <v>0</v>
      </c>
      <c r="AJ38" s="57">
        <f t="shared" si="7"/>
        <v>0</v>
      </c>
      <c r="AK38" s="56">
        <f t="shared" si="8"/>
        <v>0</v>
      </c>
      <c r="AL38" s="57">
        <f t="shared" si="9"/>
        <v>0</v>
      </c>
      <c r="AM38" s="57">
        <f t="shared" si="10"/>
        <v>-0.048408307</v>
      </c>
      <c r="AN38" s="57">
        <f t="shared" si="11"/>
        <v>0</v>
      </c>
      <c r="AO38" s="57">
        <f t="shared" si="12"/>
        <v>1.134591693</v>
      </c>
    </row>
    <row r="39">
      <c r="A39" s="53">
        <v>38.0</v>
      </c>
      <c r="B39" s="55" t="s">
        <v>1308</v>
      </c>
      <c r="C39" s="55" t="s">
        <v>1800</v>
      </c>
      <c r="D39" s="55" t="s">
        <v>1801</v>
      </c>
      <c r="E39" s="56">
        <v>32.0</v>
      </c>
      <c r="F39" s="55" t="s">
        <v>1808</v>
      </c>
      <c r="G39" s="55" t="s">
        <v>1813</v>
      </c>
      <c r="H39" s="55" t="s">
        <v>1804</v>
      </c>
      <c r="I39" s="55" t="s">
        <v>1814</v>
      </c>
      <c r="J39" s="56">
        <v>4.0</v>
      </c>
      <c r="K39" s="56">
        <v>4.0</v>
      </c>
      <c r="L39" s="56">
        <v>1.0</v>
      </c>
      <c r="M39" s="56">
        <v>1.0</v>
      </c>
      <c r="N39" s="56">
        <v>0.0</v>
      </c>
      <c r="O39" s="56">
        <v>0.0</v>
      </c>
      <c r="P39" s="56">
        <v>1.0</v>
      </c>
      <c r="Q39" s="56">
        <v>1.0</v>
      </c>
      <c r="R39" s="56">
        <v>0.0</v>
      </c>
      <c r="S39" s="56">
        <v>0.0</v>
      </c>
      <c r="T39" s="56">
        <v>2.0</v>
      </c>
      <c r="U39" s="56">
        <v>0.0</v>
      </c>
      <c r="V39" s="56">
        <v>0.0</v>
      </c>
      <c r="W39" s="56">
        <v>0.0</v>
      </c>
      <c r="X39" s="56">
        <v>0.0</v>
      </c>
      <c r="Y39" s="56">
        <v>0.0</v>
      </c>
      <c r="Z39" s="56">
        <v>0.0</v>
      </c>
      <c r="AA39" s="56"/>
      <c r="AB39" s="56"/>
      <c r="AC39" s="56"/>
      <c r="AD39" s="56">
        <f t="shared" si="1"/>
        <v>0</v>
      </c>
      <c r="AE39" s="56">
        <f t="shared" si="2"/>
        <v>0</v>
      </c>
      <c r="AF39" s="56">
        <f t="shared" si="3"/>
        <v>0</v>
      </c>
      <c r="AG39" s="57">
        <f t="shared" si="4"/>
        <v>0</v>
      </c>
      <c r="AH39" s="57">
        <f t="shared" si="5"/>
        <v>1.48619919</v>
      </c>
      <c r="AI39" s="57">
        <f t="shared" si="6"/>
        <v>0</v>
      </c>
      <c r="AJ39" s="57">
        <f t="shared" si="7"/>
        <v>0</v>
      </c>
      <c r="AK39" s="56">
        <f t="shared" si="8"/>
        <v>0</v>
      </c>
      <c r="AL39" s="57">
        <f t="shared" si="9"/>
        <v>0</v>
      </c>
      <c r="AM39" s="57">
        <f t="shared" si="10"/>
        <v>-0.096816614</v>
      </c>
      <c r="AN39" s="57">
        <f t="shared" si="11"/>
        <v>0</v>
      </c>
      <c r="AO39" s="57">
        <f t="shared" si="12"/>
        <v>1.389382576</v>
      </c>
    </row>
    <row r="40">
      <c r="A40" s="53">
        <v>39.0</v>
      </c>
      <c r="B40" s="55" t="s">
        <v>1780</v>
      </c>
      <c r="C40" s="55" t="s">
        <v>1800</v>
      </c>
      <c r="D40" s="55" t="s">
        <v>1801</v>
      </c>
      <c r="E40" s="56">
        <v>26.0</v>
      </c>
      <c r="F40" s="55" t="s">
        <v>1802</v>
      </c>
      <c r="G40" s="55" t="s">
        <v>1806</v>
      </c>
      <c r="H40" s="58"/>
      <c r="I40" s="55" t="s">
        <v>1807</v>
      </c>
      <c r="J40" s="56">
        <v>5.0</v>
      </c>
      <c r="K40" s="56">
        <v>5.0</v>
      </c>
      <c r="L40" s="56">
        <v>1.0</v>
      </c>
      <c r="M40" s="56">
        <v>2.0</v>
      </c>
      <c r="N40" s="56">
        <v>1.0</v>
      </c>
      <c r="O40" s="56">
        <v>0.0</v>
      </c>
      <c r="P40" s="56">
        <v>0.0</v>
      </c>
      <c r="Q40" s="56">
        <v>2.0</v>
      </c>
      <c r="R40" s="56">
        <v>0.0</v>
      </c>
      <c r="S40" s="56">
        <v>0.0</v>
      </c>
      <c r="T40" s="56">
        <v>2.0</v>
      </c>
      <c r="U40" s="56">
        <v>0.0</v>
      </c>
      <c r="V40" s="56">
        <v>0.0</v>
      </c>
      <c r="W40" s="56">
        <v>0.0</v>
      </c>
      <c r="X40" s="56">
        <v>0.0</v>
      </c>
      <c r="Y40" s="56">
        <v>0.0</v>
      </c>
      <c r="Z40" s="56">
        <v>0.0</v>
      </c>
      <c r="AA40" s="56"/>
      <c r="AB40" s="56"/>
      <c r="AC40" s="56"/>
      <c r="AD40" s="56">
        <f t="shared" si="1"/>
        <v>1</v>
      </c>
      <c r="AE40" s="56">
        <f t="shared" si="2"/>
        <v>0.496</v>
      </c>
      <c r="AF40" s="56">
        <f t="shared" si="3"/>
        <v>0.687</v>
      </c>
      <c r="AG40" s="57">
        <f t="shared" si="4"/>
        <v>0</v>
      </c>
      <c r="AH40" s="57">
        <f t="shared" si="5"/>
        <v>0</v>
      </c>
      <c r="AI40" s="57">
        <f t="shared" si="6"/>
        <v>0</v>
      </c>
      <c r="AJ40" s="57">
        <f t="shared" si="7"/>
        <v>0</v>
      </c>
      <c r="AK40" s="56">
        <f t="shared" si="8"/>
        <v>0</v>
      </c>
      <c r="AL40" s="57">
        <f t="shared" si="9"/>
        <v>0</v>
      </c>
      <c r="AM40" s="57">
        <f t="shared" si="10"/>
        <v>-0.096816614</v>
      </c>
      <c r="AN40" s="57">
        <f t="shared" si="11"/>
        <v>0</v>
      </c>
      <c r="AO40" s="57">
        <f t="shared" si="12"/>
        <v>1.086183386</v>
      </c>
    </row>
    <row r="41">
      <c r="A41" s="53">
        <v>40.0</v>
      </c>
      <c r="B41" s="55" t="s">
        <v>1721</v>
      </c>
      <c r="C41" s="55" t="s">
        <v>1800</v>
      </c>
      <c r="D41" s="55" t="s">
        <v>1801</v>
      </c>
      <c r="E41" s="56">
        <v>28.0</v>
      </c>
      <c r="F41" s="55" t="s">
        <v>1808</v>
      </c>
      <c r="G41" s="55" t="s">
        <v>1820</v>
      </c>
      <c r="H41" s="55" t="s">
        <v>1804</v>
      </c>
      <c r="I41" s="55" t="s">
        <v>1819</v>
      </c>
      <c r="J41" s="56">
        <v>5.0</v>
      </c>
      <c r="K41" s="56">
        <v>4.0</v>
      </c>
      <c r="L41" s="56">
        <v>1.0</v>
      </c>
      <c r="M41" s="56">
        <v>2.0</v>
      </c>
      <c r="N41" s="56">
        <v>0.0</v>
      </c>
      <c r="O41" s="56">
        <v>0.0</v>
      </c>
      <c r="P41" s="56">
        <v>0.0</v>
      </c>
      <c r="Q41" s="56">
        <v>1.0</v>
      </c>
      <c r="R41" s="56">
        <v>1.0</v>
      </c>
      <c r="S41" s="56">
        <v>0.0</v>
      </c>
      <c r="T41" s="56">
        <v>0.0</v>
      </c>
      <c r="U41" s="56">
        <v>0.0</v>
      </c>
      <c r="V41" s="56">
        <v>0.0</v>
      </c>
      <c r="W41" s="56">
        <v>0.0</v>
      </c>
      <c r="X41" s="56">
        <v>0.0</v>
      </c>
      <c r="Y41" s="56">
        <v>0.0</v>
      </c>
      <c r="Z41" s="56">
        <v>0.0</v>
      </c>
      <c r="AA41" s="56"/>
      <c r="AB41" s="56"/>
      <c r="AC41" s="56"/>
      <c r="AD41" s="56">
        <f t="shared" si="1"/>
        <v>2</v>
      </c>
      <c r="AE41" s="56">
        <f t="shared" si="2"/>
        <v>0.992</v>
      </c>
      <c r="AF41" s="56">
        <f t="shared" si="3"/>
        <v>0</v>
      </c>
      <c r="AG41" s="57">
        <f t="shared" si="4"/>
        <v>0</v>
      </c>
      <c r="AH41" s="57">
        <f t="shared" si="5"/>
        <v>0</v>
      </c>
      <c r="AI41" s="57">
        <f t="shared" si="6"/>
        <v>0</v>
      </c>
      <c r="AJ41" s="57">
        <f t="shared" si="7"/>
        <v>0</v>
      </c>
      <c r="AK41" s="56">
        <f t="shared" si="8"/>
        <v>1</v>
      </c>
      <c r="AL41" s="57">
        <f t="shared" si="9"/>
        <v>0.3533382409</v>
      </c>
      <c r="AM41" s="57">
        <f t="shared" si="10"/>
        <v>0</v>
      </c>
      <c r="AN41" s="57">
        <f t="shared" si="11"/>
        <v>0</v>
      </c>
      <c r="AO41" s="57">
        <f t="shared" si="12"/>
        <v>1.345338241</v>
      </c>
    </row>
    <row r="42">
      <c r="A42" s="53">
        <v>41.0</v>
      </c>
      <c r="B42" s="55" t="s">
        <v>1607</v>
      </c>
      <c r="C42" s="55" t="s">
        <v>1800</v>
      </c>
      <c r="D42" s="55" t="s">
        <v>1801</v>
      </c>
      <c r="E42" s="56">
        <v>31.0</v>
      </c>
      <c r="F42" s="55" t="s">
        <v>1802</v>
      </c>
      <c r="G42" s="55" t="s">
        <v>1817</v>
      </c>
      <c r="H42" s="58"/>
      <c r="I42" s="55" t="s">
        <v>1809</v>
      </c>
      <c r="J42" s="56">
        <v>5.0</v>
      </c>
      <c r="K42" s="56">
        <v>5.0</v>
      </c>
      <c r="L42" s="56">
        <v>1.0</v>
      </c>
      <c r="M42" s="56">
        <v>1.0</v>
      </c>
      <c r="N42" s="56">
        <v>0.0</v>
      </c>
      <c r="O42" s="56">
        <v>0.0</v>
      </c>
      <c r="P42" s="56">
        <v>1.0</v>
      </c>
      <c r="Q42" s="56">
        <v>1.0</v>
      </c>
      <c r="R42" s="56">
        <v>0.0</v>
      </c>
      <c r="S42" s="56">
        <v>0.0</v>
      </c>
      <c r="T42" s="56">
        <v>1.0</v>
      </c>
      <c r="U42" s="56">
        <v>0.0</v>
      </c>
      <c r="V42" s="56">
        <v>0.0</v>
      </c>
      <c r="W42" s="56">
        <v>0.0</v>
      </c>
      <c r="X42" s="56">
        <v>0.0</v>
      </c>
      <c r="Y42" s="56">
        <v>0.0</v>
      </c>
      <c r="Z42" s="56">
        <v>0.0</v>
      </c>
      <c r="AA42" s="56"/>
      <c r="AB42" s="56"/>
      <c r="AC42" s="56"/>
      <c r="AD42" s="56">
        <f t="shared" si="1"/>
        <v>0</v>
      </c>
      <c r="AE42" s="56">
        <f t="shared" si="2"/>
        <v>0</v>
      </c>
      <c r="AF42" s="56">
        <f t="shared" si="3"/>
        <v>0</v>
      </c>
      <c r="AG42" s="57">
        <f t="shared" si="4"/>
        <v>0</v>
      </c>
      <c r="AH42" s="57">
        <f t="shared" si="5"/>
        <v>1.48619919</v>
      </c>
      <c r="AI42" s="57">
        <f t="shared" si="6"/>
        <v>0</v>
      </c>
      <c r="AJ42" s="57">
        <f t="shared" si="7"/>
        <v>0</v>
      </c>
      <c r="AK42" s="56">
        <f t="shared" si="8"/>
        <v>0</v>
      </c>
      <c r="AL42" s="57">
        <f t="shared" si="9"/>
        <v>0</v>
      </c>
      <c r="AM42" s="57">
        <f t="shared" si="10"/>
        <v>-0.048408307</v>
      </c>
      <c r="AN42" s="57">
        <f t="shared" si="11"/>
        <v>0</v>
      </c>
      <c r="AO42" s="57">
        <f t="shared" si="12"/>
        <v>1.437790883</v>
      </c>
    </row>
    <row r="43">
      <c r="A43" s="53">
        <v>42.0</v>
      </c>
      <c r="B43" s="55" t="s">
        <v>1746</v>
      </c>
      <c r="C43" s="55" t="s">
        <v>1800</v>
      </c>
      <c r="D43" s="55" t="s">
        <v>1801</v>
      </c>
      <c r="E43" s="56">
        <v>28.0</v>
      </c>
      <c r="F43" s="55" t="s">
        <v>1802</v>
      </c>
      <c r="G43" s="55" t="s">
        <v>1806</v>
      </c>
      <c r="H43" s="58"/>
      <c r="I43" s="55" t="s">
        <v>1807</v>
      </c>
      <c r="J43" s="56">
        <v>5.0</v>
      </c>
      <c r="K43" s="56">
        <v>4.0</v>
      </c>
      <c r="L43" s="56">
        <v>1.0</v>
      </c>
      <c r="M43" s="56">
        <v>2.0</v>
      </c>
      <c r="N43" s="56">
        <v>0.0</v>
      </c>
      <c r="O43" s="56">
        <v>0.0</v>
      </c>
      <c r="P43" s="56">
        <v>0.0</v>
      </c>
      <c r="Q43" s="56">
        <v>1.0</v>
      </c>
      <c r="R43" s="56">
        <v>0.0</v>
      </c>
      <c r="S43" s="56">
        <v>0.0</v>
      </c>
      <c r="T43" s="56">
        <v>1.0</v>
      </c>
      <c r="U43" s="56">
        <v>1.0</v>
      </c>
      <c r="V43" s="56">
        <v>0.0</v>
      </c>
      <c r="W43" s="56">
        <v>0.0</v>
      </c>
      <c r="X43" s="56">
        <v>0.0</v>
      </c>
      <c r="Y43" s="56">
        <v>0.0</v>
      </c>
      <c r="Z43" s="56">
        <v>0.0</v>
      </c>
      <c r="AA43" s="56"/>
      <c r="AB43" s="56"/>
      <c r="AC43" s="56"/>
      <c r="AD43" s="56">
        <f t="shared" si="1"/>
        <v>2</v>
      </c>
      <c r="AE43" s="56">
        <f t="shared" si="2"/>
        <v>0.992</v>
      </c>
      <c r="AF43" s="56">
        <f t="shared" si="3"/>
        <v>0</v>
      </c>
      <c r="AG43" s="57">
        <f t="shared" si="4"/>
        <v>0</v>
      </c>
      <c r="AH43" s="57">
        <f t="shared" si="5"/>
        <v>0</v>
      </c>
      <c r="AI43" s="57">
        <f t="shared" si="6"/>
        <v>0</v>
      </c>
      <c r="AJ43" s="57">
        <f t="shared" si="7"/>
        <v>0</v>
      </c>
      <c r="AK43" s="56">
        <f t="shared" si="8"/>
        <v>1</v>
      </c>
      <c r="AL43" s="57">
        <f t="shared" si="9"/>
        <v>0.3533382409</v>
      </c>
      <c r="AM43" s="57">
        <f t="shared" si="10"/>
        <v>-0.048408307</v>
      </c>
      <c r="AN43" s="57">
        <f t="shared" si="11"/>
        <v>0</v>
      </c>
      <c r="AO43" s="57">
        <f t="shared" si="12"/>
        <v>1.296929934</v>
      </c>
    </row>
    <row r="44">
      <c r="A44" s="53">
        <v>43.0</v>
      </c>
      <c r="B44" s="55" t="s">
        <v>1480</v>
      </c>
      <c r="C44" s="55" t="s">
        <v>1800</v>
      </c>
      <c r="D44" s="55" t="s">
        <v>1801</v>
      </c>
      <c r="E44" s="56">
        <v>23.0</v>
      </c>
      <c r="F44" s="55" t="s">
        <v>1802</v>
      </c>
      <c r="G44" s="55" t="s">
        <v>1803</v>
      </c>
      <c r="H44" s="55" t="s">
        <v>1804</v>
      </c>
      <c r="I44" s="55" t="s">
        <v>1805</v>
      </c>
      <c r="J44" s="56">
        <v>4.0</v>
      </c>
      <c r="K44" s="56">
        <v>3.0</v>
      </c>
      <c r="L44" s="56">
        <v>1.0</v>
      </c>
      <c r="M44" s="56">
        <v>2.0</v>
      </c>
      <c r="N44" s="56">
        <v>0.0</v>
      </c>
      <c r="O44" s="56">
        <v>0.0</v>
      </c>
      <c r="P44" s="56">
        <v>0.0</v>
      </c>
      <c r="Q44" s="56">
        <v>0.0</v>
      </c>
      <c r="R44" s="56">
        <v>1.0</v>
      </c>
      <c r="S44" s="56">
        <v>0.0</v>
      </c>
      <c r="T44" s="56">
        <v>0.0</v>
      </c>
      <c r="U44" s="56">
        <v>0.0</v>
      </c>
      <c r="V44" s="56">
        <v>0.0</v>
      </c>
      <c r="W44" s="56">
        <v>0.0</v>
      </c>
      <c r="X44" s="56">
        <v>0.0</v>
      </c>
      <c r="Y44" s="56">
        <v>0.0</v>
      </c>
      <c r="Z44" s="56">
        <v>0.0</v>
      </c>
      <c r="AA44" s="56"/>
      <c r="AB44" s="56"/>
      <c r="AC44" s="56"/>
      <c r="AD44" s="56">
        <f t="shared" si="1"/>
        <v>2</v>
      </c>
      <c r="AE44" s="56">
        <f t="shared" si="2"/>
        <v>0.992</v>
      </c>
      <c r="AF44" s="56">
        <f t="shared" si="3"/>
        <v>0</v>
      </c>
      <c r="AG44" s="57">
        <f t="shared" si="4"/>
        <v>0</v>
      </c>
      <c r="AH44" s="57">
        <f t="shared" si="5"/>
        <v>0</v>
      </c>
      <c r="AI44" s="57">
        <f t="shared" si="6"/>
        <v>0</v>
      </c>
      <c r="AJ44" s="57">
        <f t="shared" si="7"/>
        <v>0</v>
      </c>
      <c r="AK44" s="56">
        <f t="shared" si="8"/>
        <v>1</v>
      </c>
      <c r="AL44" s="57">
        <f t="shared" si="9"/>
        <v>0.3533382409</v>
      </c>
      <c r="AM44" s="57">
        <f t="shared" si="10"/>
        <v>0</v>
      </c>
      <c r="AN44" s="57">
        <f t="shared" si="11"/>
        <v>0</v>
      </c>
      <c r="AO44" s="57">
        <f t="shared" si="12"/>
        <v>1.345338241</v>
      </c>
    </row>
    <row r="45">
      <c r="A45" s="53">
        <v>44.0</v>
      </c>
      <c r="B45" s="55" t="s">
        <v>1650</v>
      </c>
      <c r="C45" s="55" t="s">
        <v>1800</v>
      </c>
      <c r="D45" s="55" t="s">
        <v>1801</v>
      </c>
      <c r="E45" s="56">
        <v>35.0</v>
      </c>
      <c r="F45" s="55" t="s">
        <v>1808</v>
      </c>
      <c r="G45" s="55" t="s">
        <v>1824</v>
      </c>
      <c r="H45" s="58"/>
      <c r="I45" s="55" t="s">
        <v>1825</v>
      </c>
      <c r="J45" s="56">
        <v>4.0</v>
      </c>
      <c r="K45" s="56">
        <v>2.0</v>
      </c>
      <c r="L45" s="56">
        <v>1.0</v>
      </c>
      <c r="M45" s="56">
        <v>1.0</v>
      </c>
      <c r="N45" s="56">
        <v>0.0</v>
      </c>
      <c r="O45" s="56">
        <v>0.0</v>
      </c>
      <c r="P45" s="56">
        <v>0.0</v>
      </c>
      <c r="Q45" s="56">
        <v>0.0</v>
      </c>
      <c r="R45" s="56">
        <v>1.0</v>
      </c>
      <c r="S45" s="56">
        <v>0.0</v>
      </c>
      <c r="T45" s="56">
        <v>0.0</v>
      </c>
      <c r="U45" s="56">
        <v>1.0</v>
      </c>
      <c r="V45" s="56">
        <v>0.0</v>
      </c>
      <c r="W45" s="56">
        <v>0.0</v>
      </c>
      <c r="X45" s="56">
        <v>0.0</v>
      </c>
      <c r="Y45" s="56">
        <v>1.0</v>
      </c>
      <c r="Z45" s="56">
        <v>0.0</v>
      </c>
      <c r="AA45" s="56"/>
      <c r="AB45" s="56"/>
      <c r="AC45" s="56"/>
      <c r="AD45" s="56">
        <f t="shared" si="1"/>
        <v>1</v>
      </c>
      <c r="AE45" s="56">
        <f t="shared" si="2"/>
        <v>0.496</v>
      </c>
      <c r="AF45" s="56">
        <f t="shared" si="3"/>
        <v>0</v>
      </c>
      <c r="AG45" s="57">
        <f t="shared" si="4"/>
        <v>0</v>
      </c>
      <c r="AH45" s="57">
        <f t="shared" si="5"/>
        <v>0</v>
      </c>
      <c r="AI45" s="57">
        <f t="shared" si="6"/>
        <v>0.82</v>
      </c>
      <c r="AJ45" s="57">
        <f t="shared" si="7"/>
        <v>0</v>
      </c>
      <c r="AK45" s="56">
        <f t="shared" si="8"/>
        <v>2</v>
      </c>
      <c r="AL45" s="57">
        <f t="shared" si="9"/>
        <v>0.7066764818</v>
      </c>
      <c r="AM45" s="57">
        <f t="shared" si="10"/>
        <v>0</v>
      </c>
      <c r="AN45" s="57">
        <f t="shared" si="11"/>
        <v>0</v>
      </c>
      <c r="AO45" s="57">
        <f t="shared" si="12"/>
        <v>2.022676482</v>
      </c>
    </row>
    <row r="46">
      <c r="A46" s="53">
        <v>45.0</v>
      </c>
      <c r="B46" s="55" t="s">
        <v>1498</v>
      </c>
      <c r="C46" s="55" t="s">
        <v>1800</v>
      </c>
      <c r="D46" s="55" t="s">
        <v>1801</v>
      </c>
      <c r="E46" s="56">
        <v>31.0</v>
      </c>
      <c r="F46" s="55" t="s">
        <v>1802</v>
      </c>
      <c r="G46" s="55" t="s">
        <v>1818</v>
      </c>
      <c r="H46" s="58"/>
      <c r="I46" s="55" t="s">
        <v>1806</v>
      </c>
      <c r="J46" s="56">
        <v>5.0</v>
      </c>
      <c r="K46" s="56">
        <v>5.0</v>
      </c>
      <c r="L46" s="56">
        <v>1.0</v>
      </c>
      <c r="M46" s="56">
        <v>2.0</v>
      </c>
      <c r="N46" s="56">
        <v>2.0</v>
      </c>
      <c r="O46" s="56">
        <v>0.0</v>
      </c>
      <c r="P46" s="56">
        <v>0.0</v>
      </c>
      <c r="Q46" s="56">
        <v>0.0</v>
      </c>
      <c r="R46" s="56">
        <v>0.0</v>
      </c>
      <c r="S46" s="56">
        <v>0.0</v>
      </c>
      <c r="T46" s="56">
        <v>0.0</v>
      </c>
      <c r="U46" s="56">
        <v>0.0</v>
      </c>
      <c r="V46" s="56">
        <v>0.0</v>
      </c>
      <c r="W46" s="56">
        <v>0.0</v>
      </c>
      <c r="X46" s="56">
        <v>0.0</v>
      </c>
      <c r="Y46" s="56">
        <v>0.0</v>
      </c>
      <c r="Z46" s="56">
        <v>0.0</v>
      </c>
      <c r="AA46" s="56"/>
      <c r="AB46" s="56"/>
      <c r="AC46" s="56"/>
      <c r="AD46" s="56">
        <f t="shared" si="1"/>
        <v>0</v>
      </c>
      <c r="AE46" s="56">
        <f t="shared" si="2"/>
        <v>0</v>
      </c>
      <c r="AF46" s="56">
        <f t="shared" si="3"/>
        <v>1.374</v>
      </c>
      <c r="AG46" s="57">
        <f t="shared" si="4"/>
        <v>0</v>
      </c>
      <c r="AH46" s="57">
        <f t="shared" si="5"/>
        <v>0</v>
      </c>
      <c r="AI46" s="57">
        <f t="shared" si="6"/>
        <v>0</v>
      </c>
      <c r="AJ46" s="57">
        <f t="shared" si="7"/>
        <v>0</v>
      </c>
      <c r="AK46" s="56">
        <f t="shared" si="8"/>
        <v>0</v>
      </c>
      <c r="AL46" s="57">
        <f t="shared" si="9"/>
        <v>0</v>
      </c>
      <c r="AM46" s="57">
        <f t="shared" si="10"/>
        <v>0</v>
      </c>
      <c r="AN46" s="57">
        <f t="shared" si="11"/>
        <v>0</v>
      </c>
      <c r="AO46" s="57">
        <f t="shared" si="12"/>
        <v>1.374</v>
      </c>
    </row>
    <row r="47">
      <c r="A47" s="53">
        <v>46.0</v>
      </c>
      <c r="B47" s="55" t="s">
        <v>1539</v>
      </c>
      <c r="C47" s="55" t="s">
        <v>1800</v>
      </c>
      <c r="D47" s="55" t="s">
        <v>1801</v>
      </c>
      <c r="E47" s="56">
        <v>32.0</v>
      </c>
      <c r="F47" s="55" t="s">
        <v>1802</v>
      </c>
      <c r="G47" s="55" t="s">
        <v>1827</v>
      </c>
      <c r="H47" s="55" t="s">
        <v>1804</v>
      </c>
      <c r="I47" s="55" t="s">
        <v>1826</v>
      </c>
      <c r="J47" s="56">
        <v>3.0</v>
      </c>
      <c r="K47" s="56">
        <v>3.0</v>
      </c>
      <c r="L47" s="56">
        <v>1.0</v>
      </c>
      <c r="M47" s="56">
        <v>2.0</v>
      </c>
      <c r="N47" s="56">
        <v>1.0</v>
      </c>
      <c r="O47" s="56">
        <v>0.0</v>
      </c>
      <c r="P47" s="56">
        <v>0.0</v>
      </c>
      <c r="Q47" s="56">
        <v>0.0</v>
      </c>
      <c r="R47" s="56">
        <v>0.0</v>
      </c>
      <c r="S47" s="56">
        <v>0.0</v>
      </c>
      <c r="T47" s="56">
        <v>1.0</v>
      </c>
      <c r="U47" s="56">
        <v>0.0</v>
      </c>
      <c r="V47" s="56">
        <v>0.0</v>
      </c>
      <c r="W47" s="56">
        <v>0.0</v>
      </c>
      <c r="X47" s="56">
        <v>0.0</v>
      </c>
      <c r="Y47" s="56">
        <v>0.0</v>
      </c>
      <c r="Z47" s="56">
        <v>0.0</v>
      </c>
      <c r="AA47" s="56"/>
      <c r="AB47" s="56"/>
      <c r="AC47" s="56"/>
      <c r="AD47" s="56">
        <f t="shared" si="1"/>
        <v>1</v>
      </c>
      <c r="AE47" s="56">
        <f t="shared" si="2"/>
        <v>0.496</v>
      </c>
      <c r="AF47" s="56">
        <f t="shared" si="3"/>
        <v>0.687</v>
      </c>
      <c r="AG47" s="57">
        <f t="shared" si="4"/>
        <v>0</v>
      </c>
      <c r="AH47" s="57">
        <f t="shared" si="5"/>
        <v>0</v>
      </c>
      <c r="AI47" s="57">
        <f t="shared" si="6"/>
        <v>0</v>
      </c>
      <c r="AJ47" s="57">
        <f t="shared" si="7"/>
        <v>0</v>
      </c>
      <c r="AK47" s="56">
        <f t="shared" si="8"/>
        <v>0</v>
      </c>
      <c r="AL47" s="57">
        <f t="shared" si="9"/>
        <v>0</v>
      </c>
      <c r="AM47" s="57">
        <f t="shared" si="10"/>
        <v>-0.048408307</v>
      </c>
      <c r="AN47" s="57">
        <f t="shared" si="11"/>
        <v>0</v>
      </c>
      <c r="AO47" s="57">
        <f t="shared" si="12"/>
        <v>1.134591693</v>
      </c>
    </row>
    <row r="48">
      <c r="A48" s="53">
        <v>47.0</v>
      </c>
      <c r="B48" s="55" t="s">
        <v>1165</v>
      </c>
      <c r="C48" s="55" t="s">
        <v>1800</v>
      </c>
      <c r="D48" s="55" t="s">
        <v>1801</v>
      </c>
      <c r="E48" s="56">
        <v>34.0</v>
      </c>
      <c r="F48" s="55" t="s">
        <v>1808</v>
      </c>
      <c r="G48" s="55" t="s">
        <v>1819</v>
      </c>
      <c r="H48" s="58"/>
      <c r="I48" s="55" t="s">
        <v>1820</v>
      </c>
      <c r="J48" s="56">
        <v>5.0</v>
      </c>
      <c r="K48" s="56">
        <v>4.0</v>
      </c>
      <c r="L48" s="56">
        <v>0.0</v>
      </c>
      <c r="M48" s="56">
        <v>1.0</v>
      </c>
      <c r="N48" s="56">
        <v>0.0</v>
      </c>
      <c r="O48" s="56">
        <v>1.0</v>
      </c>
      <c r="P48" s="56">
        <v>0.0</v>
      </c>
      <c r="Q48" s="56">
        <v>1.0</v>
      </c>
      <c r="R48" s="56">
        <v>1.0</v>
      </c>
      <c r="S48" s="56">
        <v>0.0</v>
      </c>
      <c r="T48" s="56">
        <v>2.0</v>
      </c>
      <c r="U48" s="56">
        <v>0.0</v>
      </c>
      <c r="V48" s="56">
        <v>0.0</v>
      </c>
      <c r="W48" s="56">
        <v>0.0</v>
      </c>
      <c r="X48" s="56">
        <v>0.0</v>
      </c>
      <c r="Y48" s="56">
        <v>0.0</v>
      </c>
      <c r="Z48" s="56">
        <v>0.0</v>
      </c>
      <c r="AA48" s="56"/>
      <c r="AB48" s="56"/>
      <c r="AC48" s="56"/>
      <c r="AD48" s="56">
        <f t="shared" si="1"/>
        <v>0</v>
      </c>
      <c r="AE48" s="56">
        <f t="shared" si="2"/>
        <v>0</v>
      </c>
      <c r="AF48" s="56">
        <f t="shared" si="3"/>
        <v>0</v>
      </c>
      <c r="AG48" s="57">
        <f t="shared" si="4"/>
        <v>1.092703168</v>
      </c>
      <c r="AH48" s="57">
        <f t="shared" si="5"/>
        <v>0</v>
      </c>
      <c r="AI48" s="57">
        <f t="shared" si="6"/>
        <v>0</v>
      </c>
      <c r="AJ48" s="57">
        <f t="shared" si="7"/>
        <v>0</v>
      </c>
      <c r="AK48" s="56">
        <f t="shared" si="8"/>
        <v>1</v>
      </c>
      <c r="AL48" s="57">
        <f t="shared" si="9"/>
        <v>0.3533382409</v>
      </c>
      <c r="AM48" s="57">
        <f t="shared" si="10"/>
        <v>-0.096816614</v>
      </c>
      <c r="AN48" s="57">
        <f t="shared" si="11"/>
        <v>0</v>
      </c>
      <c r="AO48" s="57">
        <f t="shared" si="12"/>
        <v>1.349224795</v>
      </c>
    </row>
    <row r="49">
      <c r="A49" s="53">
        <v>48.0</v>
      </c>
      <c r="B49" s="55" t="s">
        <v>1831</v>
      </c>
      <c r="C49" s="55" t="s">
        <v>1800</v>
      </c>
      <c r="D49" s="55" t="s">
        <v>1801</v>
      </c>
      <c r="E49" s="56">
        <v>38.0</v>
      </c>
      <c r="F49" s="55" t="s">
        <v>1802</v>
      </c>
      <c r="G49" s="55" t="s">
        <v>1829</v>
      </c>
      <c r="H49" s="58"/>
      <c r="I49" s="55" t="s">
        <v>1830</v>
      </c>
      <c r="J49" s="56">
        <v>4.0</v>
      </c>
      <c r="K49" s="56">
        <v>4.0</v>
      </c>
      <c r="L49" s="56">
        <v>0.0</v>
      </c>
      <c r="M49" s="56">
        <v>2.0</v>
      </c>
      <c r="N49" s="56">
        <v>0.0</v>
      </c>
      <c r="O49" s="56">
        <v>0.0</v>
      </c>
      <c r="P49" s="56">
        <v>0.0</v>
      </c>
      <c r="Q49" s="56">
        <v>2.0</v>
      </c>
      <c r="R49" s="56">
        <v>0.0</v>
      </c>
      <c r="S49" s="56">
        <v>0.0</v>
      </c>
      <c r="T49" s="56">
        <v>0.0</v>
      </c>
      <c r="U49" s="56">
        <v>0.0</v>
      </c>
      <c r="V49" s="56">
        <v>0.0</v>
      </c>
      <c r="W49" s="56">
        <v>0.0</v>
      </c>
      <c r="X49" s="56">
        <v>0.0</v>
      </c>
      <c r="Y49" s="56">
        <v>0.0</v>
      </c>
      <c r="Z49" s="56">
        <v>0.0</v>
      </c>
      <c r="AA49" s="56"/>
      <c r="AB49" s="56"/>
      <c r="AC49" s="56"/>
      <c r="AD49" s="56">
        <f t="shared" si="1"/>
        <v>2</v>
      </c>
      <c r="AE49" s="56">
        <f t="shared" si="2"/>
        <v>0.992</v>
      </c>
      <c r="AF49" s="56">
        <f t="shared" si="3"/>
        <v>0</v>
      </c>
      <c r="AG49" s="57">
        <f t="shared" si="4"/>
        <v>0</v>
      </c>
      <c r="AH49" s="57">
        <f t="shared" si="5"/>
        <v>0</v>
      </c>
      <c r="AI49" s="57">
        <f t="shared" si="6"/>
        <v>0</v>
      </c>
      <c r="AJ49" s="57">
        <f t="shared" si="7"/>
        <v>0</v>
      </c>
      <c r="AK49" s="56">
        <f t="shared" si="8"/>
        <v>0</v>
      </c>
      <c r="AL49" s="57">
        <f t="shared" si="9"/>
        <v>0</v>
      </c>
      <c r="AM49" s="57">
        <f t="shared" si="10"/>
        <v>0</v>
      </c>
      <c r="AN49" s="57">
        <f t="shared" si="11"/>
        <v>0</v>
      </c>
      <c r="AO49" s="57">
        <f t="shared" si="12"/>
        <v>0.992</v>
      </c>
    </row>
    <row r="50">
      <c r="A50" s="53">
        <v>49.0</v>
      </c>
      <c r="B50" s="55" t="s">
        <v>1735</v>
      </c>
      <c r="C50" s="55" t="s">
        <v>1800</v>
      </c>
      <c r="D50" s="55" t="s">
        <v>1801</v>
      </c>
      <c r="E50" s="56">
        <v>31.0</v>
      </c>
      <c r="F50" s="55" t="s">
        <v>1802</v>
      </c>
      <c r="G50" s="55" t="s">
        <v>1830</v>
      </c>
      <c r="H50" s="55" t="s">
        <v>1804</v>
      </c>
      <c r="I50" s="55" t="s">
        <v>1829</v>
      </c>
      <c r="J50" s="56">
        <v>4.0</v>
      </c>
      <c r="K50" s="56">
        <v>4.0</v>
      </c>
      <c r="L50" s="56">
        <v>0.0</v>
      </c>
      <c r="M50" s="56">
        <v>2.0</v>
      </c>
      <c r="N50" s="56">
        <v>1.0</v>
      </c>
      <c r="O50" s="56">
        <v>0.0</v>
      </c>
      <c r="P50" s="56">
        <v>0.0</v>
      </c>
      <c r="Q50" s="56">
        <v>1.0</v>
      </c>
      <c r="R50" s="56">
        <v>0.0</v>
      </c>
      <c r="S50" s="56">
        <v>0.0</v>
      </c>
      <c r="T50" s="56">
        <v>0.0</v>
      </c>
      <c r="U50" s="56">
        <v>0.0</v>
      </c>
      <c r="V50" s="56">
        <v>0.0</v>
      </c>
      <c r="W50" s="56">
        <v>0.0</v>
      </c>
      <c r="X50" s="56">
        <v>0.0</v>
      </c>
      <c r="Y50" s="56">
        <v>0.0</v>
      </c>
      <c r="Z50" s="56">
        <v>0.0</v>
      </c>
      <c r="AA50" s="56"/>
      <c r="AB50" s="56"/>
      <c r="AC50" s="56"/>
      <c r="AD50" s="56">
        <f t="shared" si="1"/>
        <v>1</v>
      </c>
      <c r="AE50" s="56">
        <f t="shared" si="2"/>
        <v>0.496</v>
      </c>
      <c r="AF50" s="56">
        <f t="shared" si="3"/>
        <v>0.687</v>
      </c>
      <c r="AG50" s="57">
        <f t="shared" si="4"/>
        <v>0</v>
      </c>
      <c r="AH50" s="57">
        <f t="shared" si="5"/>
        <v>0</v>
      </c>
      <c r="AI50" s="57">
        <f t="shared" si="6"/>
        <v>0</v>
      </c>
      <c r="AJ50" s="57">
        <f t="shared" si="7"/>
        <v>0</v>
      </c>
      <c r="AK50" s="56">
        <f t="shared" si="8"/>
        <v>0</v>
      </c>
      <c r="AL50" s="57">
        <f t="shared" si="9"/>
        <v>0</v>
      </c>
      <c r="AM50" s="57">
        <f t="shared" si="10"/>
        <v>0</v>
      </c>
      <c r="AN50" s="57">
        <f t="shared" si="11"/>
        <v>0</v>
      </c>
      <c r="AO50" s="57">
        <f t="shared" si="12"/>
        <v>1.183</v>
      </c>
    </row>
    <row r="51">
      <c r="A51" s="53">
        <v>50.0</v>
      </c>
      <c r="B51" s="55" t="s">
        <v>1832</v>
      </c>
      <c r="C51" s="55" t="s">
        <v>1800</v>
      </c>
      <c r="D51" s="55" t="s">
        <v>1801</v>
      </c>
      <c r="E51" s="56">
        <v>29.0</v>
      </c>
      <c r="F51" s="55" t="s">
        <v>1808</v>
      </c>
      <c r="G51" s="55" t="s">
        <v>1811</v>
      </c>
      <c r="H51" s="55" t="s">
        <v>1804</v>
      </c>
      <c r="I51" s="55" t="s">
        <v>1812</v>
      </c>
      <c r="J51" s="56">
        <v>5.0</v>
      </c>
      <c r="K51" s="56">
        <v>4.0</v>
      </c>
      <c r="L51" s="56">
        <v>1.0</v>
      </c>
      <c r="M51" s="56">
        <v>2.0</v>
      </c>
      <c r="N51" s="56">
        <v>0.0</v>
      </c>
      <c r="O51" s="56">
        <v>0.0</v>
      </c>
      <c r="P51" s="56">
        <v>0.0</v>
      </c>
      <c r="Q51" s="56">
        <v>0.0</v>
      </c>
      <c r="R51" s="56">
        <v>1.0</v>
      </c>
      <c r="S51" s="56">
        <v>0.0</v>
      </c>
      <c r="T51" s="56">
        <v>1.0</v>
      </c>
      <c r="U51" s="56">
        <v>0.0</v>
      </c>
      <c r="V51" s="56">
        <v>0.0</v>
      </c>
      <c r="W51" s="56">
        <v>0.0</v>
      </c>
      <c r="X51" s="56">
        <v>0.0</v>
      </c>
      <c r="Y51" s="56">
        <v>0.0</v>
      </c>
      <c r="Z51" s="56">
        <v>0.0</v>
      </c>
      <c r="AA51" s="56"/>
      <c r="AB51" s="56"/>
      <c r="AC51" s="56"/>
      <c r="AD51" s="56">
        <f t="shared" si="1"/>
        <v>2</v>
      </c>
      <c r="AE51" s="56">
        <f t="shared" si="2"/>
        <v>0.992</v>
      </c>
      <c r="AF51" s="56">
        <f t="shared" si="3"/>
        <v>0</v>
      </c>
      <c r="AG51" s="57">
        <f t="shared" si="4"/>
        <v>0</v>
      </c>
      <c r="AH51" s="57">
        <f t="shared" si="5"/>
        <v>0</v>
      </c>
      <c r="AI51" s="57">
        <f t="shared" si="6"/>
        <v>0</v>
      </c>
      <c r="AJ51" s="57">
        <f t="shared" si="7"/>
        <v>0</v>
      </c>
      <c r="AK51" s="56">
        <f t="shared" si="8"/>
        <v>1</v>
      </c>
      <c r="AL51" s="57">
        <f t="shared" si="9"/>
        <v>0.3533382409</v>
      </c>
      <c r="AM51" s="57">
        <f t="shared" si="10"/>
        <v>-0.048408307</v>
      </c>
      <c r="AN51" s="57">
        <f t="shared" si="11"/>
        <v>0</v>
      </c>
      <c r="AO51" s="57">
        <f t="shared" si="12"/>
        <v>1.296929934</v>
      </c>
    </row>
    <row r="52">
      <c r="A52" s="53">
        <v>51.0</v>
      </c>
      <c r="B52" s="55" t="s">
        <v>1642</v>
      </c>
      <c r="C52" s="55" t="s">
        <v>1800</v>
      </c>
      <c r="D52" s="55" t="s">
        <v>1801</v>
      </c>
      <c r="E52" s="56">
        <v>30.0</v>
      </c>
      <c r="F52" s="55" t="s">
        <v>1808</v>
      </c>
      <c r="G52" s="55" t="s">
        <v>1811</v>
      </c>
      <c r="H52" s="55" t="s">
        <v>1804</v>
      </c>
      <c r="I52" s="55" t="s">
        <v>1812</v>
      </c>
      <c r="J52" s="56">
        <v>5.0</v>
      </c>
      <c r="K52" s="56">
        <v>5.0</v>
      </c>
      <c r="L52" s="56">
        <v>0.0</v>
      </c>
      <c r="M52" s="56">
        <v>3.0</v>
      </c>
      <c r="N52" s="56">
        <v>0.0</v>
      </c>
      <c r="O52" s="56">
        <v>0.0</v>
      </c>
      <c r="P52" s="56">
        <v>0.0</v>
      </c>
      <c r="Q52" s="56">
        <v>0.0</v>
      </c>
      <c r="R52" s="56">
        <v>0.0</v>
      </c>
      <c r="S52" s="56">
        <v>0.0</v>
      </c>
      <c r="T52" s="56">
        <v>1.0</v>
      </c>
      <c r="U52" s="56">
        <v>0.0</v>
      </c>
      <c r="V52" s="56">
        <v>0.0</v>
      </c>
      <c r="W52" s="56">
        <v>0.0</v>
      </c>
      <c r="X52" s="56">
        <v>0.0</v>
      </c>
      <c r="Y52" s="56">
        <v>0.0</v>
      </c>
      <c r="Z52" s="56">
        <v>0.0</v>
      </c>
      <c r="AA52" s="56"/>
      <c r="AB52" s="56"/>
      <c r="AC52" s="56"/>
      <c r="AD52" s="56">
        <f t="shared" si="1"/>
        <v>3</v>
      </c>
      <c r="AE52" s="56">
        <f t="shared" si="2"/>
        <v>1.488</v>
      </c>
      <c r="AF52" s="56">
        <f t="shared" si="3"/>
        <v>0</v>
      </c>
      <c r="AG52" s="57">
        <f t="shared" si="4"/>
        <v>0</v>
      </c>
      <c r="AH52" s="57">
        <f t="shared" si="5"/>
        <v>0</v>
      </c>
      <c r="AI52" s="57">
        <f t="shared" si="6"/>
        <v>0</v>
      </c>
      <c r="AJ52" s="57">
        <f t="shared" si="7"/>
        <v>0</v>
      </c>
      <c r="AK52" s="56">
        <f t="shared" si="8"/>
        <v>0</v>
      </c>
      <c r="AL52" s="57">
        <f t="shared" si="9"/>
        <v>0</v>
      </c>
      <c r="AM52" s="57">
        <f t="shared" si="10"/>
        <v>-0.048408307</v>
      </c>
      <c r="AN52" s="57">
        <f t="shared" si="11"/>
        <v>0</v>
      </c>
      <c r="AO52" s="57">
        <f t="shared" si="12"/>
        <v>1.439591693</v>
      </c>
    </row>
    <row r="53">
      <c r="A53" s="53">
        <v>52.0</v>
      </c>
      <c r="B53" s="55" t="s">
        <v>1375</v>
      </c>
      <c r="C53" s="55" t="s">
        <v>1800</v>
      </c>
      <c r="D53" s="55" t="s">
        <v>1801</v>
      </c>
      <c r="E53" s="56">
        <v>27.0</v>
      </c>
      <c r="F53" s="55" t="s">
        <v>1808</v>
      </c>
      <c r="G53" s="55" t="s">
        <v>1821</v>
      </c>
      <c r="H53" s="58"/>
      <c r="I53" s="55" t="s">
        <v>1822</v>
      </c>
      <c r="J53" s="56">
        <v>4.0</v>
      </c>
      <c r="K53" s="56">
        <v>4.0</v>
      </c>
      <c r="L53" s="56">
        <v>0.0</v>
      </c>
      <c r="M53" s="56">
        <v>2.0</v>
      </c>
      <c r="N53" s="56">
        <v>0.0</v>
      </c>
      <c r="O53" s="56">
        <v>0.0</v>
      </c>
      <c r="P53" s="56">
        <v>0.0</v>
      </c>
      <c r="Q53" s="56">
        <v>2.0</v>
      </c>
      <c r="R53" s="56">
        <v>0.0</v>
      </c>
      <c r="S53" s="56">
        <v>0.0</v>
      </c>
      <c r="T53" s="56">
        <v>1.0</v>
      </c>
      <c r="U53" s="56">
        <v>0.0</v>
      </c>
      <c r="V53" s="56">
        <v>0.0</v>
      </c>
      <c r="W53" s="56">
        <v>0.0</v>
      </c>
      <c r="X53" s="56">
        <v>0.0</v>
      </c>
      <c r="Y53" s="56">
        <v>0.0</v>
      </c>
      <c r="Z53" s="56">
        <v>0.0</v>
      </c>
      <c r="AA53" s="56"/>
      <c r="AB53" s="56"/>
      <c r="AC53" s="56"/>
      <c r="AD53" s="56">
        <f t="shared" si="1"/>
        <v>2</v>
      </c>
      <c r="AE53" s="56">
        <f t="shared" si="2"/>
        <v>0.992</v>
      </c>
      <c r="AF53" s="56">
        <f t="shared" si="3"/>
        <v>0</v>
      </c>
      <c r="AG53" s="57">
        <f t="shared" si="4"/>
        <v>0</v>
      </c>
      <c r="AH53" s="57">
        <f t="shared" si="5"/>
        <v>0</v>
      </c>
      <c r="AI53" s="57">
        <f t="shared" si="6"/>
        <v>0</v>
      </c>
      <c r="AJ53" s="57">
        <f t="shared" si="7"/>
        <v>0</v>
      </c>
      <c r="AK53" s="56">
        <f t="shared" si="8"/>
        <v>0</v>
      </c>
      <c r="AL53" s="57">
        <f t="shared" si="9"/>
        <v>0</v>
      </c>
      <c r="AM53" s="57">
        <f t="shared" si="10"/>
        <v>-0.048408307</v>
      </c>
      <c r="AN53" s="57">
        <f t="shared" si="11"/>
        <v>0</v>
      </c>
      <c r="AO53" s="57">
        <f t="shared" si="12"/>
        <v>0.943591693</v>
      </c>
    </row>
    <row r="54">
      <c r="A54" s="53">
        <v>53.0</v>
      </c>
      <c r="B54" s="55" t="s">
        <v>452</v>
      </c>
      <c r="C54" s="55" t="s">
        <v>1800</v>
      </c>
      <c r="D54" s="55" t="s">
        <v>1801</v>
      </c>
      <c r="E54" s="56">
        <v>26.0</v>
      </c>
      <c r="F54" s="55" t="s">
        <v>1808</v>
      </c>
      <c r="G54" s="55" t="s">
        <v>1809</v>
      </c>
      <c r="H54" s="58"/>
      <c r="I54" s="55" t="s">
        <v>1810</v>
      </c>
      <c r="J54" s="56">
        <v>4.0</v>
      </c>
      <c r="K54" s="56">
        <v>4.0</v>
      </c>
      <c r="L54" s="56">
        <v>1.0</v>
      </c>
      <c r="M54" s="56">
        <v>2.0</v>
      </c>
      <c r="N54" s="56">
        <v>1.0</v>
      </c>
      <c r="O54" s="56">
        <v>0.0</v>
      </c>
      <c r="P54" s="56">
        <v>0.0</v>
      </c>
      <c r="Q54" s="56">
        <v>0.0</v>
      </c>
      <c r="R54" s="56">
        <v>0.0</v>
      </c>
      <c r="S54" s="56">
        <v>0.0</v>
      </c>
      <c r="T54" s="56">
        <v>1.0</v>
      </c>
      <c r="U54" s="56">
        <v>0.0</v>
      </c>
      <c r="V54" s="56">
        <v>0.0</v>
      </c>
      <c r="W54" s="56">
        <v>0.0</v>
      </c>
      <c r="X54" s="56">
        <v>0.0</v>
      </c>
      <c r="Y54" s="56">
        <v>0.0</v>
      </c>
      <c r="Z54" s="56">
        <v>0.0</v>
      </c>
      <c r="AA54" s="56"/>
      <c r="AB54" s="56"/>
      <c r="AC54" s="56"/>
      <c r="AD54" s="56">
        <f t="shared" si="1"/>
        <v>1</v>
      </c>
      <c r="AE54" s="56">
        <f t="shared" si="2"/>
        <v>0.496</v>
      </c>
      <c r="AF54" s="56">
        <f t="shared" si="3"/>
        <v>0.687</v>
      </c>
      <c r="AG54" s="57">
        <f t="shared" si="4"/>
        <v>0</v>
      </c>
      <c r="AH54" s="57">
        <f t="shared" si="5"/>
        <v>0</v>
      </c>
      <c r="AI54" s="57">
        <f t="shared" si="6"/>
        <v>0</v>
      </c>
      <c r="AJ54" s="57">
        <f t="shared" si="7"/>
        <v>0</v>
      </c>
      <c r="AK54" s="56">
        <f t="shared" si="8"/>
        <v>0</v>
      </c>
      <c r="AL54" s="57">
        <f t="shared" si="9"/>
        <v>0</v>
      </c>
      <c r="AM54" s="57">
        <f t="shared" si="10"/>
        <v>-0.048408307</v>
      </c>
      <c r="AN54" s="57">
        <f t="shared" si="11"/>
        <v>0</v>
      </c>
      <c r="AO54" s="57">
        <f t="shared" si="12"/>
        <v>1.134591693</v>
      </c>
    </row>
    <row r="55">
      <c r="A55" s="53">
        <v>54.0</v>
      </c>
      <c r="B55" s="55" t="s">
        <v>1724</v>
      </c>
      <c r="C55" s="55" t="s">
        <v>1800</v>
      </c>
      <c r="D55" s="55" t="s">
        <v>1801</v>
      </c>
      <c r="E55" s="56">
        <v>31.0</v>
      </c>
      <c r="F55" s="55" t="s">
        <v>1802</v>
      </c>
      <c r="G55" s="55" t="s">
        <v>1829</v>
      </c>
      <c r="H55" s="58"/>
      <c r="I55" s="55" t="s">
        <v>1830</v>
      </c>
      <c r="J55" s="56">
        <v>4.0</v>
      </c>
      <c r="K55" s="56">
        <v>4.0</v>
      </c>
      <c r="L55" s="56">
        <v>1.0</v>
      </c>
      <c r="M55" s="56">
        <v>1.0</v>
      </c>
      <c r="N55" s="56">
        <v>0.0</v>
      </c>
      <c r="O55" s="56">
        <v>1.0</v>
      </c>
      <c r="P55" s="56">
        <v>0.0</v>
      </c>
      <c r="Q55" s="56">
        <v>0.0</v>
      </c>
      <c r="R55" s="56">
        <v>0.0</v>
      </c>
      <c r="S55" s="56">
        <v>0.0</v>
      </c>
      <c r="T55" s="56">
        <v>0.0</v>
      </c>
      <c r="U55" s="56">
        <v>0.0</v>
      </c>
      <c r="V55" s="56">
        <v>0.0</v>
      </c>
      <c r="W55" s="56">
        <v>0.0</v>
      </c>
      <c r="X55" s="56">
        <v>0.0</v>
      </c>
      <c r="Y55" s="56">
        <v>0.0</v>
      </c>
      <c r="Z55" s="56">
        <v>0.0</v>
      </c>
      <c r="AA55" s="56"/>
      <c r="AB55" s="56"/>
      <c r="AC55" s="56"/>
      <c r="AD55" s="56">
        <f t="shared" si="1"/>
        <v>0</v>
      </c>
      <c r="AE55" s="56">
        <f t="shared" si="2"/>
        <v>0</v>
      </c>
      <c r="AF55" s="56">
        <f t="shared" si="3"/>
        <v>0</v>
      </c>
      <c r="AG55" s="57">
        <f t="shared" si="4"/>
        <v>1.092703168</v>
      </c>
      <c r="AH55" s="57">
        <f t="shared" si="5"/>
        <v>0</v>
      </c>
      <c r="AI55" s="57">
        <f t="shared" si="6"/>
        <v>0</v>
      </c>
      <c r="AJ55" s="57">
        <f t="shared" si="7"/>
        <v>0</v>
      </c>
      <c r="AK55" s="56">
        <f t="shared" si="8"/>
        <v>0</v>
      </c>
      <c r="AL55" s="57">
        <f t="shared" si="9"/>
        <v>0</v>
      </c>
      <c r="AM55" s="57">
        <f t="shared" si="10"/>
        <v>0</v>
      </c>
      <c r="AN55" s="57">
        <f t="shared" si="11"/>
        <v>0</v>
      </c>
      <c r="AO55" s="57">
        <f t="shared" si="12"/>
        <v>1.092703168</v>
      </c>
    </row>
    <row r="56">
      <c r="A56" s="53">
        <v>55.0</v>
      </c>
      <c r="B56" s="55" t="s">
        <v>1732</v>
      </c>
      <c r="C56" s="55" t="s">
        <v>1800</v>
      </c>
      <c r="D56" s="55" t="s">
        <v>1801</v>
      </c>
      <c r="E56" s="56">
        <v>26.0</v>
      </c>
      <c r="F56" s="55" t="s">
        <v>1808</v>
      </c>
      <c r="G56" s="55" t="s">
        <v>1815</v>
      </c>
      <c r="H56" s="58"/>
      <c r="I56" s="55" t="s">
        <v>1816</v>
      </c>
      <c r="J56" s="56">
        <v>8.0</v>
      </c>
      <c r="K56" s="56">
        <v>7.0</v>
      </c>
      <c r="L56" s="56">
        <v>1.0</v>
      </c>
      <c r="M56" s="56">
        <v>3.0</v>
      </c>
      <c r="N56" s="56">
        <v>2.0</v>
      </c>
      <c r="O56" s="56">
        <v>0.0</v>
      </c>
      <c r="P56" s="56">
        <v>0.0</v>
      </c>
      <c r="Q56" s="56">
        <v>1.0</v>
      </c>
      <c r="R56" s="56">
        <v>1.0</v>
      </c>
      <c r="S56" s="56">
        <v>1.0</v>
      </c>
      <c r="T56" s="56">
        <v>1.0</v>
      </c>
      <c r="U56" s="56">
        <v>0.0</v>
      </c>
      <c r="V56" s="56">
        <v>0.0</v>
      </c>
      <c r="W56" s="56">
        <v>0.0</v>
      </c>
      <c r="X56" s="56">
        <v>0.0</v>
      </c>
      <c r="Y56" s="56">
        <v>0.0</v>
      </c>
      <c r="Z56" s="56">
        <v>0.0</v>
      </c>
      <c r="AA56" s="56"/>
      <c r="AB56" s="56"/>
      <c r="AC56" s="56"/>
      <c r="AD56" s="56">
        <f t="shared" si="1"/>
        <v>1</v>
      </c>
      <c r="AE56" s="56">
        <f t="shared" si="2"/>
        <v>0.496</v>
      </c>
      <c r="AF56" s="56">
        <f t="shared" si="3"/>
        <v>1.374</v>
      </c>
      <c r="AG56" s="57">
        <f t="shared" si="4"/>
        <v>0</v>
      </c>
      <c r="AH56" s="57">
        <f t="shared" si="5"/>
        <v>0</v>
      </c>
      <c r="AI56" s="57">
        <f t="shared" si="6"/>
        <v>0</v>
      </c>
      <c r="AJ56" s="57">
        <f t="shared" si="7"/>
        <v>0</v>
      </c>
      <c r="AK56" s="56">
        <f t="shared" si="8"/>
        <v>1</v>
      </c>
      <c r="AL56" s="57">
        <f t="shared" si="9"/>
        <v>0.3533382409</v>
      </c>
      <c r="AM56" s="57">
        <f t="shared" si="10"/>
        <v>-0.048408307</v>
      </c>
      <c r="AN56" s="57">
        <f t="shared" si="11"/>
        <v>0</v>
      </c>
      <c r="AO56" s="57">
        <f t="shared" si="12"/>
        <v>2.174929934</v>
      </c>
    </row>
    <row r="57">
      <c r="A57" s="53">
        <v>56.0</v>
      </c>
      <c r="B57" s="55" t="s">
        <v>1233</v>
      </c>
      <c r="C57" s="55" t="s">
        <v>1800</v>
      </c>
      <c r="D57" s="55" t="s">
        <v>1801</v>
      </c>
      <c r="E57" s="56">
        <v>29.0</v>
      </c>
      <c r="F57" s="55" t="s">
        <v>1808</v>
      </c>
      <c r="G57" s="55" t="s">
        <v>1820</v>
      </c>
      <c r="H57" s="55" t="s">
        <v>1804</v>
      </c>
      <c r="I57" s="55" t="s">
        <v>1819</v>
      </c>
      <c r="J57" s="56">
        <v>5.0</v>
      </c>
      <c r="K57" s="56">
        <v>5.0</v>
      </c>
      <c r="L57" s="56">
        <v>0.0</v>
      </c>
      <c r="M57" s="56">
        <v>2.0</v>
      </c>
      <c r="N57" s="56">
        <v>0.0</v>
      </c>
      <c r="O57" s="56">
        <v>0.0</v>
      </c>
      <c r="P57" s="56">
        <v>0.0</v>
      </c>
      <c r="Q57" s="56">
        <v>2.0</v>
      </c>
      <c r="R57" s="56">
        <v>0.0</v>
      </c>
      <c r="S57" s="56">
        <v>0.0</v>
      </c>
      <c r="T57" s="56">
        <v>1.0</v>
      </c>
      <c r="U57" s="56">
        <v>0.0</v>
      </c>
      <c r="V57" s="56">
        <v>0.0</v>
      </c>
      <c r="W57" s="56">
        <v>0.0</v>
      </c>
      <c r="X57" s="56">
        <v>0.0</v>
      </c>
      <c r="Y57" s="56">
        <v>0.0</v>
      </c>
      <c r="Z57" s="56">
        <v>0.0</v>
      </c>
      <c r="AA57" s="56"/>
      <c r="AB57" s="56"/>
      <c r="AC57" s="56"/>
      <c r="AD57" s="56">
        <f t="shared" si="1"/>
        <v>2</v>
      </c>
      <c r="AE57" s="56">
        <f t="shared" si="2"/>
        <v>0.992</v>
      </c>
      <c r="AF57" s="56">
        <f t="shared" si="3"/>
        <v>0</v>
      </c>
      <c r="AG57" s="57">
        <f t="shared" si="4"/>
        <v>0</v>
      </c>
      <c r="AH57" s="57">
        <f t="shared" si="5"/>
        <v>0</v>
      </c>
      <c r="AI57" s="57">
        <f t="shared" si="6"/>
        <v>0</v>
      </c>
      <c r="AJ57" s="57">
        <f t="shared" si="7"/>
        <v>0</v>
      </c>
      <c r="AK57" s="56">
        <f t="shared" si="8"/>
        <v>0</v>
      </c>
      <c r="AL57" s="57">
        <f t="shared" si="9"/>
        <v>0</v>
      </c>
      <c r="AM57" s="57">
        <f t="shared" si="10"/>
        <v>-0.048408307</v>
      </c>
      <c r="AN57" s="57">
        <f t="shared" si="11"/>
        <v>0</v>
      </c>
      <c r="AO57" s="57">
        <f t="shared" si="12"/>
        <v>0.943591693</v>
      </c>
    </row>
    <row r="58">
      <c r="A58" s="53">
        <v>57.0</v>
      </c>
      <c r="B58" s="55" t="s">
        <v>1604</v>
      </c>
      <c r="C58" s="55" t="s">
        <v>1800</v>
      </c>
      <c r="D58" s="55" t="s">
        <v>1801</v>
      </c>
      <c r="E58" s="56">
        <v>27.0</v>
      </c>
      <c r="F58" s="55" t="s">
        <v>1802</v>
      </c>
      <c r="G58" s="55" t="s">
        <v>1807</v>
      </c>
      <c r="H58" s="55" t="s">
        <v>1804</v>
      </c>
      <c r="I58" s="55" t="s">
        <v>1806</v>
      </c>
      <c r="J58" s="56">
        <v>5.0</v>
      </c>
      <c r="K58" s="56">
        <v>5.0</v>
      </c>
      <c r="L58" s="56">
        <v>1.0</v>
      </c>
      <c r="M58" s="56">
        <v>2.0</v>
      </c>
      <c r="N58" s="56">
        <v>0.0</v>
      </c>
      <c r="O58" s="56">
        <v>0.0</v>
      </c>
      <c r="P58" s="56">
        <v>0.0</v>
      </c>
      <c r="Q58" s="56">
        <v>1.0</v>
      </c>
      <c r="R58" s="56">
        <v>0.0</v>
      </c>
      <c r="S58" s="56">
        <v>0.0</v>
      </c>
      <c r="T58" s="56">
        <v>1.0</v>
      </c>
      <c r="U58" s="56">
        <v>0.0</v>
      </c>
      <c r="V58" s="56">
        <v>0.0</v>
      </c>
      <c r="W58" s="56">
        <v>0.0</v>
      </c>
      <c r="X58" s="56">
        <v>0.0</v>
      </c>
      <c r="Y58" s="56">
        <v>0.0</v>
      </c>
      <c r="Z58" s="56">
        <v>0.0</v>
      </c>
      <c r="AA58" s="56"/>
      <c r="AB58" s="56"/>
      <c r="AC58" s="56"/>
      <c r="AD58" s="56">
        <f t="shared" si="1"/>
        <v>2</v>
      </c>
      <c r="AE58" s="56">
        <f t="shared" si="2"/>
        <v>0.992</v>
      </c>
      <c r="AF58" s="56">
        <f t="shared" si="3"/>
        <v>0</v>
      </c>
      <c r="AG58" s="57">
        <f t="shared" si="4"/>
        <v>0</v>
      </c>
      <c r="AH58" s="57">
        <f t="shared" si="5"/>
        <v>0</v>
      </c>
      <c r="AI58" s="57">
        <f t="shared" si="6"/>
        <v>0</v>
      </c>
      <c r="AJ58" s="57">
        <f t="shared" si="7"/>
        <v>0</v>
      </c>
      <c r="AK58" s="56">
        <f t="shared" si="8"/>
        <v>0</v>
      </c>
      <c r="AL58" s="57">
        <f t="shared" si="9"/>
        <v>0</v>
      </c>
      <c r="AM58" s="57">
        <f t="shared" si="10"/>
        <v>-0.048408307</v>
      </c>
      <c r="AN58" s="57">
        <f t="shared" si="11"/>
        <v>0</v>
      </c>
      <c r="AO58" s="57">
        <f t="shared" si="12"/>
        <v>0.943591693</v>
      </c>
    </row>
    <row r="59">
      <c r="A59" s="53">
        <v>58.0</v>
      </c>
      <c r="B59" s="55" t="s">
        <v>1589</v>
      </c>
      <c r="C59" s="55" t="s">
        <v>1800</v>
      </c>
      <c r="D59" s="55" t="s">
        <v>1801</v>
      </c>
      <c r="E59" s="56">
        <v>27.0</v>
      </c>
      <c r="F59" s="55" t="s">
        <v>1808</v>
      </c>
      <c r="G59" s="55" t="s">
        <v>1811</v>
      </c>
      <c r="H59" s="55" t="s">
        <v>1804</v>
      </c>
      <c r="I59" s="55" t="s">
        <v>1812</v>
      </c>
      <c r="J59" s="56">
        <v>5.0</v>
      </c>
      <c r="K59" s="56">
        <v>5.0</v>
      </c>
      <c r="L59" s="56">
        <v>1.0</v>
      </c>
      <c r="M59" s="56">
        <v>2.0</v>
      </c>
      <c r="N59" s="56">
        <v>0.0</v>
      </c>
      <c r="O59" s="56">
        <v>0.0</v>
      </c>
      <c r="P59" s="56">
        <v>0.0</v>
      </c>
      <c r="Q59" s="56">
        <v>1.0</v>
      </c>
      <c r="R59" s="56">
        <v>0.0</v>
      </c>
      <c r="S59" s="56">
        <v>0.0</v>
      </c>
      <c r="T59" s="56">
        <v>1.0</v>
      </c>
      <c r="U59" s="56">
        <v>0.0</v>
      </c>
      <c r="V59" s="56">
        <v>0.0</v>
      </c>
      <c r="W59" s="56">
        <v>0.0</v>
      </c>
      <c r="X59" s="56">
        <v>0.0</v>
      </c>
      <c r="Y59" s="56">
        <v>0.0</v>
      </c>
      <c r="Z59" s="56">
        <v>0.0</v>
      </c>
      <c r="AA59" s="56"/>
      <c r="AB59" s="56"/>
      <c r="AC59" s="56"/>
      <c r="AD59" s="56">
        <f t="shared" si="1"/>
        <v>2</v>
      </c>
      <c r="AE59" s="56">
        <f t="shared" si="2"/>
        <v>0.992</v>
      </c>
      <c r="AF59" s="56">
        <f t="shared" si="3"/>
        <v>0</v>
      </c>
      <c r="AG59" s="57">
        <f t="shared" si="4"/>
        <v>0</v>
      </c>
      <c r="AH59" s="57">
        <f t="shared" si="5"/>
        <v>0</v>
      </c>
      <c r="AI59" s="57">
        <f t="shared" si="6"/>
        <v>0</v>
      </c>
      <c r="AJ59" s="57">
        <f t="shared" si="7"/>
        <v>0</v>
      </c>
      <c r="AK59" s="56">
        <f t="shared" si="8"/>
        <v>0</v>
      </c>
      <c r="AL59" s="57">
        <f t="shared" si="9"/>
        <v>0</v>
      </c>
      <c r="AM59" s="57">
        <f t="shared" si="10"/>
        <v>-0.048408307</v>
      </c>
      <c r="AN59" s="57">
        <f t="shared" si="11"/>
        <v>0</v>
      </c>
      <c r="AO59" s="57">
        <f t="shared" si="12"/>
        <v>0.943591693</v>
      </c>
    </row>
    <row r="60">
      <c r="A60" s="53">
        <v>59.0</v>
      </c>
      <c r="B60" s="55" t="s">
        <v>1588</v>
      </c>
      <c r="C60" s="55" t="s">
        <v>1800</v>
      </c>
      <c r="D60" s="55" t="s">
        <v>1801</v>
      </c>
      <c r="E60" s="56">
        <v>27.0</v>
      </c>
      <c r="F60" s="55" t="s">
        <v>1802</v>
      </c>
      <c r="G60" s="55" t="s">
        <v>1829</v>
      </c>
      <c r="H60" s="58"/>
      <c r="I60" s="55" t="s">
        <v>1830</v>
      </c>
      <c r="J60" s="56">
        <v>4.0</v>
      </c>
      <c r="K60" s="56">
        <v>3.0</v>
      </c>
      <c r="L60" s="56">
        <v>1.0</v>
      </c>
      <c r="M60" s="56">
        <v>1.0</v>
      </c>
      <c r="N60" s="56">
        <v>1.0</v>
      </c>
      <c r="O60" s="56">
        <v>0.0</v>
      </c>
      <c r="P60" s="56">
        <v>0.0</v>
      </c>
      <c r="Q60" s="56">
        <v>1.0</v>
      </c>
      <c r="R60" s="56">
        <v>1.0</v>
      </c>
      <c r="S60" s="56">
        <v>0.0</v>
      </c>
      <c r="T60" s="56">
        <v>0.0</v>
      </c>
      <c r="U60" s="56">
        <v>0.0</v>
      </c>
      <c r="V60" s="56">
        <v>0.0</v>
      </c>
      <c r="W60" s="56">
        <v>0.0</v>
      </c>
      <c r="X60" s="56">
        <v>1.0</v>
      </c>
      <c r="Y60" s="56">
        <v>0.0</v>
      </c>
      <c r="Z60" s="56">
        <v>0.0</v>
      </c>
      <c r="AA60" s="56"/>
      <c r="AB60" s="56"/>
      <c r="AC60" s="56"/>
      <c r="AD60" s="56">
        <f t="shared" si="1"/>
        <v>0</v>
      </c>
      <c r="AE60" s="56">
        <f t="shared" si="2"/>
        <v>0</v>
      </c>
      <c r="AF60" s="56">
        <f t="shared" si="3"/>
        <v>0.687</v>
      </c>
      <c r="AG60" s="57">
        <f t="shared" si="4"/>
        <v>0</v>
      </c>
      <c r="AH60" s="57">
        <f t="shared" si="5"/>
        <v>0</v>
      </c>
      <c r="AI60" s="57">
        <f t="shared" si="6"/>
        <v>0</v>
      </c>
      <c r="AJ60" s="57">
        <f t="shared" si="7"/>
        <v>0</v>
      </c>
      <c r="AK60" s="56">
        <f t="shared" si="8"/>
        <v>1</v>
      </c>
      <c r="AL60" s="57">
        <f t="shared" si="9"/>
        <v>0.3533382409</v>
      </c>
      <c r="AM60" s="57">
        <f t="shared" si="10"/>
        <v>0</v>
      </c>
      <c r="AN60" s="57">
        <f t="shared" si="11"/>
        <v>-0.334349966</v>
      </c>
      <c r="AO60" s="57">
        <f t="shared" si="12"/>
        <v>0.7059882749</v>
      </c>
    </row>
    <row r="61">
      <c r="A61" s="53">
        <v>60.0</v>
      </c>
      <c r="B61" s="55" t="s">
        <v>1555</v>
      </c>
      <c r="C61" s="55" t="s">
        <v>1800</v>
      </c>
      <c r="D61" s="55" t="s">
        <v>1801</v>
      </c>
      <c r="E61" s="56">
        <v>23.0</v>
      </c>
      <c r="F61" s="55" t="s">
        <v>1808</v>
      </c>
      <c r="G61" s="55" t="s">
        <v>1809</v>
      </c>
      <c r="H61" s="58"/>
      <c r="I61" s="55" t="s">
        <v>1810</v>
      </c>
      <c r="J61" s="56">
        <v>4.0</v>
      </c>
      <c r="K61" s="56">
        <v>4.0</v>
      </c>
      <c r="L61" s="56">
        <v>0.0</v>
      </c>
      <c r="M61" s="56">
        <v>2.0</v>
      </c>
      <c r="N61" s="56">
        <v>0.0</v>
      </c>
      <c r="O61" s="56">
        <v>0.0</v>
      </c>
      <c r="P61" s="56">
        <v>0.0</v>
      </c>
      <c r="Q61" s="56">
        <v>1.0</v>
      </c>
      <c r="R61" s="56">
        <v>0.0</v>
      </c>
      <c r="S61" s="56">
        <v>0.0</v>
      </c>
      <c r="T61" s="56">
        <v>0.0</v>
      </c>
      <c r="U61" s="56">
        <v>0.0</v>
      </c>
      <c r="V61" s="56">
        <v>0.0</v>
      </c>
      <c r="W61" s="56">
        <v>0.0</v>
      </c>
      <c r="X61" s="56">
        <v>0.0</v>
      </c>
      <c r="Y61" s="56">
        <v>0.0</v>
      </c>
      <c r="Z61" s="56">
        <v>0.0</v>
      </c>
      <c r="AA61" s="56"/>
      <c r="AB61" s="56"/>
      <c r="AC61" s="56"/>
      <c r="AD61" s="56">
        <f t="shared" si="1"/>
        <v>2</v>
      </c>
      <c r="AE61" s="56">
        <f t="shared" si="2"/>
        <v>0.992</v>
      </c>
      <c r="AF61" s="56">
        <f t="shared" si="3"/>
        <v>0</v>
      </c>
      <c r="AG61" s="57">
        <f t="shared" si="4"/>
        <v>0</v>
      </c>
      <c r="AH61" s="57">
        <f t="shared" si="5"/>
        <v>0</v>
      </c>
      <c r="AI61" s="57">
        <f t="shared" si="6"/>
        <v>0</v>
      </c>
      <c r="AJ61" s="57">
        <f t="shared" si="7"/>
        <v>0</v>
      </c>
      <c r="AK61" s="56">
        <f t="shared" si="8"/>
        <v>0</v>
      </c>
      <c r="AL61" s="57">
        <f t="shared" si="9"/>
        <v>0</v>
      </c>
      <c r="AM61" s="57">
        <f t="shared" si="10"/>
        <v>0</v>
      </c>
      <c r="AN61" s="57">
        <f t="shared" si="11"/>
        <v>0</v>
      </c>
      <c r="AO61" s="57">
        <f t="shared" si="12"/>
        <v>0.992</v>
      </c>
    </row>
    <row r="62">
      <c r="A62" s="53">
        <v>61.0</v>
      </c>
      <c r="B62" s="55" t="s">
        <v>1696</v>
      </c>
      <c r="C62" s="55" t="s">
        <v>1800</v>
      </c>
      <c r="D62" s="55" t="s">
        <v>1801</v>
      </c>
      <c r="E62" s="56">
        <v>24.0</v>
      </c>
      <c r="F62" s="55" t="s">
        <v>1808</v>
      </c>
      <c r="G62" s="55" t="s">
        <v>1820</v>
      </c>
      <c r="H62" s="55" t="s">
        <v>1804</v>
      </c>
      <c r="I62" s="55" t="s">
        <v>1819</v>
      </c>
      <c r="J62" s="56">
        <v>3.0</v>
      </c>
      <c r="K62" s="56">
        <v>3.0</v>
      </c>
      <c r="L62" s="56">
        <v>1.0</v>
      </c>
      <c r="M62" s="56">
        <v>1.0</v>
      </c>
      <c r="N62" s="56">
        <v>0.0</v>
      </c>
      <c r="O62" s="56">
        <v>0.0</v>
      </c>
      <c r="P62" s="56">
        <v>0.0</v>
      </c>
      <c r="Q62" s="56">
        <v>1.0</v>
      </c>
      <c r="R62" s="56">
        <v>0.0</v>
      </c>
      <c r="S62" s="56">
        <v>0.0</v>
      </c>
      <c r="T62" s="56">
        <v>0.0</v>
      </c>
      <c r="U62" s="56">
        <v>0.0</v>
      </c>
      <c r="V62" s="56">
        <v>0.0</v>
      </c>
      <c r="W62" s="56">
        <v>0.0</v>
      </c>
      <c r="X62" s="56">
        <v>0.0</v>
      </c>
      <c r="Y62" s="56">
        <v>1.0</v>
      </c>
      <c r="Z62" s="56">
        <v>0.0</v>
      </c>
      <c r="AA62" s="56"/>
      <c r="AB62" s="56"/>
      <c r="AC62" s="56"/>
      <c r="AD62" s="56">
        <f t="shared" si="1"/>
        <v>1</v>
      </c>
      <c r="AE62" s="56">
        <f t="shared" si="2"/>
        <v>0.496</v>
      </c>
      <c r="AF62" s="56">
        <f t="shared" si="3"/>
        <v>0</v>
      </c>
      <c r="AG62" s="57">
        <f t="shared" si="4"/>
        <v>0</v>
      </c>
      <c r="AH62" s="57">
        <f t="shared" si="5"/>
        <v>0</v>
      </c>
      <c r="AI62" s="57">
        <f t="shared" si="6"/>
        <v>0.82</v>
      </c>
      <c r="AJ62" s="57">
        <f t="shared" si="7"/>
        <v>0</v>
      </c>
      <c r="AK62" s="56">
        <f t="shared" si="8"/>
        <v>0</v>
      </c>
      <c r="AL62" s="57">
        <f t="shared" si="9"/>
        <v>0</v>
      </c>
      <c r="AM62" s="57">
        <f t="shared" si="10"/>
        <v>0</v>
      </c>
      <c r="AN62" s="57">
        <f t="shared" si="11"/>
        <v>0</v>
      </c>
      <c r="AO62" s="57">
        <f t="shared" si="12"/>
        <v>1.316</v>
      </c>
    </row>
    <row r="63">
      <c r="A63" s="53">
        <v>62.0</v>
      </c>
      <c r="B63" s="55" t="s">
        <v>1464</v>
      </c>
      <c r="C63" s="55" t="s">
        <v>1800</v>
      </c>
      <c r="D63" s="55" t="s">
        <v>1801</v>
      </c>
      <c r="E63" s="56">
        <v>34.0</v>
      </c>
      <c r="F63" s="55" t="s">
        <v>1808</v>
      </c>
      <c r="G63" s="55" t="s">
        <v>1820</v>
      </c>
      <c r="H63" s="55" t="s">
        <v>1804</v>
      </c>
      <c r="I63" s="55" t="s">
        <v>1819</v>
      </c>
      <c r="J63" s="56">
        <v>5.0</v>
      </c>
      <c r="K63" s="56">
        <v>3.0</v>
      </c>
      <c r="L63" s="56">
        <v>1.0</v>
      </c>
      <c r="M63" s="56">
        <v>1.0</v>
      </c>
      <c r="N63" s="56">
        <v>0.0</v>
      </c>
      <c r="O63" s="56">
        <v>0.0</v>
      </c>
      <c r="P63" s="56">
        <v>0.0</v>
      </c>
      <c r="Q63" s="56">
        <v>0.0</v>
      </c>
      <c r="R63" s="56">
        <v>1.0</v>
      </c>
      <c r="S63" s="56">
        <v>0.0</v>
      </c>
      <c r="T63" s="56">
        <v>0.0</v>
      </c>
      <c r="U63" s="56">
        <v>1.0</v>
      </c>
      <c r="V63" s="56">
        <v>0.0</v>
      </c>
      <c r="W63" s="56">
        <v>0.0</v>
      </c>
      <c r="X63" s="56">
        <v>0.0</v>
      </c>
      <c r="Y63" s="56">
        <v>0.0</v>
      </c>
      <c r="Z63" s="56">
        <v>0.0</v>
      </c>
      <c r="AA63" s="56"/>
      <c r="AB63" s="56"/>
      <c r="AC63" s="56"/>
      <c r="AD63" s="56">
        <f t="shared" si="1"/>
        <v>1</v>
      </c>
      <c r="AE63" s="56">
        <f t="shared" si="2"/>
        <v>0.496</v>
      </c>
      <c r="AF63" s="56">
        <f t="shared" si="3"/>
        <v>0</v>
      </c>
      <c r="AG63" s="57">
        <f t="shared" si="4"/>
        <v>0</v>
      </c>
      <c r="AH63" s="57">
        <f t="shared" si="5"/>
        <v>0</v>
      </c>
      <c r="AI63" s="57">
        <f t="shared" si="6"/>
        <v>0</v>
      </c>
      <c r="AJ63" s="57">
        <f t="shared" si="7"/>
        <v>0</v>
      </c>
      <c r="AK63" s="56">
        <f t="shared" si="8"/>
        <v>2</v>
      </c>
      <c r="AL63" s="57">
        <f t="shared" si="9"/>
        <v>0.7066764818</v>
      </c>
      <c r="AM63" s="57">
        <f t="shared" si="10"/>
        <v>0</v>
      </c>
      <c r="AN63" s="57">
        <f t="shared" si="11"/>
        <v>0</v>
      </c>
      <c r="AO63" s="57">
        <f t="shared" si="12"/>
        <v>1.202676482</v>
      </c>
    </row>
    <row r="64">
      <c r="A64" s="53">
        <v>63.0</v>
      </c>
      <c r="B64" s="55" t="s">
        <v>1757</v>
      </c>
      <c r="C64" s="55" t="s">
        <v>1800</v>
      </c>
      <c r="D64" s="55" t="s">
        <v>1801</v>
      </c>
      <c r="E64" s="56">
        <v>29.0</v>
      </c>
      <c r="F64" s="55" t="s">
        <v>1802</v>
      </c>
      <c r="G64" s="55" t="s">
        <v>1822</v>
      </c>
      <c r="H64" s="55" t="s">
        <v>1804</v>
      </c>
      <c r="I64" s="55" t="s">
        <v>1821</v>
      </c>
      <c r="J64" s="56">
        <v>4.0</v>
      </c>
      <c r="K64" s="56">
        <v>4.0</v>
      </c>
      <c r="L64" s="56">
        <v>0.0</v>
      </c>
      <c r="M64" s="56">
        <v>2.0</v>
      </c>
      <c r="N64" s="56">
        <v>1.0</v>
      </c>
      <c r="O64" s="56">
        <v>0.0</v>
      </c>
      <c r="P64" s="56">
        <v>0.0</v>
      </c>
      <c r="Q64" s="56">
        <v>0.0</v>
      </c>
      <c r="R64" s="56">
        <v>0.0</v>
      </c>
      <c r="S64" s="56">
        <v>0.0</v>
      </c>
      <c r="T64" s="56">
        <v>1.0</v>
      </c>
      <c r="U64" s="56">
        <v>0.0</v>
      </c>
      <c r="V64" s="56">
        <v>0.0</v>
      </c>
      <c r="W64" s="56">
        <v>0.0</v>
      </c>
      <c r="X64" s="56">
        <v>0.0</v>
      </c>
      <c r="Y64" s="56">
        <v>0.0</v>
      </c>
      <c r="Z64" s="56">
        <v>0.0</v>
      </c>
      <c r="AA64" s="56"/>
      <c r="AB64" s="56"/>
      <c r="AC64" s="56"/>
      <c r="AD64" s="56">
        <f t="shared" si="1"/>
        <v>1</v>
      </c>
      <c r="AE64" s="56">
        <f t="shared" si="2"/>
        <v>0.496</v>
      </c>
      <c r="AF64" s="56">
        <f t="shared" si="3"/>
        <v>0.687</v>
      </c>
      <c r="AG64" s="57">
        <f t="shared" si="4"/>
        <v>0</v>
      </c>
      <c r="AH64" s="57">
        <f t="shared" si="5"/>
        <v>0</v>
      </c>
      <c r="AI64" s="57">
        <f t="shared" si="6"/>
        <v>0</v>
      </c>
      <c r="AJ64" s="57">
        <f t="shared" si="7"/>
        <v>0</v>
      </c>
      <c r="AK64" s="56">
        <f t="shared" si="8"/>
        <v>0</v>
      </c>
      <c r="AL64" s="57">
        <f t="shared" si="9"/>
        <v>0</v>
      </c>
      <c r="AM64" s="57">
        <f t="shared" si="10"/>
        <v>-0.048408307</v>
      </c>
      <c r="AN64" s="57">
        <f t="shared" si="11"/>
        <v>0</v>
      </c>
      <c r="AO64" s="57">
        <f t="shared" si="12"/>
        <v>1.134591693</v>
      </c>
    </row>
    <row r="65">
      <c r="A65" s="53">
        <v>64.0</v>
      </c>
      <c r="B65" s="55" t="s">
        <v>1559</v>
      </c>
      <c r="C65" s="55" t="s">
        <v>1800</v>
      </c>
      <c r="D65" s="55" t="s">
        <v>1801</v>
      </c>
      <c r="E65" s="56">
        <v>29.0</v>
      </c>
      <c r="F65" s="55" t="s">
        <v>1802</v>
      </c>
      <c r="G65" s="55" t="s">
        <v>1821</v>
      </c>
      <c r="H65" s="55" t="s">
        <v>1804</v>
      </c>
      <c r="I65" s="55" t="s">
        <v>1828</v>
      </c>
      <c r="J65" s="56">
        <v>4.0</v>
      </c>
      <c r="K65" s="56">
        <v>4.0</v>
      </c>
      <c r="L65" s="56">
        <v>0.0</v>
      </c>
      <c r="M65" s="56">
        <v>2.0</v>
      </c>
      <c r="N65" s="56">
        <v>1.0</v>
      </c>
      <c r="O65" s="56">
        <v>0.0</v>
      </c>
      <c r="P65" s="56">
        <v>0.0</v>
      </c>
      <c r="Q65" s="56">
        <v>0.0</v>
      </c>
      <c r="R65" s="56">
        <v>0.0</v>
      </c>
      <c r="S65" s="56">
        <v>0.0</v>
      </c>
      <c r="T65" s="56">
        <v>1.0</v>
      </c>
      <c r="U65" s="56">
        <v>0.0</v>
      </c>
      <c r="V65" s="56">
        <v>0.0</v>
      </c>
      <c r="W65" s="56">
        <v>0.0</v>
      </c>
      <c r="X65" s="56">
        <v>0.0</v>
      </c>
      <c r="Y65" s="56">
        <v>0.0</v>
      </c>
      <c r="Z65" s="56">
        <v>0.0</v>
      </c>
      <c r="AA65" s="56"/>
      <c r="AB65" s="56"/>
      <c r="AC65" s="56"/>
      <c r="AD65" s="56">
        <f t="shared" si="1"/>
        <v>1</v>
      </c>
      <c r="AE65" s="56">
        <f t="shared" si="2"/>
        <v>0.496</v>
      </c>
      <c r="AF65" s="56">
        <f t="shared" si="3"/>
        <v>0.687</v>
      </c>
      <c r="AG65" s="57">
        <f t="shared" si="4"/>
        <v>0</v>
      </c>
      <c r="AH65" s="57">
        <f t="shared" si="5"/>
        <v>0</v>
      </c>
      <c r="AI65" s="57">
        <f t="shared" si="6"/>
        <v>0</v>
      </c>
      <c r="AJ65" s="57">
        <f t="shared" si="7"/>
        <v>0</v>
      </c>
      <c r="AK65" s="56">
        <f t="shared" si="8"/>
        <v>0</v>
      </c>
      <c r="AL65" s="57">
        <f t="shared" si="9"/>
        <v>0</v>
      </c>
      <c r="AM65" s="57">
        <f t="shared" si="10"/>
        <v>-0.048408307</v>
      </c>
      <c r="AN65" s="57">
        <f t="shared" si="11"/>
        <v>0</v>
      </c>
      <c r="AO65" s="57">
        <f t="shared" si="12"/>
        <v>1.134591693</v>
      </c>
    </row>
    <row r="66">
      <c r="A66" s="53">
        <v>65.0</v>
      </c>
      <c r="B66" s="55" t="s">
        <v>1185</v>
      </c>
      <c r="C66" s="55" t="s">
        <v>1800</v>
      </c>
      <c r="D66" s="55" t="s">
        <v>1801</v>
      </c>
      <c r="E66" s="56">
        <v>27.0</v>
      </c>
      <c r="F66" s="55" t="s">
        <v>1808</v>
      </c>
      <c r="G66" s="55" t="s">
        <v>1815</v>
      </c>
      <c r="H66" s="58"/>
      <c r="I66" s="55" t="s">
        <v>1816</v>
      </c>
      <c r="J66" s="56">
        <v>4.0</v>
      </c>
      <c r="K66" s="56">
        <v>4.0</v>
      </c>
      <c r="L66" s="56">
        <v>1.0</v>
      </c>
      <c r="M66" s="56">
        <v>3.0</v>
      </c>
      <c r="N66" s="56">
        <v>1.0</v>
      </c>
      <c r="O66" s="56">
        <v>0.0</v>
      </c>
      <c r="P66" s="56">
        <v>0.0</v>
      </c>
      <c r="Q66" s="56">
        <v>0.0</v>
      </c>
      <c r="R66" s="56">
        <v>0.0</v>
      </c>
      <c r="S66" s="56">
        <v>0.0</v>
      </c>
      <c r="T66" s="56">
        <v>0.0</v>
      </c>
      <c r="U66" s="56">
        <v>0.0</v>
      </c>
      <c r="V66" s="56">
        <v>0.0</v>
      </c>
      <c r="W66" s="56">
        <v>0.0</v>
      </c>
      <c r="X66" s="56">
        <v>0.0</v>
      </c>
      <c r="Y66" s="56">
        <v>0.0</v>
      </c>
      <c r="Z66" s="56">
        <v>0.0</v>
      </c>
      <c r="AA66" s="56"/>
      <c r="AB66" s="56"/>
      <c r="AC66" s="56"/>
      <c r="AD66" s="56">
        <f t="shared" si="1"/>
        <v>2</v>
      </c>
      <c r="AE66" s="56">
        <f t="shared" si="2"/>
        <v>0.992</v>
      </c>
      <c r="AF66" s="56">
        <f t="shared" si="3"/>
        <v>0.687</v>
      </c>
      <c r="AG66" s="57">
        <f t="shared" si="4"/>
        <v>0</v>
      </c>
      <c r="AH66" s="57">
        <f t="shared" si="5"/>
        <v>0</v>
      </c>
      <c r="AI66" s="57">
        <f t="shared" si="6"/>
        <v>0</v>
      </c>
      <c r="AJ66" s="57">
        <f t="shared" si="7"/>
        <v>0</v>
      </c>
      <c r="AK66" s="56">
        <f t="shared" si="8"/>
        <v>0</v>
      </c>
      <c r="AL66" s="57">
        <f t="shared" si="9"/>
        <v>0</v>
      </c>
      <c r="AM66" s="57">
        <f t="shared" si="10"/>
        <v>0</v>
      </c>
      <c r="AN66" s="57">
        <f t="shared" si="11"/>
        <v>0</v>
      </c>
      <c r="AO66" s="57">
        <f t="shared" si="12"/>
        <v>1.679</v>
      </c>
    </row>
    <row r="67">
      <c r="A67" s="53">
        <v>66.0</v>
      </c>
      <c r="B67" s="55" t="s">
        <v>1338</v>
      </c>
      <c r="C67" s="55" t="s">
        <v>1800</v>
      </c>
      <c r="D67" s="55" t="s">
        <v>1801</v>
      </c>
      <c r="E67" s="56">
        <v>36.0</v>
      </c>
      <c r="F67" s="55" t="s">
        <v>1802</v>
      </c>
      <c r="G67" s="55" t="s">
        <v>1809</v>
      </c>
      <c r="H67" s="55" t="s">
        <v>1804</v>
      </c>
      <c r="I67" s="55" t="s">
        <v>1817</v>
      </c>
      <c r="J67" s="56">
        <v>3.0</v>
      </c>
      <c r="K67" s="56">
        <v>3.0</v>
      </c>
      <c r="L67" s="56">
        <v>0.0</v>
      </c>
      <c r="M67" s="56">
        <v>2.0</v>
      </c>
      <c r="N67" s="56">
        <v>0.0</v>
      </c>
      <c r="O67" s="56">
        <v>0.0</v>
      </c>
      <c r="P67" s="56">
        <v>0.0</v>
      </c>
      <c r="Q67" s="56">
        <v>0.0</v>
      </c>
      <c r="R67" s="56">
        <v>0.0</v>
      </c>
      <c r="S67" s="56">
        <v>0.0</v>
      </c>
      <c r="T67" s="56">
        <v>0.0</v>
      </c>
      <c r="U67" s="56">
        <v>0.0</v>
      </c>
      <c r="V67" s="56">
        <v>0.0</v>
      </c>
      <c r="W67" s="56">
        <v>0.0</v>
      </c>
      <c r="X67" s="56">
        <v>0.0</v>
      </c>
      <c r="Y67" s="56">
        <v>0.0</v>
      </c>
      <c r="Z67" s="56">
        <v>0.0</v>
      </c>
      <c r="AA67" s="56"/>
      <c r="AB67" s="56"/>
      <c r="AC67" s="56"/>
      <c r="AD67" s="56">
        <f t="shared" si="1"/>
        <v>2</v>
      </c>
      <c r="AE67" s="56">
        <f t="shared" si="2"/>
        <v>0.992</v>
      </c>
      <c r="AF67" s="56">
        <f t="shared" si="3"/>
        <v>0</v>
      </c>
      <c r="AG67" s="57">
        <f t="shared" si="4"/>
        <v>0</v>
      </c>
      <c r="AH67" s="57">
        <f t="shared" si="5"/>
        <v>0</v>
      </c>
      <c r="AI67" s="57">
        <f t="shared" si="6"/>
        <v>0</v>
      </c>
      <c r="AJ67" s="57">
        <f t="shared" si="7"/>
        <v>0</v>
      </c>
      <c r="AK67" s="56">
        <f t="shared" si="8"/>
        <v>0</v>
      </c>
      <c r="AL67" s="57">
        <f t="shared" si="9"/>
        <v>0</v>
      </c>
      <c r="AM67" s="57">
        <f t="shared" si="10"/>
        <v>0</v>
      </c>
      <c r="AN67" s="57">
        <f t="shared" si="11"/>
        <v>0</v>
      </c>
      <c r="AO67" s="57">
        <f t="shared" si="12"/>
        <v>0.992</v>
      </c>
    </row>
    <row r="68">
      <c r="A68" s="53">
        <v>67.0</v>
      </c>
      <c r="B68" s="55" t="s">
        <v>1635</v>
      </c>
      <c r="C68" s="55" t="s">
        <v>1800</v>
      </c>
      <c r="D68" s="55" t="s">
        <v>1801</v>
      </c>
      <c r="E68" s="56">
        <v>27.0</v>
      </c>
      <c r="F68" s="55" t="s">
        <v>1808</v>
      </c>
      <c r="G68" s="55" t="s">
        <v>1812</v>
      </c>
      <c r="H68" s="58"/>
      <c r="I68" s="55" t="s">
        <v>1811</v>
      </c>
      <c r="J68" s="56">
        <v>5.0</v>
      </c>
      <c r="K68" s="56">
        <v>5.0</v>
      </c>
      <c r="L68" s="56">
        <v>1.0</v>
      </c>
      <c r="M68" s="56">
        <v>2.0</v>
      </c>
      <c r="N68" s="56">
        <v>0.0</v>
      </c>
      <c r="O68" s="56">
        <v>0.0</v>
      </c>
      <c r="P68" s="56">
        <v>0.0</v>
      </c>
      <c r="Q68" s="56">
        <v>0.0</v>
      </c>
      <c r="R68" s="56">
        <v>0.0</v>
      </c>
      <c r="S68" s="56">
        <v>0.0</v>
      </c>
      <c r="T68" s="56">
        <v>0.0</v>
      </c>
      <c r="U68" s="56">
        <v>0.0</v>
      </c>
      <c r="V68" s="56">
        <v>0.0</v>
      </c>
      <c r="W68" s="56">
        <v>0.0</v>
      </c>
      <c r="X68" s="56">
        <v>0.0</v>
      </c>
      <c r="Y68" s="56">
        <v>0.0</v>
      </c>
      <c r="Z68" s="56">
        <v>0.0</v>
      </c>
      <c r="AA68" s="56"/>
      <c r="AB68" s="56"/>
      <c r="AC68" s="56"/>
      <c r="AD68" s="56">
        <f t="shared" si="1"/>
        <v>2</v>
      </c>
      <c r="AE68" s="56">
        <f t="shared" si="2"/>
        <v>0.992</v>
      </c>
      <c r="AF68" s="56">
        <f t="shared" si="3"/>
        <v>0</v>
      </c>
      <c r="AG68" s="57">
        <f t="shared" si="4"/>
        <v>0</v>
      </c>
      <c r="AH68" s="57">
        <f t="shared" si="5"/>
        <v>0</v>
      </c>
      <c r="AI68" s="57">
        <f t="shared" si="6"/>
        <v>0</v>
      </c>
      <c r="AJ68" s="57">
        <f t="shared" si="7"/>
        <v>0</v>
      </c>
      <c r="AK68" s="56">
        <f t="shared" si="8"/>
        <v>0</v>
      </c>
      <c r="AL68" s="57">
        <f t="shared" si="9"/>
        <v>0</v>
      </c>
      <c r="AM68" s="57">
        <f t="shared" si="10"/>
        <v>0</v>
      </c>
      <c r="AN68" s="57">
        <f t="shared" si="11"/>
        <v>0</v>
      </c>
      <c r="AO68" s="57">
        <f t="shared" si="12"/>
        <v>0.992</v>
      </c>
    </row>
    <row r="69">
      <c r="A69" s="53">
        <v>68.0</v>
      </c>
      <c r="B69" s="55" t="s">
        <v>1626</v>
      </c>
      <c r="C69" s="55" t="s">
        <v>1800</v>
      </c>
      <c r="D69" s="55" t="s">
        <v>1801</v>
      </c>
      <c r="E69" s="56">
        <v>36.0</v>
      </c>
      <c r="F69" s="55" t="s">
        <v>1808</v>
      </c>
      <c r="G69" s="55" t="s">
        <v>1809</v>
      </c>
      <c r="H69" s="58"/>
      <c r="I69" s="55" t="s">
        <v>1810</v>
      </c>
      <c r="J69" s="56">
        <v>5.0</v>
      </c>
      <c r="K69" s="56">
        <v>4.0</v>
      </c>
      <c r="L69" s="56">
        <v>2.0</v>
      </c>
      <c r="M69" s="56">
        <v>1.0</v>
      </c>
      <c r="N69" s="56">
        <v>0.0</v>
      </c>
      <c r="O69" s="56">
        <v>0.0</v>
      </c>
      <c r="P69" s="56">
        <v>0.0</v>
      </c>
      <c r="Q69" s="56">
        <v>0.0</v>
      </c>
      <c r="R69" s="56">
        <v>1.0</v>
      </c>
      <c r="S69" s="56">
        <v>0.0</v>
      </c>
      <c r="T69" s="56">
        <v>0.0</v>
      </c>
      <c r="U69" s="56">
        <v>0.0</v>
      </c>
      <c r="V69" s="56">
        <v>0.0</v>
      </c>
      <c r="W69" s="56">
        <v>0.0</v>
      </c>
      <c r="X69" s="56">
        <v>0.0</v>
      </c>
      <c r="Y69" s="56">
        <v>0.0</v>
      </c>
      <c r="Z69" s="56">
        <v>0.0</v>
      </c>
      <c r="AA69" s="56"/>
      <c r="AB69" s="56"/>
      <c r="AC69" s="56"/>
      <c r="AD69" s="56">
        <f t="shared" si="1"/>
        <v>1</v>
      </c>
      <c r="AE69" s="56">
        <f t="shared" si="2"/>
        <v>0.496</v>
      </c>
      <c r="AF69" s="56">
        <f t="shared" si="3"/>
        <v>0</v>
      </c>
      <c r="AG69" s="57">
        <f t="shared" si="4"/>
        <v>0</v>
      </c>
      <c r="AH69" s="57">
        <f t="shared" si="5"/>
        <v>0</v>
      </c>
      <c r="AI69" s="57">
        <f t="shared" si="6"/>
        <v>0</v>
      </c>
      <c r="AJ69" s="57">
        <f t="shared" si="7"/>
        <v>0</v>
      </c>
      <c r="AK69" s="56">
        <f t="shared" si="8"/>
        <v>1</v>
      </c>
      <c r="AL69" s="57">
        <f t="shared" si="9"/>
        <v>0.3533382409</v>
      </c>
      <c r="AM69" s="57">
        <f t="shared" si="10"/>
        <v>0</v>
      </c>
      <c r="AN69" s="57">
        <f t="shared" si="11"/>
        <v>0</v>
      </c>
      <c r="AO69" s="57">
        <f t="shared" si="12"/>
        <v>0.8493382409</v>
      </c>
    </row>
    <row r="70">
      <c r="A70" s="53">
        <v>69.0</v>
      </c>
      <c r="B70" s="55" t="s">
        <v>1687</v>
      </c>
      <c r="C70" s="55" t="s">
        <v>1800</v>
      </c>
      <c r="D70" s="55" t="s">
        <v>1801</v>
      </c>
      <c r="E70" s="56">
        <v>30.0</v>
      </c>
      <c r="F70" s="55" t="s">
        <v>1802</v>
      </c>
      <c r="G70" s="55" t="s">
        <v>1807</v>
      </c>
      <c r="H70" s="55" t="s">
        <v>1804</v>
      </c>
      <c r="I70" s="55" t="s">
        <v>1806</v>
      </c>
      <c r="J70" s="56">
        <v>5.0</v>
      </c>
      <c r="K70" s="56">
        <v>5.0</v>
      </c>
      <c r="L70" s="56">
        <v>1.0</v>
      </c>
      <c r="M70" s="56">
        <v>2.0</v>
      </c>
      <c r="N70" s="56">
        <v>0.0</v>
      </c>
      <c r="O70" s="56">
        <v>0.0</v>
      </c>
      <c r="P70" s="56">
        <v>0.0</v>
      </c>
      <c r="Q70" s="56">
        <v>0.0</v>
      </c>
      <c r="R70" s="56">
        <v>0.0</v>
      </c>
      <c r="S70" s="56">
        <v>0.0</v>
      </c>
      <c r="T70" s="56">
        <v>1.0</v>
      </c>
      <c r="U70" s="56">
        <v>0.0</v>
      </c>
      <c r="V70" s="56">
        <v>0.0</v>
      </c>
      <c r="W70" s="56">
        <v>0.0</v>
      </c>
      <c r="X70" s="56">
        <v>0.0</v>
      </c>
      <c r="Y70" s="56">
        <v>0.0</v>
      </c>
      <c r="Z70" s="56">
        <v>0.0</v>
      </c>
      <c r="AA70" s="56"/>
      <c r="AB70" s="56"/>
      <c r="AC70" s="56"/>
      <c r="AD70" s="56">
        <f t="shared" si="1"/>
        <v>2</v>
      </c>
      <c r="AE70" s="56">
        <f t="shared" si="2"/>
        <v>0.992</v>
      </c>
      <c r="AF70" s="56">
        <f t="shared" si="3"/>
        <v>0</v>
      </c>
      <c r="AG70" s="57">
        <f t="shared" si="4"/>
        <v>0</v>
      </c>
      <c r="AH70" s="57">
        <f t="shared" si="5"/>
        <v>0</v>
      </c>
      <c r="AI70" s="57">
        <f t="shared" si="6"/>
        <v>0</v>
      </c>
      <c r="AJ70" s="57">
        <f t="shared" si="7"/>
        <v>0</v>
      </c>
      <c r="AK70" s="56">
        <f t="shared" si="8"/>
        <v>0</v>
      </c>
      <c r="AL70" s="57">
        <f t="shared" si="9"/>
        <v>0</v>
      </c>
      <c r="AM70" s="57">
        <f t="shared" si="10"/>
        <v>-0.048408307</v>
      </c>
      <c r="AN70" s="57">
        <f t="shared" si="11"/>
        <v>0</v>
      </c>
      <c r="AO70" s="57">
        <f t="shared" si="12"/>
        <v>0.943591693</v>
      </c>
    </row>
    <row r="71">
      <c r="A71" s="53">
        <v>70.0</v>
      </c>
      <c r="B71" s="55" t="s">
        <v>1753</v>
      </c>
      <c r="C71" s="55" t="s">
        <v>1800</v>
      </c>
      <c r="D71" s="55" t="s">
        <v>1801</v>
      </c>
      <c r="E71" s="56">
        <v>31.0</v>
      </c>
      <c r="F71" s="55" t="s">
        <v>1808</v>
      </c>
      <c r="G71" s="55" t="s">
        <v>1824</v>
      </c>
      <c r="H71" s="58"/>
      <c r="I71" s="55" t="s">
        <v>1825</v>
      </c>
      <c r="J71" s="56">
        <v>4.0</v>
      </c>
      <c r="K71" s="56">
        <v>4.0</v>
      </c>
      <c r="L71" s="56">
        <v>1.0</v>
      </c>
      <c r="M71" s="56">
        <v>1.0</v>
      </c>
      <c r="N71" s="56">
        <v>1.0</v>
      </c>
      <c r="O71" s="56">
        <v>0.0</v>
      </c>
      <c r="P71" s="56">
        <v>0.0</v>
      </c>
      <c r="Q71" s="56">
        <v>1.0</v>
      </c>
      <c r="R71" s="56">
        <v>0.0</v>
      </c>
      <c r="S71" s="56">
        <v>0.0</v>
      </c>
      <c r="T71" s="56">
        <v>1.0</v>
      </c>
      <c r="U71" s="56">
        <v>0.0</v>
      </c>
      <c r="V71" s="56">
        <v>0.0</v>
      </c>
      <c r="W71" s="56">
        <v>0.0</v>
      </c>
      <c r="X71" s="56">
        <v>0.0</v>
      </c>
      <c r="Y71" s="56">
        <v>0.0</v>
      </c>
      <c r="Z71" s="56">
        <v>0.0</v>
      </c>
      <c r="AA71" s="56"/>
      <c r="AB71" s="56"/>
      <c r="AC71" s="56"/>
      <c r="AD71" s="56">
        <f t="shared" si="1"/>
        <v>0</v>
      </c>
      <c r="AE71" s="56">
        <f t="shared" si="2"/>
        <v>0</v>
      </c>
      <c r="AF71" s="56">
        <f t="shared" si="3"/>
        <v>0.687</v>
      </c>
      <c r="AG71" s="57">
        <f t="shared" si="4"/>
        <v>0</v>
      </c>
      <c r="AH71" s="57">
        <f t="shared" si="5"/>
        <v>0</v>
      </c>
      <c r="AI71" s="57">
        <f t="shared" si="6"/>
        <v>0</v>
      </c>
      <c r="AJ71" s="57">
        <f t="shared" si="7"/>
        <v>0</v>
      </c>
      <c r="AK71" s="56">
        <f t="shared" si="8"/>
        <v>0</v>
      </c>
      <c r="AL71" s="57">
        <f t="shared" si="9"/>
        <v>0</v>
      </c>
      <c r="AM71" s="57">
        <f t="shared" si="10"/>
        <v>-0.048408307</v>
      </c>
      <c r="AN71" s="57">
        <f t="shared" si="11"/>
        <v>0</v>
      </c>
      <c r="AO71" s="57">
        <f t="shared" si="12"/>
        <v>0.638591693</v>
      </c>
    </row>
    <row r="72">
      <c r="A72" s="53">
        <v>71.0</v>
      </c>
      <c r="B72" s="55" t="s">
        <v>1228</v>
      </c>
      <c r="C72" s="55" t="s">
        <v>1800</v>
      </c>
      <c r="D72" s="55" t="s">
        <v>1801</v>
      </c>
      <c r="E72" s="56">
        <v>29.0</v>
      </c>
      <c r="F72" s="55" t="s">
        <v>1808</v>
      </c>
      <c r="G72" s="55" t="s">
        <v>1806</v>
      </c>
      <c r="H72" s="55" t="s">
        <v>1804</v>
      </c>
      <c r="I72" s="55" t="s">
        <v>1818</v>
      </c>
      <c r="J72" s="56">
        <v>5.0</v>
      </c>
      <c r="K72" s="56">
        <v>4.0</v>
      </c>
      <c r="L72" s="56">
        <v>1.0</v>
      </c>
      <c r="M72" s="56">
        <v>1.0</v>
      </c>
      <c r="N72" s="56">
        <v>1.0</v>
      </c>
      <c r="O72" s="56">
        <v>0.0</v>
      </c>
      <c r="P72" s="56">
        <v>0.0</v>
      </c>
      <c r="Q72" s="56">
        <v>0.0</v>
      </c>
      <c r="R72" s="56">
        <v>1.0</v>
      </c>
      <c r="S72" s="56">
        <v>0.0</v>
      </c>
      <c r="T72" s="56">
        <v>1.0</v>
      </c>
      <c r="U72" s="56">
        <v>0.0</v>
      </c>
      <c r="V72" s="56">
        <v>0.0</v>
      </c>
      <c r="W72" s="56">
        <v>0.0</v>
      </c>
      <c r="X72" s="56">
        <v>0.0</v>
      </c>
      <c r="Y72" s="56">
        <v>0.0</v>
      </c>
      <c r="Z72" s="56">
        <v>0.0</v>
      </c>
      <c r="AA72" s="56"/>
      <c r="AB72" s="56"/>
      <c r="AC72" s="56"/>
      <c r="AD72" s="56">
        <f t="shared" si="1"/>
        <v>0</v>
      </c>
      <c r="AE72" s="56">
        <f t="shared" si="2"/>
        <v>0</v>
      </c>
      <c r="AF72" s="56">
        <f t="shared" si="3"/>
        <v>0.687</v>
      </c>
      <c r="AG72" s="57">
        <f t="shared" si="4"/>
        <v>0</v>
      </c>
      <c r="AH72" s="57">
        <f t="shared" si="5"/>
        <v>0</v>
      </c>
      <c r="AI72" s="57">
        <f t="shared" si="6"/>
        <v>0</v>
      </c>
      <c r="AJ72" s="57">
        <f t="shared" si="7"/>
        <v>0</v>
      </c>
      <c r="AK72" s="56">
        <f t="shared" si="8"/>
        <v>1</v>
      </c>
      <c r="AL72" s="57">
        <f t="shared" si="9"/>
        <v>0.3533382409</v>
      </c>
      <c r="AM72" s="57">
        <f t="shared" si="10"/>
        <v>-0.048408307</v>
      </c>
      <c r="AN72" s="57">
        <f t="shared" si="11"/>
        <v>0</v>
      </c>
      <c r="AO72" s="57">
        <f t="shared" si="12"/>
        <v>0.9919299339</v>
      </c>
    </row>
    <row r="73">
      <c r="A73" s="53">
        <v>72.0</v>
      </c>
      <c r="B73" s="55" t="s">
        <v>1209</v>
      </c>
      <c r="C73" s="55" t="s">
        <v>1800</v>
      </c>
      <c r="D73" s="55" t="s">
        <v>1801</v>
      </c>
      <c r="E73" s="56">
        <v>28.0</v>
      </c>
      <c r="F73" s="55" t="s">
        <v>1808</v>
      </c>
      <c r="G73" s="55" t="s">
        <v>1824</v>
      </c>
      <c r="H73" s="58"/>
      <c r="I73" s="55" t="s">
        <v>1825</v>
      </c>
      <c r="J73" s="56">
        <v>4.0</v>
      </c>
      <c r="K73" s="56">
        <v>2.0</v>
      </c>
      <c r="L73" s="56">
        <v>0.0</v>
      </c>
      <c r="M73" s="56">
        <v>1.0</v>
      </c>
      <c r="N73" s="56">
        <v>0.0</v>
      </c>
      <c r="O73" s="56">
        <v>0.0</v>
      </c>
      <c r="P73" s="56">
        <v>0.0</v>
      </c>
      <c r="Q73" s="56">
        <v>0.0</v>
      </c>
      <c r="R73" s="56">
        <v>2.0</v>
      </c>
      <c r="S73" s="56">
        <v>0.0</v>
      </c>
      <c r="T73" s="56">
        <v>1.0</v>
      </c>
      <c r="U73" s="56">
        <v>0.0</v>
      </c>
      <c r="V73" s="56">
        <v>0.0</v>
      </c>
      <c r="W73" s="56">
        <v>0.0</v>
      </c>
      <c r="X73" s="56">
        <v>0.0</v>
      </c>
      <c r="Y73" s="56">
        <v>0.0</v>
      </c>
      <c r="Z73" s="56">
        <v>0.0</v>
      </c>
      <c r="AA73" s="56"/>
      <c r="AB73" s="56"/>
      <c r="AC73" s="56"/>
      <c r="AD73" s="56">
        <f t="shared" si="1"/>
        <v>1</v>
      </c>
      <c r="AE73" s="56">
        <f t="shared" si="2"/>
        <v>0.496</v>
      </c>
      <c r="AF73" s="56">
        <f t="shared" si="3"/>
        <v>0</v>
      </c>
      <c r="AG73" s="57">
        <f t="shared" si="4"/>
        <v>0</v>
      </c>
      <c r="AH73" s="57">
        <f t="shared" si="5"/>
        <v>0</v>
      </c>
      <c r="AI73" s="57">
        <f t="shared" si="6"/>
        <v>0</v>
      </c>
      <c r="AJ73" s="57">
        <f t="shared" si="7"/>
        <v>0</v>
      </c>
      <c r="AK73" s="56">
        <f t="shared" si="8"/>
        <v>2</v>
      </c>
      <c r="AL73" s="57">
        <f t="shared" si="9"/>
        <v>0.7066764818</v>
      </c>
      <c r="AM73" s="57">
        <f t="shared" si="10"/>
        <v>-0.048408307</v>
      </c>
      <c r="AN73" s="57">
        <f t="shared" si="11"/>
        <v>0</v>
      </c>
      <c r="AO73" s="57">
        <f t="shared" si="12"/>
        <v>1.154268175</v>
      </c>
    </row>
    <row r="74">
      <c r="A74" s="53">
        <v>73.0</v>
      </c>
      <c r="B74" s="55" t="s">
        <v>1598</v>
      </c>
      <c r="C74" s="55" t="s">
        <v>1800</v>
      </c>
      <c r="D74" s="55" t="s">
        <v>1801</v>
      </c>
      <c r="E74" s="56">
        <v>31.0</v>
      </c>
      <c r="F74" s="55" t="s">
        <v>1808</v>
      </c>
      <c r="G74" s="55" t="s">
        <v>1813</v>
      </c>
      <c r="H74" s="55" t="s">
        <v>1804</v>
      </c>
      <c r="I74" s="55" t="s">
        <v>1814</v>
      </c>
      <c r="J74" s="56">
        <v>4.0</v>
      </c>
      <c r="K74" s="56">
        <v>4.0</v>
      </c>
      <c r="L74" s="56">
        <v>0.0</v>
      </c>
      <c r="M74" s="56">
        <v>2.0</v>
      </c>
      <c r="N74" s="56">
        <v>0.0</v>
      </c>
      <c r="O74" s="56">
        <v>0.0</v>
      </c>
      <c r="P74" s="56">
        <v>0.0</v>
      </c>
      <c r="Q74" s="56">
        <v>0.0</v>
      </c>
      <c r="R74" s="56">
        <v>0.0</v>
      </c>
      <c r="S74" s="56">
        <v>0.0</v>
      </c>
      <c r="T74" s="56">
        <v>0.0</v>
      </c>
      <c r="U74" s="56">
        <v>0.0</v>
      </c>
      <c r="V74" s="56">
        <v>0.0</v>
      </c>
      <c r="W74" s="56">
        <v>0.0</v>
      </c>
      <c r="X74" s="56">
        <v>0.0</v>
      </c>
      <c r="Y74" s="56">
        <v>0.0</v>
      </c>
      <c r="Z74" s="56">
        <v>0.0</v>
      </c>
      <c r="AA74" s="56"/>
      <c r="AB74" s="56"/>
      <c r="AC74" s="56"/>
      <c r="AD74" s="56">
        <f t="shared" si="1"/>
        <v>2</v>
      </c>
      <c r="AE74" s="56">
        <f t="shared" si="2"/>
        <v>0.992</v>
      </c>
      <c r="AF74" s="56">
        <f t="shared" si="3"/>
        <v>0</v>
      </c>
      <c r="AG74" s="57">
        <f t="shared" si="4"/>
        <v>0</v>
      </c>
      <c r="AH74" s="57">
        <f t="shared" si="5"/>
        <v>0</v>
      </c>
      <c r="AI74" s="57">
        <f t="shared" si="6"/>
        <v>0</v>
      </c>
      <c r="AJ74" s="57">
        <f t="shared" si="7"/>
        <v>0</v>
      </c>
      <c r="AK74" s="56">
        <f t="shared" si="8"/>
        <v>0</v>
      </c>
      <c r="AL74" s="57">
        <f t="shared" si="9"/>
        <v>0</v>
      </c>
      <c r="AM74" s="57">
        <f t="shared" si="10"/>
        <v>0</v>
      </c>
      <c r="AN74" s="57">
        <f t="shared" si="11"/>
        <v>0</v>
      </c>
      <c r="AO74" s="57">
        <f t="shared" si="12"/>
        <v>0.992</v>
      </c>
    </row>
    <row r="75">
      <c r="A75" s="53">
        <v>74.0</v>
      </c>
      <c r="B75" s="55" t="s">
        <v>337</v>
      </c>
      <c r="C75" s="55" t="s">
        <v>1800</v>
      </c>
      <c r="D75" s="55" t="s">
        <v>1801</v>
      </c>
      <c r="E75" s="56">
        <v>31.0</v>
      </c>
      <c r="F75" s="55" t="s">
        <v>1802</v>
      </c>
      <c r="G75" s="55" t="s">
        <v>1809</v>
      </c>
      <c r="H75" s="55" t="s">
        <v>1804</v>
      </c>
      <c r="I75" s="55" t="s">
        <v>1817</v>
      </c>
      <c r="J75" s="56">
        <v>4.0</v>
      </c>
      <c r="K75" s="56">
        <v>4.0</v>
      </c>
      <c r="L75" s="56">
        <v>0.0</v>
      </c>
      <c r="M75" s="56">
        <v>2.0</v>
      </c>
      <c r="N75" s="56">
        <v>0.0</v>
      </c>
      <c r="O75" s="56">
        <v>0.0</v>
      </c>
      <c r="P75" s="56">
        <v>0.0</v>
      </c>
      <c r="Q75" s="56">
        <v>0.0</v>
      </c>
      <c r="R75" s="56">
        <v>0.0</v>
      </c>
      <c r="S75" s="56">
        <v>0.0</v>
      </c>
      <c r="T75" s="56">
        <v>0.0</v>
      </c>
      <c r="U75" s="56">
        <v>0.0</v>
      </c>
      <c r="V75" s="56">
        <v>0.0</v>
      </c>
      <c r="W75" s="56">
        <v>0.0</v>
      </c>
      <c r="X75" s="56">
        <v>0.0</v>
      </c>
      <c r="Y75" s="56">
        <v>0.0</v>
      </c>
      <c r="Z75" s="56">
        <v>0.0</v>
      </c>
      <c r="AA75" s="56"/>
      <c r="AB75" s="56"/>
      <c r="AC75" s="56"/>
      <c r="AD75" s="56">
        <f t="shared" si="1"/>
        <v>2</v>
      </c>
      <c r="AE75" s="56">
        <f t="shared" si="2"/>
        <v>0.992</v>
      </c>
      <c r="AF75" s="56">
        <f t="shared" si="3"/>
        <v>0</v>
      </c>
      <c r="AG75" s="57">
        <f t="shared" si="4"/>
        <v>0</v>
      </c>
      <c r="AH75" s="57">
        <f t="shared" si="5"/>
        <v>0</v>
      </c>
      <c r="AI75" s="57">
        <f t="shared" si="6"/>
        <v>0</v>
      </c>
      <c r="AJ75" s="57">
        <f t="shared" si="7"/>
        <v>0</v>
      </c>
      <c r="AK75" s="56">
        <f t="shared" si="8"/>
        <v>0</v>
      </c>
      <c r="AL75" s="57">
        <f t="shared" si="9"/>
        <v>0</v>
      </c>
      <c r="AM75" s="57">
        <f t="shared" si="10"/>
        <v>0</v>
      </c>
      <c r="AN75" s="57">
        <f t="shared" si="11"/>
        <v>0</v>
      </c>
      <c r="AO75" s="57">
        <f t="shared" si="12"/>
        <v>0.992</v>
      </c>
    </row>
    <row r="76">
      <c r="A76" s="53">
        <v>75.0</v>
      </c>
      <c r="B76" s="55" t="s">
        <v>1352</v>
      </c>
      <c r="C76" s="55" t="s">
        <v>1800</v>
      </c>
      <c r="D76" s="55" t="s">
        <v>1801</v>
      </c>
      <c r="E76" s="56">
        <v>24.0</v>
      </c>
      <c r="F76" s="55" t="s">
        <v>1802</v>
      </c>
      <c r="G76" s="55" t="s">
        <v>1807</v>
      </c>
      <c r="H76" s="55" t="s">
        <v>1804</v>
      </c>
      <c r="I76" s="55" t="s">
        <v>1806</v>
      </c>
      <c r="J76" s="56">
        <v>1.0</v>
      </c>
      <c r="K76" s="56">
        <v>1.0</v>
      </c>
      <c r="L76" s="56">
        <v>0.0</v>
      </c>
      <c r="M76" s="56">
        <v>1.0</v>
      </c>
      <c r="N76" s="56">
        <v>1.0</v>
      </c>
      <c r="O76" s="56">
        <v>0.0</v>
      </c>
      <c r="P76" s="56">
        <v>0.0</v>
      </c>
      <c r="Q76" s="56">
        <v>0.0</v>
      </c>
      <c r="R76" s="56">
        <v>0.0</v>
      </c>
      <c r="S76" s="56">
        <v>0.0</v>
      </c>
      <c r="T76" s="56">
        <v>0.0</v>
      </c>
      <c r="U76" s="56">
        <v>0.0</v>
      </c>
      <c r="V76" s="56">
        <v>0.0</v>
      </c>
      <c r="W76" s="56">
        <v>0.0</v>
      </c>
      <c r="X76" s="56">
        <v>0.0</v>
      </c>
      <c r="Y76" s="56">
        <v>0.0</v>
      </c>
      <c r="Z76" s="56">
        <v>0.0</v>
      </c>
      <c r="AA76" s="56"/>
      <c r="AB76" s="56"/>
      <c r="AC76" s="56"/>
      <c r="AD76" s="56">
        <f t="shared" si="1"/>
        <v>0</v>
      </c>
      <c r="AE76" s="56">
        <f t="shared" si="2"/>
        <v>0</v>
      </c>
      <c r="AF76" s="56">
        <f t="shared" si="3"/>
        <v>0.687</v>
      </c>
      <c r="AG76" s="57">
        <f t="shared" si="4"/>
        <v>0</v>
      </c>
      <c r="AH76" s="57">
        <f t="shared" si="5"/>
        <v>0</v>
      </c>
      <c r="AI76" s="57">
        <f t="shared" si="6"/>
        <v>0</v>
      </c>
      <c r="AJ76" s="57">
        <f t="shared" si="7"/>
        <v>0</v>
      </c>
      <c r="AK76" s="56">
        <f t="shared" si="8"/>
        <v>0</v>
      </c>
      <c r="AL76" s="57">
        <f t="shared" si="9"/>
        <v>0</v>
      </c>
      <c r="AM76" s="57">
        <f t="shared" si="10"/>
        <v>0</v>
      </c>
      <c r="AN76" s="57">
        <f t="shared" si="11"/>
        <v>0</v>
      </c>
      <c r="AO76" s="57">
        <f t="shared" si="12"/>
        <v>0.687</v>
      </c>
    </row>
    <row r="77">
      <c r="A77" s="53">
        <v>76.0</v>
      </c>
      <c r="B77" s="55" t="s">
        <v>1446</v>
      </c>
      <c r="C77" s="55" t="s">
        <v>1800</v>
      </c>
      <c r="D77" s="55" t="s">
        <v>1801</v>
      </c>
      <c r="E77" s="56">
        <v>33.0</v>
      </c>
      <c r="F77" s="55" t="s">
        <v>1808</v>
      </c>
      <c r="G77" s="55" t="s">
        <v>1809</v>
      </c>
      <c r="H77" s="58"/>
      <c r="I77" s="55" t="s">
        <v>1810</v>
      </c>
      <c r="J77" s="56">
        <v>1.0</v>
      </c>
      <c r="K77" s="56">
        <v>1.0</v>
      </c>
      <c r="L77" s="56">
        <v>0.0</v>
      </c>
      <c r="M77" s="56">
        <v>1.0</v>
      </c>
      <c r="N77" s="56">
        <v>0.0</v>
      </c>
      <c r="O77" s="56">
        <v>0.0</v>
      </c>
      <c r="P77" s="56">
        <v>0.0</v>
      </c>
      <c r="Q77" s="56">
        <v>1.0</v>
      </c>
      <c r="R77" s="56">
        <v>0.0</v>
      </c>
      <c r="S77" s="56">
        <v>0.0</v>
      </c>
      <c r="T77" s="56">
        <v>0.0</v>
      </c>
      <c r="U77" s="56">
        <v>0.0</v>
      </c>
      <c r="V77" s="56">
        <v>0.0</v>
      </c>
      <c r="W77" s="56">
        <v>0.0</v>
      </c>
      <c r="X77" s="56">
        <v>0.0</v>
      </c>
      <c r="Y77" s="56">
        <v>0.0</v>
      </c>
      <c r="Z77" s="56">
        <v>0.0</v>
      </c>
      <c r="AA77" s="56"/>
      <c r="AB77" s="56"/>
      <c r="AC77" s="56"/>
      <c r="AD77" s="56">
        <f t="shared" si="1"/>
        <v>1</v>
      </c>
      <c r="AE77" s="56">
        <f t="shared" si="2"/>
        <v>0.496</v>
      </c>
      <c r="AF77" s="56">
        <f t="shared" si="3"/>
        <v>0</v>
      </c>
      <c r="AG77" s="57">
        <f t="shared" si="4"/>
        <v>0</v>
      </c>
      <c r="AH77" s="57">
        <f t="shared" si="5"/>
        <v>0</v>
      </c>
      <c r="AI77" s="57">
        <f t="shared" si="6"/>
        <v>0</v>
      </c>
      <c r="AJ77" s="57">
        <f t="shared" si="7"/>
        <v>0</v>
      </c>
      <c r="AK77" s="56">
        <f t="shared" si="8"/>
        <v>0</v>
      </c>
      <c r="AL77" s="57">
        <f t="shared" si="9"/>
        <v>0</v>
      </c>
      <c r="AM77" s="57">
        <f t="shared" si="10"/>
        <v>0</v>
      </c>
      <c r="AN77" s="57">
        <f t="shared" si="11"/>
        <v>0</v>
      </c>
      <c r="AO77" s="57">
        <f t="shared" si="12"/>
        <v>0.496</v>
      </c>
    </row>
    <row r="78">
      <c r="A78" s="53">
        <v>77.0</v>
      </c>
      <c r="B78" s="55" t="s">
        <v>1476</v>
      </c>
      <c r="C78" s="55" t="s">
        <v>1800</v>
      </c>
      <c r="D78" s="55" t="s">
        <v>1801</v>
      </c>
      <c r="E78" s="56">
        <v>24.0</v>
      </c>
      <c r="F78" s="55" t="s">
        <v>1808</v>
      </c>
      <c r="G78" s="55" t="s">
        <v>1805</v>
      </c>
      <c r="H78" s="58"/>
      <c r="I78" s="55" t="s">
        <v>1803</v>
      </c>
      <c r="J78" s="56">
        <v>4.0</v>
      </c>
      <c r="K78" s="56">
        <v>3.0</v>
      </c>
      <c r="L78" s="56">
        <v>0.0</v>
      </c>
      <c r="M78" s="56">
        <v>1.0</v>
      </c>
      <c r="N78" s="56">
        <v>1.0</v>
      </c>
      <c r="O78" s="56">
        <v>0.0</v>
      </c>
      <c r="P78" s="56">
        <v>0.0</v>
      </c>
      <c r="Q78" s="56">
        <v>0.0</v>
      </c>
      <c r="R78" s="56">
        <v>1.0</v>
      </c>
      <c r="S78" s="56">
        <v>0.0</v>
      </c>
      <c r="T78" s="56">
        <v>0.0</v>
      </c>
      <c r="U78" s="56">
        <v>0.0</v>
      </c>
      <c r="V78" s="56">
        <v>0.0</v>
      </c>
      <c r="W78" s="56">
        <v>0.0</v>
      </c>
      <c r="X78" s="56">
        <v>0.0</v>
      </c>
      <c r="Y78" s="56">
        <v>0.0</v>
      </c>
      <c r="Z78" s="56">
        <v>0.0</v>
      </c>
      <c r="AA78" s="56"/>
      <c r="AB78" s="56"/>
      <c r="AC78" s="56"/>
      <c r="AD78" s="56">
        <f t="shared" si="1"/>
        <v>0</v>
      </c>
      <c r="AE78" s="56">
        <f t="shared" si="2"/>
        <v>0</v>
      </c>
      <c r="AF78" s="56">
        <f t="shared" si="3"/>
        <v>0.687</v>
      </c>
      <c r="AG78" s="57">
        <f t="shared" si="4"/>
        <v>0</v>
      </c>
      <c r="AH78" s="57">
        <f t="shared" si="5"/>
        <v>0</v>
      </c>
      <c r="AI78" s="57">
        <f t="shared" si="6"/>
        <v>0</v>
      </c>
      <c r="AJ78" s="57">
        <f t="shared" si="7"/>
        <v>0</v>
      </c>
      <c r="AK78" s="56">
        <f t="shared" si="8"/>
        <v>1</v>
      </c>
      <c r="AL78" s="57">
        <f t="shared" si="9"/>
        <v>0.3533382409</v>
      </c>
      <c r="AM78" s="57">
        <f t="shared" si="10"/>
        <v>0</v>
      </c>
      <c r="AN78" s="57">
        <f t="shared" si="11"/>
        <v>0</v>
      </c>
      <c r="AO78" s="57">
        <f t="shared" si="12"/>
        <v>1.040338241</v>
      </c>
    </row>
    <row r="79">
      <c r="A79" s="53">
        <v>78.0</v>
      </c>
      <c r="B79" s="55" t="s">
        <v>1442</v>
      </c>
      <c r="C79" s="55" t="s">
        <v>1800</v>
      </c>
      <c r="D79" s="55" t="s">
        <v>1801</v>
      </c>
      <c r="E79" s="56">
        <v>32.0</v>
      </c>
      <c r="F79" s="55" t="s">
        <v>1808</v>
      </c>
      <c r="G79" s="55" t="s">
        <v>1813</v>
      </c>
      <c r="H79" s="55" t="s">
        <v>1804</v>
      </c>
      <c r="I79" s="55" t="s">
        <v>1814</v>
      </c>
      <c r="J79" s="56">
        <v>4.0</v>
      </c>
      <c r="K79" s="56">
        <v>4.0</v>
      </c>
      <c r="L79" s="56">
        <v>0.0</v>
      </c>
      <c r="M79" s="56">
        <v>2.0</v>
      </c>
      <c r="N79" s="56">
        <v>0.0</v>
      </c>
      <c r="O79" s="56">
        <v>0.0</v>
      </c>
      <c r="P79" s="56">
        <v>0.0</v>
      </c>
      <c r="Q79" s="56">
        <v>0.0</v>
      </c>
      <c r="R79" s="56">
        <v>0.0</v>
      </c>
      <c r="S79" s="56">
        <v>0.0</v>
      </c>
      <c r="T79" s="56">
        <v>1.0</v>
      </c>
      <c r="U79" s="56">
        <v>0.0</v>
      </c>
      <c r="V79" s="56">
        <v>0.0</v>
      </c>
      <c r="W79" s="56">
        <v>0.0</v>
      </c>
      <c r="X79" s="56">
        <v>0.0</v>
      </c>
      <c r="Y79" s="56">
        <v>0.0</v>
      </c>
      <c r="Z79" s="56">
        <v>0.0</v>
      </c>
      <c r="AA79" s="56"/>
      <c r="AB79" s="56"/>
      <c r="AC79" s="56"/>
      <c r="AD79" s="56">
        <f t="shared" si="1"/>
        <v>2</v>
      </c>
      <c r="AE79" s="56">
        <f t="shared" si="2"/>
        <v>0.992</v>
      </c>
      <c r="AF79" s="56">
        <f t="shared" si="3"/>
        <v>0</v>
      </c>
      <c r="AG79" s="57">
        <f t="shared" si="4"/>
        <v>0</v>
      </c>
      <c r="AH79" s="57">
        <f t="shared" si="5"/>
        <v>0</v>
      </c>
      <c r="AI79" s="57">
        <f t="shared" si="6"/>
        <v>0</v>
      </c>
      <c r="AJ79" s="57">
        <f t="shared" si="7"/>
        <v>0</v>
      </c>
      <c r="AK79" s="56">
        <f t="shared" si="8"/>
        <v>0</v>
      </c>
      <c r="AL79" s="57">
        <f t="shared" si="9"/>
        <v>0</v>
      </c>
      <c r="AM79" s="57">
        <f t="shared" si="10"/>
        <v>-0.048408307</v>
      </c>
      <c r="AN79" s="57">
        <f t="shared" si="11"/>
        <v>0</v>
      </c>
      <c r="AO79" s="57">
        <f t="shared" si="12"/>
        <v>0.943591693</v>
      </c>
    </row>
    <row r="80">
      <c r="A80" s="53">
        <v>79.0</v>
      </c>
      <c r="B80" s="55" t="s">
        <v>1742</v>
      </c>
      <c r="C80" s="55" t="s">
        <v>1800</v>
      </c>
      <c r="D80" s="55" t="s">
        <v>1801</v>
      </c>
      <c r="E80" s="56">
        <v>30.0</v>
      </c>
      <c r="F80" s="55" t="s">
        <v>1802</v>
      </c>
      <c r="G80" s="55" t="s">
        <v>1827</v>
      </c>
      <c r="H80" s="55" t="s">
        <v>1804</v>
      </c>
      <c r="I80" s="55" t="s">
        <v>1826</v>
      </c>
      <c r="J80" s="56">
        <v>4.0</v>
      </c>
      <c r="K80" s="56">
        <v>3.0</v>
      </c>
      <c r="L80" s="56">
        <v>1.0</v>
      </c>
      <c r="M80" s="56">
        <v>1.0</v>
      </c>
      <c r="N80" s="56">
        <v>0.0</v>
      </c>
      <c r="O80" s="56">
        <v>0.0</v>
      </c>
      <c r="P80" s="56">
        <v>0.0</v>
      </c>
      <c r="Q80" s="56">
        <v>0.0</v>
      </c>
      <c r="R80" s="56">
        <v>1.0</v>
      </c>
      <c r="S80" s="56">
        <v>0.0</v>
      </c>
      <c r="T80" s="56">
        <v>1.0</v>
      </c>
      <c r="U80" s="56">
        <v>0.0</v>
      </c>
      <c r="V80" s="56">
        <v>0.0</v>
      </c>
      <c r="W80" s="56">
        <v>0.0</v>
      </c>
      <c r="X80" s="56">
        <v>0.0</v>
      </c>
      <c r="Y80" s="56">
        <v>0.0</v>
      </c>
      <c r="Z80" s="56">
        <v>0.0</v>
      </c>
      <c r="AA80" s="56"/>
      <c r="AB80" s="56"/>
      <c r="AC80" s="56"/>
      <c r="AD80" s="56">
        <f t="shared" si="1"/>
        <v>1</v>
      </c>
      <c r="AE80" s="56">
        <f t="shared" si="2"/>
        <v>0.496</v>
      </c>
      <c r="AF80" s="56">
        <f t="shared" si="3"/>
        <v>0</v>
      </c>
      <c r="AG80" s="57">
        <f t="shared" si="4"/>
        <v>0</v>
      </c>
      <c r="AH80" s="57">
        <f t="shared" si="5"/>
        <v>0</v>
      </c>
      <c r="AI80" s="57">
        <f t="shared" si="6"/>
        <v>0</v>
      </c>
      <c r="AJ80" s="57">
        <f t="shared" si="7"/>
        <v>0</v>
      </c>
      <c r="AK80" s="56">
        <f t="shared" si="8"/>
        <v>1</v>
      </c>
      <c r="AL80" s="57">
        <f t="shared" si="9"/>
        <v>0.3533382409</v>
      </c>
      <c r="AM80" s="57">
        <f t="shared" si="10"/>
        <v>-0.048408307</v>
      </c>
      <c r="AN80" s="57">
        <f t="shared" si="11"/>
        <v>0</v>
      </c>
      <c r="AO80" s="57">
        <f t="shared" si="12"/>
        <v>0.8009299339</v>
      </c>
    </row>
    <row r="81">
      <c r="A81" s="53">
        <v>80.0</v>
      </c>
      <c r="B81" s="55" t="s">
        <v>1265</v>
      </c>
      <c r="C81" s="55" t="s">
        <v>1800</v>
      </c>
      <c r="D81" s="55" t="s">
        <v>1801</v>
      </c>
      <c r="E81" s="56">
        <v>25.0</v>
      </c>
      <c r="F81" s="55" t="s">
        <v>1808</v>
      </c>
      <c r="G81" s="55" t="s">
        <v>1813</v>
      </c>
      <c r="H81" s="55" t="s">
        <v>1804</v>
      </c>
      <c r="I81" s="55" t="s">
        <v>1814</v>
      </c>
      <c r="J81" s="56">
        <v>4.0</v>
      </c>
      <c r="K81" s="56">
        <v>4.0</v>
      </c>
      <c r="L81" s="56">
        <v>0.0</v>
      </c>
      <c r="M81" s="56">
        <v>2.0</v>
      </c>
      <c r="N81" s="56">
        <v>0.0</v>
      </c>
      <c r="O81" s="56">
        <v>0.0</v>
      </c>
      <c r="P81" s="56">
        <v>0.0</v>
      </c>
      <c r="Q81" s="56">
        <v>0.0</v>
      </c>
      <c r="R81" s="56">
        <v>0.0</v>
      </c>
      <c r="S81" s="56">
        <v>0.0</v>
      </c>
      <c r="T81" s="56">
        <v>1.0</v>
      </c>
      <c r="U81" s="56">
        <v>0.0</v>
      </c>
      <c r="V81" s="56">
        <v>0.0</v>
      </c>
      <c r="W81" s="56">
        <v>0.0</v>
      </c>
      <c r="X81" s="56">
        <v>0.0</v>
      </c>
      <c r="Y81" s="56">
        <v>0.0</v>
      </c>
      <c r="Z81" s="56">
        <v>0.0</v>
      </c>
      <c r="AA81" s="56"/>
      <c r="AB81" s="56"/>
      <c r="AC81" s="56"/>
      <c r="AD81" s="56">
        <f t="shared" si="1"/>
        <v>2</v>
      </c>
      <c r="AE81" s="56">
        <f t="shared" si="2"/>
        <v>0.992</v>
      </c>
      <c r="AF81" s="56">
        <f t="shared" si="3"/>
        <v>0</v>
      </c>
      <c r="AG81" s="57">
        <f t="shared" si="4"/>
        <v>0</v>
      </c>
      <c r="AH81" s="57">
        <f t="shared" si="5"/>
        <v>0</v>
      </c>
      <c r="AI81" s="57">
        <f t="shared" si="6"/>
        <v>0</v>
      </c>
      <c r="AJ81" s="57">
        <f t="shared" si="7"/>
        <v>0</v>
      </c>
      <c r="AK81" s="56">
        <f t="shared" si="8"/>
        <v>0</v>
      </c>
      <c r="AL81" s="57">
        <f t="shared" si="9"/>
        <v>0</v>
      </c>
      <c r="AM81" s="57">
        <f t="shared" si="10"/>
        <v>-0.048408307</v>
      </c>
      <c r="AN81" s="57">
        <f t="shared" si="11"/>
        <v>0</v>
      </c>
      <c r="AO81" s="57">
        <f t="shared" si="12"/>
        <v>0.943591693</v>
      </c>
    </row>
    <row r="82">
      <c r="A82" s="53">
        <v>81.0</v>
      </c>
      <c r="B82" s="55" t="s">
        <v>1833</v>
      </c>
      <c r="C82" s="55" t="s">
        <v>1800</v>
      </c>
      <c r="D82" s="55" t="s">
        <v>1801</v>
      </c>
      <c r="E82" s="56">
        <v>28.0</v>
      </c>
      <c r="F82" s="55" t="s">
        <v>1808</v>
      </c>
      <c r="G82" s="55" t="s">
        <v>1815</v>
      </c>
      <c r="H82" s="58"/>
      <c r="I82" s="55" t="s">
        <v>1816</v>
      </c>
      <c r="J82" s="56">
        <v>5.0</v>
      </c>
      <c r="K82" s="56">
        <v>3.0</v>
      </c>
      <c r="L82" s="56">
        <v>0.0</v>
      </c>
      <c r="M82" s="56">
        <v>2.0</v>
      </c>
      <c r="N82" s="56">
        <v>0.0</v>
      </c>
      <c r="O82" s="56">
        <v>0.0</v>
      </c>
      <c r="P82" s="56">
        <v>0.0</v>
      </c>
      <c r="Q82" s="56">
        <v>0.0</v>
      </c>
      <c r="R82" s="56">
        <v>2.0</v>
      </c>
      <c r="S82" s="56">
        <v>0.0</v>
      </c>
      <c r="T82" s="56">
        <v>1.0</v>
      </c>
      <c r="U82" s="56">
        <v>0.0</v>
      </c>
      <c r="V82" s="56">
        <v>0.0</v>
      </c>
      <c r="W82" s="56">
        <v>0.0</v>
      </c>
      <c r="X82" s="56">
        <v>0.0</v>
      </c>
      <c r="Y82" s="56">
        <v>0.0</v>
      </c>
      <c r="Z82" s="56">
        <v>0.0</v>
      </c>
      <c r="AA82" s="56"/>
      <c r="AB82" s="56"/>
      <c r="AC82" s="56"/>
      <c r="AD82" s="56">
        <f t="shared" si="1"/>
        <v>2</v>
      </c>
      <c r="AE82" s="56">
        <f t="shared" si="2"/>
        <v>0.992</v>
      </c>
      <c r="AF82" s="56">
        <f t="shared" si="3"/>
        <v>0</v>
      </c>
      <c r="AG82" s="57">
        <f t="shared" si="4"/>
        <v>0</v>
      </c>
      <c r="AH82" s="57">
        <f t="shared" si="5"/>
        <v>0</v>
      </c>
      <c r="AI82" s="57">
        <f t="shared" si="6"/>
        <v>0</v>
      </c>
      <c r="AJ82" s="57">
        <f t="shared" si="7"/>
        <v>0</v>
      </c>
      <c r="AK82" s="56">
        <f t="shared" si="8"/>
        <v>2</v>
      </c>
      <c r="AL82" s="57">
        <f t="shared" si="9"/>
        <v>0.7066764818</v>
      </c>
      <c r="AM82" s="57">
        <f t="shared" si="10"/>
        <v>-0.048408307</v>
      </c>
      <c r="AN82" s="57">
        <f t="shared" si="11"/>
        <v>0</v>
      </c>
      <c r="AO82" s="57">
        <f t="shared" si="12"/>
        <v>1.650268175</v>
      </c>
    </row>
    <row r="83">
      <c r="A83" s="53">
        <v>82.0</v>
      </c>
      <c r="B83" s="55" t="s">
        <v>1702</v>
      </c>
      <c r="C83" s="55" t="s">
        <v>1800</v>
      </c>
      <c r="D83" s="55" t="s">
        <v>1801</v>
      </c>
      <c r="E83" s="56">
        <v>29.0</v>
      </c>
      <c r="F83" s="55" t="s">
        <v>1802</v>
      </c>
      <c r="G83" s="55" t="s">
        <v>1829</v>
      </c>
      <c r="H83" s="58"/>
      <c r="I83" s="55" t="s">
        <v>1830</v>
      </c>
      <c r="J83" s="56">
        <v>4.0</v>
      </c>
      <c r="K83" s="56">
        <v>2.0</v>
      </c>
      <c r="L83" s="56">
        <v>1.0</v>
      </c>
      <c r="M83" s="56">
        <v>0.0</v>
      </c>
      <c r="N83" s="56">
        <v>0.0</v>
      </c>
      <c r="O83" s="56">
        <v>0.0</v>
      </c>
      <c r="P83" s="56">
        <v>0.0</v>
      </c>
      <c r="Q83" s="56">
        <v>0.0</v>
      </c>
      <c r="R83" s="56">
        <v>2.0</v>
      </c>
      <c r="S83" s="56">
        <v>0.0</v>
      </c>
      <c r="T83" s="56">
        <v>2.0</v>
      </c>
      <c r="U83" s="56">
        <v>0.0</v>
      </c>
      <c r="V83" s="56">
        <v>0.0</v>
      </c>
      <c r="W83" s="56">
        <v>0.0</v>
      </c>
      <c r="X83" s="56">
        <v>0.0</v>
      </c>
      <c r="Y83" s="56">
        <v>1.0</v>
      </c>
      <c r="Z83" s="56">
        <v>0.0</v>
      </c>
      <c r="AA83" s="56"/>
      <c r="AB83" s="56"/>
      <c r="AC83" s="56"/>
      <c r="AD83" s="56">
        <f t="shared" si="1"/>
        <v>0</v>
      </c>
      <c r="AE83" s="56">
        <f t="shared" si="2"/>
        <v>0</v>
      </c>
      <c r="AF83" s="56">
        <f t="shared" si="3"/>
        <v>0</v>
      </c>
      <c r="AG83" s="57">
        <f t="shared" si="4"/>
        <v>0</v>
      </c>
      <c r="AH83" s="57">
        <f t="shared" si="5"/>
        <v>0</v>
      </c>
      <c r="AI83" s="57">
        <f t="shared" si="6"/>
        <v>0.82</v>
      </c>
      <c r="AJ83" s="57">
        <f t="shared" si="7"/>
        <v>0</v>
      </c>
      <c r="AK83" s="56">
        <f t="shared" si="8"/>
        <v>2</v>
      </c>
      <c r="AL83" s="57">
        <f t="shared" si="9"/>
        <v>0.7066764818</v>
      </c>
      <c r="AM83" s="57">
        <f t="shared" si="10"/>
        <v>-0.096816614</v>
      </c>
      <c r="AN83" s="57">
        <f t="shared" si="11"/>
        <v>0</v>
      </c>
      <c r="AO83" s="57">
        <f t="shared" si="12"/>
        <v>1.429859868</v>
      </c>
    </row>
    <row r="84">
      <c r="A84" s="53">
        <v>83.0</v>
      </c>
      <c r="B84" s="55" t="s">
        <v>1563</v>
      </c>
      <c r="C84" s="55" t="s">
        <v>1800</v>
      </c>
      <c r="D84" s="55" t="s">
        <v>1801</v>
      </c>
      <c r="E84" s="56">
        <v>27.0</v>
      </c>
      <c r="F84" s="55" t="s">
        <v>1808</v>
      </c>
      <c r="G84" s="55" t="s">
        <v>1825</v>
      </c>
      <c r="H84" s="55" t="s">
        <v>1804</v>
      </c>
      <c r="I84" s="55" t="s">
        <v>1824</v>
      </c>
      <c r="J84" s="56">
        <v>3.0</v>
      </c>
      <c r="K84" s="56">
        <v>3.0</v>
      </c>
      <c r="L84" s="56">
        <v>0.0</v>
      </c>
      <c r="M84" s="56">
        <v>2.0</v>
      </c>
      <c r="N84" s="56">
        <v>0.0</v>
      </c>
      <c r="O84" s="56">
        <v>0.0</v>
      </c>
      <c r="P84" s="56">
        <v>0.0</v>
      </c>
      <c r="Q84" s="56">
        <v>0.0</v>
      </c>
      <c r="R84" s="56">
        <v>0.0</v>
      </c>
      <c r="S84" s="56">
        <v>0.0</v>
      </c>
      <c r="T84" s="56">
        <v>0.0</v>
      </c>
      <c r="U84" s="56">
        <v>0.0</v>
      </c>
      <c r="V84" s="56">
        <v>0.0</v>
      </c>
      <c r="W84" s="56">
        <v>0.0</v>
      </c>
      <c r="X84" s="56">
        <v>0.0</v>
      </c>
      <c r="Y84" s="56">
        <v>0.0</v>
      </c>
      <c r="Z84" s="56">
        <v>1.0</v>
      </c>
      <c r="AA84" s="56"/>
      <c r="AB84" s="56"/>
      <c r="AC84" s="56"/>
      <c r="AD84" s="56">
        <f t="shared" si="1"/>
        <v>2</v>
      </c>
      <c r="AE84" s="56">
        <f t="shared" si="2"/>
        <v>0.992</v>
      </c>
      <c r="AF84" s="56">
        <f t="shared" si="3"/>
        <v>0</v>
      </c>
      <c r="AG84" s="57">
        <f t="shared" si="4"/>
        <v>0</v>
      </c>
      <c r="AH84" s="57">
        <f t="shared" si="5"/>
        <v>0</v>
      </c>
      <c r="AI84" s="57">
        <f t="shared" si="6"/>
        <v>0</v>
      </c>
      <c r="AJ84" s="57">
        <f t="shared" si="7"/>
        <v>-0.67</v>
      </c>
      <c r="AK84" s="56">
        <f t="shared" si="8"/>
        <v>0</v>
      </c>
      <c r="AL84" s="57">
        <f t="shared" si="9"/>
        <v>0</v>
      </c>
      <c r="AM84" s="57">
        <f t="shared" si="10"/>
        <v>0</v>
      </c>
      <c r="AN84" s="57">
        <f t="shared" si="11"/>
        <v>0</v>
      </c>
      <c r="AO84" s="57">
        <f t="shared" si="12"/>
        <v>0.322</v>
      </c>
    </row>
    <row r="85">
      <c r="A85" s="53">
        <v>84.0</v>
      </c>
      <c r="B85" s="55" t="s">
        <v>1677</v>
      </c>
      <c r="C85" s="55" t="s">
        <v>1800</v>
      </c>
      <c r="D85" s="55" t="s">
        <v>1801</v>
      </c>
      <c r="E85" s="56">
        <v>28.0</v>
      </c>
      <c r="F85" s="55" t="s">
        <v>1808</v>
      </c>
      <c r="G85" s="55" t="s">
        <v>1821</v>
      </c>
      <c r="H85" s="58"/>
      <c r="I85" s="55" t="s">
        <v>1822</v>
      </c>
      <c r="J85" s="56">
        <v>4.0</v>
      </c>
      <c r="K85" s="56">
        <v>4.0</v>
      </c>
      <c r="L85" s="56">
        <v>1.0</v>
      </c>
      <c r="M85" s="56">
        <v>1.0</v>
      </c>
      <c r="N85" s="56">
        <v>0.0</v>
      </c>
      <c r="O85" s="56">
        <v>0.0</v>
      </c>
      <c r="P85" s="56">
        <v>0.0</v>
      </c>
      <c r="Q85" s="56">
        <v>1.0</v>
      </c>
      <c r="R85" s="56">
        <v>0.0</v>
      </c>
      <c r="S85" s="56">
        <v>0.0</v>
      </c>
      <c r="T85" s="56">
        <v>0.0</v>
      </c>
      <c r="U85" s="56">
        <v>0.0</v>
      </c>
      <c r="V85" s="56">
        <v>0.0</v>
      </c>
      <c r="W85" s="56">
        <v>0.0</v>
      </c>
      <c r="X85" s="56">
        <v>0.0</v>
      </c>
      <c r="Y85" s="56">
        <v>0.0</v>
      </c>
      <c r="Z85" s="56">
        <v>0.0</v>
      </c>
      <c r="AA85" s="56"/>
      <c r="AB85" s="56"/>
      <c r="AC85" s="56"/>
      <c r="AD85" s="56">
        <f t="shared" si="1"/>
        <v>1</v>
      </c>
      <c r="AE85" s="56">
        <f t="shared" si="2"/>
        <v>0.496</v>
      </c>
      <c r="AF85" s="56">
        <f t="shared" si="3"/>
        <v>0</v>
      </c>
      <c r="AG85" s="57">
        <f t="shared" si="4"/>
        <v>0</v>
      </c>
      <c r="AH85" s="57">
        <f t="shared" si="5"/>
        <v>0</v>
      </c>
      <c r="AI85" s="57">
        <f t="shared" si="6"/>
        <v>0</v>
      </c>
      <c r="AJ85" s="57">
        <f t="shared" si="7"/>
        <v>0</v>
      </c>
      <c r="AK85" s="56">
        <f t="shared" si="8"/>
        <v>0</v>
      </c>
      <c r="AL85" s="57">
        <f t="shared" si="9"/>
        <v>0</v>
      </c>
      <c r="AM85" s="57">
        <f t="shared" si="10"/>
        <v>0</v>
      </c>
      <c r="AN85" s="57">
        <f t="shared" si="11"/>
        <v>0</v>
      </c>
      <c r="AO85" s="57">
        <f t="shared" si="12"/>
        <v>0.496</v>
      </c>
    </row>
    <row r="86">
      <c r="A86" s="53">
        <v>85.0</v>
      </c>
      <c r="B86" s="55" t="s">
        <v>1547</v>
      </c>
      <c r="C86" s="55" t="s">
        <v>1800</v>
      </c>
      <c r="D86" s="55" t="s">
        <v>1801</v>
      </c>
      <c r="E86" s="56">
        <v>27.0</v>
      </c>
      <c r="F86" s="55" t="s">
        <v>1808</v>
      </c>
      <c r="G86" s="55" t="s">
        <v>1821</v>
      </c>
      <c r="H86" s="58"/>
      <c r="I86" s="55" t="s">
        <v>1822</v>
      </c>
      <c r="J86" s="56">
        <v>4.0</v>
      </c>
      <c r="K86" s="56">
        <v>4.0</v>
      </c>
      <c r="L86" s="56">
        <v>1.0</v>
      </c>
      <c r="M86" s="56">
        <v>1.0</v>
      </c>
      <c r="N86" s="56">
        <v>0.0</v>
      </c>
      <c r="O86" s="56">
        <v>0.0</v>
      </c>
      <c r="P86" s="56">
        <v>0.0</v>
      </c>
      <c r="Q86" s="56">
        <v>0.0</v>
      </c>
      <c r="R86" s="56">
        <v>0.0</v>
      </c>
      <c r="S86" s="56">
        <v>0.0</v>
      </c>
      <c r="T86" s="56">
        <v>0.0</v>
      </c>
      <c r="U86" s="56">
        <v>0.0</v>
      </c>
      <c r="V86" s="56">
        <v>0.0</v>
      </c>
      <c r="W86" s="56">
        <v>0.0</v>
      </c>
      <c r="X86" s="56">
        <v>0.0</v>
      </c>
      <c r="Y86" s="56">
        <v>1.0</v>
      </c>
      <c r="Z86" s="56">
        <v>0.0</v>
      </c>
      <c r="AA86" s="56"/>
      <c r="AB86" s="56"/>
      <c r="AC86" s="56"/>
      <c r="AD86" s="56">
        <f t="shared" si="1"/>
        <v>1</v>
      </c>
      <c r="AE86" s="56">
        <f t="shared" si="2"/>
        <v>0.496</v>
      </c>
      <c r="AF86" s="56">
        <f t="shared" si="3"/>
        <v>0</v>
      </c>
      <c r="AG86" s="57">
        <f t="shared" si="4"/>
        <v>0</v>
      </c>
      <c r="AH86" s="57">
        <f t="shared" si="5"/>
        <v>0</v>
      </c>
      <c r="AI86" s="57">
        <f t="shared" si="6"/>
        <v>0.82</v>
      </c>
      <c r="AJ86" s="57">
        <f t="shared" si="7"/>
        <v>0</v>
      </c>
      <c r="AK86" s="56">
        <f t="shared" si="8"/>
        <v>0</v>
      </c>
      <c r="AL86" s="57">
        <f t="shared" si="9"/>
        <v>0</v>
      </c>
      <c r="AM86" s="57">
        <f t="shared" si="10"/>
        <v>0</v>
      </c>
      <c r="AN86" s="57">
        <f t="shared" si="11"/>
        <v>0</v>
      </c>
      <c r="AO86" s="57">
        <f t="shared" si="12"/>
        <v>1.316</v>
      </c>
    </row>
    <row r="87">
      <c r="A87" s="53">
        <v>86.0</v>
      </c>
      <c r="B87" s="55" t="s">
        <v>1756</v>
      </c>
      <c r="C87" s="55" t="s">
        <v>1800</v>
      </c>
      <c r="D87" s="55" t="s">
        <v>1801</v>
      </c>
      <c r="E87" s="56">
        <v>28.0</v>
      </c>
      <c r="F87" s="55" t="s">
        <v>1808</v>
      </c>
      <c r="G87" s="55" t="s">
        <v>1815</v>
      </c>
      <c r="H87" s="58"/>
      <c r="I87" s="55" t="s">
        <v>1816</v>
      </c>
      <c r="J87" s="56">
        <v>8.0</v>
      </c>
      <c r="K87" s="56">
        <v>7.0</v>
      </c>
      <c r="L87" s="56">
        <v>1.0</v>
      </c>
      <c r="M87" s="56">
        <v>2.0</v>
      </c>
      <c r="N87" s="56">
        <v>0.0</v>
      </c>
      <c r="O87" s="56">
        <v>0.0</v>
      </c>
      <c r="P87" s="56">
        <v>0.0</v>
      </c>
      <c r="Q87" s="56">
        <v>1.0</v>
      </c>
      <c r="R87" s="56">
        <v>1.0</v>
      </c>
      <c r="S87" s="56">
        <v>0.0</v>
      </c>
      <c r="T87" s="56">
        <v>3.0</v>
      </c>
      <c r="U87" s="56">
        <v>0.0</v>
      </c>
      <c r="V87" s="56">
        <v>0.0</v>
      </c>
      <c r="W87" s="56">
        <v>0.0</v>
      </c>
      <c r="X87" s="56">
        <v>0.0</v>
      </c>
      <c r="Y87" s="56">
        <v>1.0</v>
      </c>
      <c r="Z87" s="56">
        <v>0.0</v>
      </c>
      <c r="AA87" s="56"/>
      <c r="AB87" s="56"/>
      <c r="AC87" s="56"/>
      <c r="AD87" s="56">
        <f t="shared" si="1"/>
        <v>2</v>
      </c>
      <c r="AE87" s="56">
        <f t="shared" si="2"/>
        <v>0.992</v>
      </c>
      <c r="AF87" s="56">
        <f t="shared" si="3"/>
        <v>0</v>
      </c>
      <c r="AG87" s="57">
        <f t="shared" si="4"/>
        <v>0</v>
      </c>
      <c r="AH87" s="57">
        <f t="shared" si="5"/>
        <v>0</v>
      </c>
      <c r="AI87" s="57">
        <f t="shared" si="6"/>
        <v>0.82</v>
      </c>
      <c r="AJ87" s="57">
        <f t="shared" si="7"/>
        <v>0</v>
      </c>
      <c r="AK87" s="56">
        <f t="shared" si="8"/>
        <v>1</v>
      </c>
      <c r="AL87" s="57">
        <f t="shared" si="9"/>
        <v>0.3533382409</v>
      </c>
      <c r="AM87" s="57">
        <f t="shared" si="10"/>
        <v>-0.145224921</v>
      </c>
      <c r="AN87" s="57">
        <f t="shared" si="11"/>
        <v>0</v>
      </c>
      <c r="AO87" s="57">
        <f t="shared" si="12"/>
        <v>2.02011332</v>
      </c>
    </row>
    <row r="88">
      <c r="A88" s="53">
        <v>87.0</v>
      </c>
      <c r="B88" s="55" t="s">
        <v>1372</v>
      </c>
      <c r="C88" s="55" t="s">
        <v>1800</v>
      </c>
      <c r="D88" s="55" t="s">
        <v>1801</v>
      </c>
      <c r="E88" s="56">
        <v>29.0</v>
      </c>
      <c r="F88" s="55" t="s">
        <v>1802</v>
      </c>
      <c r="G88" s="55" t="s">
        <v>1807</v>
      </c>
      <c r="H88" s="55" t="s">
        <v>1804</v>
      </c>
      <c r="I88" s="55" t="s">
        <v>1806</v>
      </c>
      <c r="J88" s="56">
        <v>4.0</v>
      </c>
      <c r="K88" s="56">
        <v>4.0</v>
      </c>
      <c r="L88" s="56">
        <v>1.0</v>
      </c>
      <c r="M88" s="56">
        <v>1.0</v>
      </c>
      <c r="N88" s="56">
        <v>1.0</v>
      </c>
      <c r="O88" s="56">
        <v>0.0</v>
      </c>
      <c r="P88" s="56">
        <v>0.0</v>
      </c>
      <c r="Q88" s="56">
        <v>0.0</v>
      </c>
      <c r="R88" s="56">
        <v>0.0</v>
      </c>
      <c r="S88" s="56">
        <v>0.0</v>
      </c>
      <c r="T88" s="56">
        <v>1.0</v>
      </c>
      <c r="U88" s="56">
        <v>0.0</v>
      </c>
      <c r="V88" s="56">
        <v>0.0</v>
      </c>
      <c r="W88" s="56">
        <v>0.0</v>
      </c>
      <c r="X88" s="56">
        <v>0.0</v>
      </c>
      <c r="Y88" s="56">
        <v>0.0</v>
      </c>
      <c r="Z88" s="56">
        <v>0.0</v>
      </c>
      <c r="AA88" s="56"/>
      <c r="AB88" s="56"/>
      <c r="AC88" s="56"/>
      <c r="AD88" s="56">
        <f t="shared" si="1"/>
        <v>0</v>
      </c>
      <c r="AE88" s="56">
        <f t="shared" si="2"/>
        <v>0</v>
      </c>
      <c r="AF88" s="56">
        <f t="shared" si="3"/>
        <v>0.687</v>
      </c>
      <c r="AG88" s="57">
        <f t="shared" si="4"/>
        <v>0</v>
      </c>
      <c r="AH88" s="57">
        <f t="shared" si="5"/>
        <v>0</v>
      </c>
      <c r="AI88" s="57">
        <f t="shared" si="6"/>
        <v>0</v>
      </c>
      <c r="AJ88" s="57">
        <f t="shared" si="7"/>
        <v>0</v>
      </c>
      <c r="AK88" s="56">
        <f t="shared" si="8"/>
        <v>0</v>
      </c>
      <c r="AL88" s="57">
        <f t="shared" si="9"/>
        <v>0</v>
      </c>
      <c r="AM88" s="57">
        <f t="shared" si="10"/>
        <v>-0.048408307</v>
      </c>
      <c r="AN88" s="57">
        <f t="shared" si="11"/>
        <v>0</v>
      </c>
      <c r="AO88" s="57">
        <f t="shared" si="12"/>
        <v>0.638591693</v>
      </c>
    </row>
    <row r="89">
      <c r="A89" s="53">
        <v>88.0</v>
      </c>
      <c r="B89" s="55" t="s">
        <v>1834</v>
      </c>
      <c r="C89" s="55" t="s">
        <v>1800</v>
      </c>
      <c r="D89" s="55" t="s">
        <v>1801</v>
      </c>
      <c r="E89" s="56">
        <v>28.0</v>
      </c>
      <c r="F89" s="55" t="s">
        <v>1802</v>
      </c>
      <c r="G89" s="55" t="s">
        <v>1806</v>
      </c>
      <c r="H89" s="58"/>
      <c r="I89" s="55" t="s">
        <v>1807</v>
      </c>
      <c r="J89" s="56">
        <v>5.0</v>
      </c>
      <c r="K89" s="56">
        <v>4.0</v>
      </c>
      <c r="L89" s="56">
        <v>0.0</v>
      </c>
      <c r="M89" s="56">
        <v>1.0</v>
      </c>
      <c r="N89" s="56">
        <v>0.0</v>
      </c>
      <c r="O89" s="56">
        <v>0.0</v>
      </c>
      <c r="P89" s="56">
        <v>0.0</v>
      </c>
      <c r="Q89" s="56">
        <v>1.0</v>
      </c>
      <c r="R89" s="56">
        <v>1.0</v>
      </c>
      <c r="S89" s="56">
        <v>0.0</v>
      </c>
      <c r="T89" s="56">
        <v>1.0</v>
      </c>
      <c r="U89" s="56">
        <v>0.0</v>
      </c>
      <c r="V89" s="56">
        <v>0.0</v>
      </c>
      <c r="W89" s="56">
        <v>0.0</v>
      </c>
      <c r="X89" s="56">
        <v>0.0</v>
      </c>
      <c r="Y89" s="56">
        <v>0.0</v>
      </c>
      <c r="Z89" s="56">
        <v>0.0</v>
      </c>
      <c r="AA89" s="56"/>
      <c r="AB89" s="56"/>
      <c r="AC89" s="56"/>
      <c r="AD89" s="56">
        <f t="shared" si="1"/>
        <v>1</v>
      </c>
      <c r="AE89" s="56">
        <f t="shared" si="2"/>
        <v>0.496</v>
      </c>
      <c r="AF89" s="56">
        <f t="shared" si="3"/>
        <v>0</v>
      </c>
      <c r="AG89" s="57">
        <f t="shared" si="4"/>
        <v>0</v>
      </c>
      <c r="AH89" s="57">
        <f t="shared" si="5"/>
        <v>0</v>
      </c>
      <c r="AI89" s="57">
        <f t="shared" si="6"/>
        <v>0</v>
      </c>
      <c r="AJ89" s="57">
        <f t="shared" si="7"/>
        <v>0</v>
      </c>
      <c r="AK89" s="56">
        <f t="shared" si="8"/>
        <v>1</v>
      </c>
      <c r="AL89" s="57">
        <f t="shared" si="9"/>
        <v>0.3533382409</v>
      </c>
      <c r="AM89" s="57">
        <f t="shared" si="10"/>
        <v>-0.048408307</v>
      </c>
      <c r="AN89" s="57">
        <f t="shared" si="11"/>
        <v>0</v>
      </c>
      <c r="AO89" s="57">
        <f t="shared" si="12"/>
        <v>0.8009299339</v>
      </c>
    </row>
    <row r="90">
      <c r="A90" s="53">
        <v>89.0</v>
      </c>
      <c r="B90" s="55" t="s">
        <v>1180</v>
      </c>
      <c r="C90" s="55" t="s">
        <v>1800</v>
      </c>
      <c r="D90" s="55" t="s">
        <v>1801</v>
      </c>
      <c r="E90" s="56">
        <v>27.0</v>
      </c>
      <c r="F90" s="55" t="s">
        <v>1808</v>
      </c>
      <c r="G90" s="55" t="s">
        <v>1814</v>
      </c>
      <c r="H90" s="58"/>
      <c r="I90" s="55" t="s">
        <v>1813</v>
      </c>
      <c r="J90" s="56">
        <v>4.0</v>
      </c>
      <c r="K90" s="56">
        <v>4.0</v>
      </c>
      <c r="L90" s="56">
        <v>1.0</v>
      </c>
      <c r="M90" s="56">
        <v>1.0</v>
      </c>
      <c r="N90" s="56">
        <v>0.0</v>
      </c>
      <c r="O90" s="56">
        <v>0.0</v>
      </c>
      <c r="P90" s="56">
        <v>0.0</v>
      </c>
      <c r="Q90" s="56">
        <v>0.0</v>
      </c>
      <c r="R90" s="56">
        <v>0.0</v>
      </c>
      <c r="S90" s="56">
        <v>0.0</v>
      </c>
      <c r="T90" s="56">
        <v>1.0</v>
      </c>
      <c r="U90" s="56">
        <v>0.0</v>
      </c>
      <c r="V90" s="56">
        <v>0.0</v>
      </c>
      <c r="W90" s="56">
        <v>0.0</v>
      </c>
      <c r="X90" s="56">
        <v>0.0</v>
      </c>
      <c r="Y90" s="56">
        <v>1.0</v>
      </c>
      <c r="Z90" s="56">
        <v>0.0</v>
      </c>
      <c r="AA90" s="56"/>
      <c r="AB90" s="56"/>
      <c r="AC90" s="56"/>
      <c r="AD90" s="56">
        <f t="shared" si="1"/>
        <v>1</v>
      </c>
      <c r="AE90" s="56">
        <f t="shared" si="2"/>
        <v>0.496</v>
      </c>
      <c r="AF90" s="56">
        <f t="shared" si="3"/>
        <v>0</v>
      </c>
      <c r="AG90" s="57">
        <f t="shared" si="4"/>
        <v>0</v>
      </c>
      <c r="AH90" s="57">
        <f t="shared" si="5"/>
        <v>0</v>
      </c>
      <c r="AI90" s="57">
        <f t="shared" si="6"/>
        <v>0.82</v>
      </c>
      <c r="AJ90" s="57">
        <f t="shared" si="7"/>
        <v>0</v>
      </c>
      <c r="AK90" s="56">
        <f t="shared" si="8"/>
        <v>0</v>
      </c>
      <c r="AL90" s="57">
        <f t="shared" si="9"/>
        <v>0</v>
      </c>
      <c r="AM90" s="57">
        <f t="shared" si="10"/>
        <v>-0.048408307</v>
      </c>
      <c r="AN90" s="57">
        <f t="shared" si="11"/>
        <v>0</v>
      </c>
      <c r="AO90" s="57">
        <f t="shared" si="12"/>
        <v>1.267591693</v>
      </c>
    </row>
    <row r="91">
      <c r="A91" s="53">
        <v>90.0</v>
      </c>
      <c r="B91" s="55" t="s">
        <v>1475</v>
      </c>
      <c r="C91" s="55" t="s">
        <v>1800</v>
      </c>
      <c r="D91" s="55" t="s">
        <v>1801</v>
      </c>
      <c r="E91" s="56">
        <v>31.0</v>
      </c>
      <c r="F91" s="55" t="s">
        <v>1808</v>
      </c>
      <c r="G91" s="55" t="s">
        <v>1816</v>
      </c>
      <c r="H91" s="55" t="s">
        <v>1804</v>
      </c>
      <c r="I91" s="55" t="s">
        <v>1815</v>
      </c>
      <c r="J91" s="56">
        <v>6.0</v>
      </c>
      <c r="K91" s="56">
        <v>5.0</v>
      </c>
      <c r="L91" s="56">
        <v>1.0</v>
      </c>
      <c r="M91" s="56">
        <v>2.0</v>
      </c>
      <c r="N91" s="56">
        <v>0.0</v>
      </c>
      <c r="O91" s="56">
        <v>0.0</v>
      </c>
      <c r="P91" s="56">
        <v>0.0</v>
      </c>
      <c r="Q91" s="56">
        <v>0.0</v>
      </c>
      <c r="R91" s="56">
        <v>0.0</v>
      </c>
      <c r="S91" s="56">
        <v>0.0</v>
      </c>
      <c r="T91" s="56">
        <v>0.0</v>
      </c>
      <c r="U91" s="56">
        <v>1.0</v>
      </c>
      <c r="V91" s="56">
        <v>0.0</v>
      </c>
      <c r="W91" s="56">
        <v>0.0</v>
      </c>
      <c r="X91" s="56">
        <v>0.0</v>
      </c>
      <c r="Y91" s="56">
        <v>0.0</v>
      </c>
      <c r="Z91" s="56">
        <v>0.0</v>
      </c>
      <c r="AA91" s="56"/>
      <c r="AB91" s="56"/>
      <c r="AC91" s="56"/>
      <c r="AD91" s="56">
        <f t="shared" si="1"/>
        <v>2</v>
      </c>
      <c r="AE91" s="56">
        <f t="shared" si="2"/>
        <v>0.992</v>
      </c>
      <c r="AF91" s="56">
        <f t="shared" si="3"/>
        <v>0</v>
      </c>
      <c r="AG91" s="57">
        <f t="shared" si="4"/>
        <v>0</v>
      </c>
      <c r="AH91" s="57">
        <f t="shared" si="5"/>
        <v>0</v>
      </c>
      <c r="AI91" s="57">
        <f t="shared" si="6"/>
        <v>0</v>
      </c>
      <c r="AJ91" s="57">
        <f t="shared" si="7"/>
        <v>0</v>
      </c>
      <c r="AK91" s="56">
        <f t="shared" si="8"/>
        <v>1</v>
      </c>
      <c r="AL91" s="57">
        <f t="shared" si="9"/>
        <v>0.3533382409</v>
      </c>
      <c r="AM91" s="57">
        <f t="shared" si="10"/>
        <v>0</v>
      </c>
      <c r="AN91" s="57">
        <f t="shared" si="11"/>
        <v>0</v>
      </c>
      <c r="AO91" s="57">
        <f t="shared" si="12"/>
        <v>1.345338241</v>
      </c>
    </row>
    <row r="92">
      <c r="A92" s="53">
        <v>91.0</v>
      </c>
      <c r="B92" s="55" t="s">
        <v>1448</v>
      </c>
      <c r="C92" s="55" t="s">
        <v>1800</v>
      </c>
      <c r="D92" s="55" t="s">
        <v>1801</v>
      </c>
      <c r="E92" s="56">
        <v>25.0</v>
      </c>
      <c r="F92" s="55" t="s">
        <v>1808</v>
      </c>
      <c r="G92" s="55" t="s">
        <v>1815</v>
      </c>
      <c r="H92" s="58"/>
      <c r="I92" s="55" t="s">
        <v>1816</v>
      </c>
      <c r="J92" s="56">
        <v>4.0</v>
      </c>
      <c r="K92" s="56">
        <v>3.0</v>
      </c>
      <c r="L92" s="56">
        <v>0.0</v>
      </c>
      <c r="M92" s="56">
        <v>2.0</v>
      </c>
      <c r="N92" s="56">
        <v>0.0</v>
      </c>
      <c r="O92" s="56">
        <v>0.0</v>
      </c>
      <c r="P92" s="56">
        <v>0.0</v>
      </c>
      <c r="Q92" s="56">
        <v>0.0</v>
      </c>
      <c r="R92" s="56">
        <v>1.0</v>
      </c>
      <c r="S92" s="56">
        <v>0.0</v>
      </c>
      <c r="T92" s="56">
        <v>0.0</v>
      </c>
      <c r="U92" s="56">
        <v>0.0</v>
      </c>
      <c r="V92" s="56">
        <v>0.0</v>
      </c>
      <c r="W92" s="56">
        <v>0.0</v>
      </c>
      <c r="X92" s="56">
        <v>0.0</v>
      </c>
      <c r="Y92" s="56">
        <v>0.0</v>
      </c>
      <c r="Z92" s="56">
        <v>0.0</v>
      </c>
      <c r="AA92" s="56"/>
      <c r="AB92" s="56"/>
      <c r="AC92" s="56"/>
      <c r="AD92" s="56">
        <f t="shared" si="1"/>
        <v>2</v>
      </c>
      <c r="AE92" s="56">
        <f t="shared" si="2"/>
        <v>0.992</v>
      </c>
      <c r="AF92" s="56">
        <f t="shared" si="3"/>
        <v>0</v>
      </c>
      <c r="AG92" s="57">
        <f t="shared" si="4"/>
        <v>0</v>
      </c>
      <c r="AH92" s="57">
        <f t="shared" si="5"/>
        <v>0</v>
      </c>
      <c r="AI92" s="57">
        <f t="shared" si="6"/>
        <v>0</v>
      </c>
      <c r="AJ92" s="57">
        <f t="shared" si="7"/>
        <v>0</v>
      </c>
      <c r="AK92" s="56">
        <f t="shared" si="8"/>
        <v>1</v>
      </c>
      <c r="AL92" s="57">
        <f t="shared" si="9"/>
        <v>0.3533382409</v>
      </c>
      <c r="AM92" s="57">
        <f t="shared" si="10"/>
        <v>0</v>
      </c>
      <c r="AN92" s="57">
        <f t="shared" si="11"/>
        <v>0</v>
      </c>
      <c r="AO92" s="57">
        <f t="shared" si="12"/>
        <v>1.345338241</v>
      </c>
    </row>
    <row r="93">
      <c r="A93" s="53">
        <v>92.0</v>
      </c>
      <c r="B93" s="55" t="s">
        <v>1739</v>
      </c>
      <c r="C93" s="55" t="s">
        <v>1800</v>
      </c>
      <c r="D93" s="55" t="s">
        <v>1801</v>
      </c>
      <c r="E93" s="56">
        <v>26.0</v>
      </c>
      <c r="F93" s="55" t="s">
        <v>1802</v>
      </c>
      <c r="G93" s="55" t="s">
        <v>1827</v>
      </c>
      <c r="H93" s="55" t="s">
        <v>1804</v>
      </c>
      <c r="I93" s="55" t="s">
        <v>1826</v>
      </c>
      <c r="J93" s="56">
        <v>4.0</v>
      </c>
      <c r="K93" s="56">
        <v>4.0</v>
      </c>
      <c r="L93" s="56">
        <v>0.0</v>
      </c>
      <c r="M93" s="56">
        <v>1.0</v>
      </c>
      <c r="N93" s="56">
        <v>1.0</v>
      </c>
      <c r="O93" s="56">
        <v>0.0</v>
      </c>
      <c r="P93" s="56">
        <v>0.0</v>
      </c>
      <c r="Q93" s="56">
        <v>1.0</v>
      </c>
      <c r="R93" s="56">
        <v>0.0</v>
      </c>
      <c r="S93" s="56">
        <v>0.0</v>
      </c>
      <c r="T93" s="56">
        <v>2.0</v>
      </c>
      <c r="U93" s="56">
        <v>0.0</v>
      </c>
      <c r="V93" s="56">
        <v>0.0</v>
      </c>
      <c r="W93" s="56">
        <v>0.0</v>
      </c>
      <c r="X93" s="56">
        <v>0.0</v>
      </c>
      <c r="Y93" s="56">
        <v>0.0</v>
      </c>
      <c r="Z93" s="56">
        <v>0.0</v>
      </c>
      <c r="AA93" s="56"/>
      <c r="AB93" s="56"/>
      <c r="AC93" s="56"/>
      <c r="AD93" s="56">
        <f t="shared" si="1"/>
        <v>0</v>
      </c>
      <c r="AE93" s="56">
        <f t="shared" si="2"/>
        <v>0</v>
      </c>
      <c r="AF93" s="56">
        <f t="shared" si="3"/>
        <v>0.687</v>
      </c>
      <c r="AG93" s="57">
        <f t="shared" si="4"/>
        <v>0</v>
      </c>
      <c r="AH93" s="57">
        <f t="shared" si="5"/>
        <v>0</v>
      </c>
      <c r="AI93" s="57">
        <f t="shared" si="6"/>
        <v>0</v>
      </c>
      <c r="AJ93" s="57">
        <f t="shared" si="7"/>
        <v>0</v>
      </c>
      <c r="AK93" s="56">
        <f t="shared" si="8"/>
        <v>0</v>
      </c>
      <c r="AL93" s="57">
        <f t="shared" si="9"/>
        <v>0</v>
      </c>
      <c r="AM93" s="57">
        <f t="shared" si="10"/>
        <v>-0.096816614</v>
      </c>
      <c r="AN93" s="57">
        <f t="shared" si="11"/>
        <v>0</v>
      </c>
      <c r="AO93" s="57">
        <f t="shared" si="12"/>
        <v>0.590183386</v>
      </c>
    </row>
    <row r="94">
      <c r="A94" s="53">
        <v>93.0</v>
      </c>
      <c r="B94" s="55" t="s">
        <v>1524</v>
      </c>
      <c r="C94" s="55" t="s">
        <v>1800</v>
      </c>
      <c r="D94" s="55" t="s">
        <v>1801</v>
      </c>
      <c r="E94" s="56">
        <v>33.0</v>
      </c>
      <c r="F94" s="55" t="s">
        <v>1808</v>
      </c>
      <c r="G94" s="55" t="s">
        <v>1814</v>
      </c>
      <c r="H94" s="58"/>
      <c r="I94" s="55" t="s">
        <v>1813</v>
      </c>
      <c r="J94" s="56">
        <v>4.0</v>
      </c>
      <c r="K94" s="56">
        <v>4.0</v>
      </c>
      <c r="L94" s="56">
        <v>0.0</v>
      </c>
      <c r="M94" s="56">
        <v>1.0</v>
      </c>
      <c r="N94" s="56">
        <v>1.0</v>
      </c>
      <c r="O94" s="56">
        <v>0.0</v>
      </c>
      <c r="P94" s="56">
        <v>0.0</v>
      </c>
      <c r="Q94" s="56">
        <v>1.0</v>
      </c>
      <c r="R94" s="56">
        <v>0.0</v>
      </c>
      <c r="S94" s="56">
        <v>0.0</v>
      </c>
      <c r="T94" s="56">
        <v>2.0</v>
      </c>
      <c r="U94" s="56">
        <v>0.0</v>
      </c>
      <c r="V94" s="56">
        <v>0.0</v>
      </c>
      <c r="W94" s="56">
        <v>0.0</v>
      </c>
      <c r="X94" s="56">
        <v>0.0</v>
      </c>
      <c r="Y94" s="56">
        <v>0.0</v>
      </c>
      <c r="Z94" s="56">
        <v>0.0</v>
      </c>
      <c r="AA94" s="56"/>
      <c r="AB94" s="56"/>
      <c r="AC94" s="56"/>
      <c r="AD94" s="56">
        <f t="shared" si="1"/>
        <v>0</v>
      </c>
      <c r="AE94" s="56">
        <f t="shared" si="2"/>
        <v>0</v>
      </c>
      <c r="AF94" s="56">
        <f t="shared" si="3"/>
        <v>0.687</v>
      </c>
      <c r="AG94" s="57">
        <f t="shared" si="4"/>
        <v>0</v>
      </c>
      <c r="AH94" s="57">
        <f t="shared" si="5"/>
        <v>0</v>
      </c>
      <c r="AI94" s="57">
        <f t="shared" si="6"/>
        <v>0</v>
      </c>
      <c r="AJ94" s="57">
        <f t="shared" si="7"/>
        <v>0</v>
      </c>
      <c r="AK94" s="56">
        <f t="shared" si="8"/>
        <v>0</v>
      </c>
      <c r="AL94" s="57">
        <f t="shared" si="9"/>
        <v>0</v>
      </c>
      <c r="AM94" s="57">
        <f t="shared" si="10"/>
        <v>-0.096816614</v>
      </c>
      <c r="AN94" s="57">
        <f t="shared" si="11"/>
        <v>0</v>
      </c>
      <c r="AO94" s="57">
        <f t="shared" si="12"/>
        <v>0.590183386</v>
      </c>
    </row>
    <row r="95">
      <c r="A95" s="53">
        <v>94.0</v>
      </c>
      <c r="B95" s="55" t="s">
        <v>1663</v>
      </c>
      <c r="C95" s="55" t="s">
        <v>1800</v>
      </c>
      <c r="D95" s="55" t="s">
        <v>1801</v>
      </c>
      <c r="E95" s="56">
        <v>30.0</v>
      </c>
      <c r="F95" s="55" t="s">
        <v>1802</v>
      </c>
      <c r="G95" s="55" t="s">
        <v>1803</v>
      </c>
      <c r="H95" s="55" t="s">
        <v>1804</v>
      </c>
      <c r="I95" s="55" t="s">
        <v>1805</v>
      </c>
      <c r="J95" s="56">
        <v>4.0</v>
      </c>
      <c r="K95" s="56">
        <v>4.0</v>
      </c>
      <c r="L95" s="56">
        <v>0.0</v>
      </c>
      <c r="M95" s="56">
        <v>1.0</v>
      </c>
      <c r="N95" s="56">
        <v>1.0</v>
      </c>
      <c r="O95" s="56">
        <v>0.0</v>
      </c>
      <c r="P95" s="56">
        <v>0.0</v>
      </c>
      <c r="Q95" s="56">
        <v>1.0</v>
      </c>
      <c r="R95" s="56">
        <v>0.0</v>
      </c>
      <c r="S95" s="56">
        <v>0.0</v>
      </c>
      <c r="T95" s="56">
        <v>2.0</v>
      </c>
      <c r="U95" s="56">
        <v>0.0</v>
      </c>
      <c r="V95" s="56">
        <v>0.0</v>
      </c>
      <c r="W95" s="56">
        <v>0.0</v>
      </c>
      <c r="X95" s="56">
        <v>0.0</v>
      </c>
      <c r="Y95" s="56">
        <v>0.0</v>
      </c>
      <c r="Z95" s="56">
        <v>0.0</v>
      </c>
      <c r="AA95" s="56"/>
      <c r="AB95" s="56"/>
      <c r="AC95" s="56"/>
      <c r="AD95" s="56">
        <f t="shared" si="1"/>
        <v>0</v>
      </c>
      <c r="AE95" s="56">
        <f t="shared" si="2"/>
        <v>0</v>
      </c>
      <c r="AF95" s="56">
        <f t="shared" si="3"/>
        <v>0.687</v>
      </c>
      <c r="AG95" s="57">
        <f t="shared" si="4"/>
        <v>0</v>
      </c>
      <c r="AH95" s="57">
        <f t="shared" si="5"/>
        <v>0</v>
      </c>
      <c r="AI95" s="57">
        <f t="shared" si="6"/>
        <v>0</v>
      </c>
      <c r="AJ95" s="57">
        <f t="shared" si="7"/>
        <v>0</v>
      </c>
      <c r="AK95" s="56">
        <f t="shared" si="8"/>
        <v>0</v>
      </c>
      <c r="AL95" s="57">
        <f t="shared" si="9"/>
        <v>0</v>
      </c>
      <c r="AM95" s="57">
        <f t="shared" si="10"/>
        <v>-0.096816614</v>
      </c>
      <c r="AN95" s="57">
        <f t="shared" si="11"/>
        <v>0</v>
      </c>
      <c r="AO95" s="57">
        <f t="shared" si="12"/>
        <v>0.590183386</v>
      </c>
    </row>
    <row r="96">
      <c r="A96" s="53">
        <v>95.0</v>
      </c>
      <c r="B96" s="55" t="s">
        <v>1602</v>
      </c>
      <c r="C96" s="55" t="s">
        <v>1800</v>
      </c>
      <c r="D96" s="55" t="s">
        <v>1801</v>
      </c>
      <c r="E96" s="56">
        <v>30.0</v>
      </c>
      <c r="F96" s="55" t="s">
        <v>1808</v>
      </c>
      <c r="G96" s="55" t="s">
        <v>1821</v>
      </c>
      <c r="H96" s="58"/>
      <c r="I96" s="55" t="s">
        <v>1822</v>
      </c>
      <c r="J96" s="56">
        <v>4.0</v>
      </c>
      <c r="K96" s="56">
        <v>4.0</v>
      </c>
      <c r="L96" s="56">
        <v>1.0</v>
      </c>
      <c r="M96" s="56">
        <v>1.0</v>
      </c>
      <c r="N96" s="56">
        <v>0.0</v>
      </c>
      <c r="O96" s="56">
        <v>0.0</v>
      </c>
      <c r="P96" s="56">
        <v>0.0</v>
      </c>
      <c r="Q96" s="56">
        <v>0.0</v>
      </c>
      <c r="R96" s="56">
        <v>0.0</v>
      </c>
      <c r="S96" s="56">
        <v>0.0</v>
      </c>
      <c r="T96" s="56">
        <v>2.0</v>
      </c>
      <c r="U96" s="56">
        <v>0.0</v>
      </c>
      <c r="V96" s="56">
        <v>0.0</v>
      </c>
      <c r="W96" s="56">
        <v>0.0</v>
      </c>
      <c r="X96" s="56">
        <v>0.0</v>
      </c>
      <c r="Y96" s="56">
        <v>1.0</v>
      </c>
      <c r="Z96" s="56">
        <v>0.0</v>
      </c>
      <c r="AA96" s="56"/>
      <c r="AB96" s="56"/>
      <c r="AC96" s="56"/>
      <c r="AD96" s="56">
        <f t="shared" si="1"/>
        <v>1</v>
      </c>
      <c r="AE96" s="56">
        <f t="shared" si="2"/>
        <v>0.496</v>
      </c>
      <c r="AF96" s="56">
        <f t="shared" si="3"/>
        <v>0</v>
      </c>
      <c r="AG96" s="57">
        <f t="shared" si="4"/>
        <v>0</v>
      </c>
      <c r="AH96" s="57">
        <f t="shared" si="5"/>
        <v>0</v>
      </c>
      <c r="AI96" s="57">
        <f t="shared" si="6"/>
        <v>0.82</v>
      </c>
      <c r="AJ96" s="57">
        <f t="shared" si="7"/>
        <v>0</v>
      </c>
      <c r="AK96" s="56">
        <f t="shared" si="8"/>
        <v>0</v>
      </c>
      <c r="AL96" s="57">
        <f t="shared" si="9"/>
        <v>0</v>
      </c>
      <c r="AM96" s="57">
        <f t="shared" si="10"/>
        <v>-0.096816614</v>
      </c>
      <c r="AN96" s="57">
        <f t="shared" si="11"/>
        <v>0</v>
      </c>
      <c r="AO96" s="57">
        <f t="shared" si="12"/>
        <v>1.219183386</v>
      </c>
    </row>
    <row r="97">
      <c r="A97" s="53">
        <v>96.0</v>
      </c>
      <c r="B97" s="55" t="s">
        <v>1496</v>
      </c>
      <c r="C97" s="55" t="s">
        <v>1800</v>
      </c>
      <c r="D97" s="55" t="s">
        <v>1801</v>
      </c>
      <c r="E97" s="56">
        <v>26.0</v>
      </c>
      <c r="F97" s="55" t="s">
        <v>1802</v>
      </c>
      <c r="G97" s="55" t="s">
        <v>1803</v>
      </c>
      <c r="H97" s="55" t="s">
        <v>1804</v>
      </c>
      <c r="I97" s="55" t="s">
        <v>1805</v>
      </c>
      <c r="J97" s="56">
        <v>3.0</v>
      </c>
      <c r="K97" s="56">
        <v>2.0</v>
      </c>
      <c r="L97" s="56">
        <v>1.0</v>
      </c>
      <c r="M97" s="56">
        <v>0.0</v>
      </c>
      <c r="N97" s="56">
        <v>0.0</v>
      </c>
      <c r="O97" s="56">
        <v>0.0</v>
      </c>
      <c r="P97" s="56">
        <v>0.0</v>
      </c>
      <c r="Q97" s="56">
        <v>0.0</v>
      </c>
      <c r="R97" s="56">
        <v>1.0</v>
      </c>
      <c r="S97" s="56">
        <v>0.0</v>
      </c>
      <c r="T97" s="56">
        <v>0.0</v>
      </c>
      <c r="U97" s="56">
        <v>0.0</v>
      </c>
      <c r="V97" s="56">
        <v>0.0</v>
      </c>
      <c r="W97" s="56">
        <v>0.0</v>
      </c>
      <c r="X97" s="56">
        <v>0.0</v>
      </c>
      <c r="Y97" s="56">
        <v>1.0</v>
      </c>
      <c r="Z97" s="56">
        <v>0.0</v>
      </c>
      <c r="AA97" s="56"/>
      <c r="AB97" s="56"/>
      <c r="AC97" s="56"/>
      <c r="AD97" s="56">
        <f t="shared" si="1"/>
        <v>0</v>
      </c>
      <c r="AE97" s="56">
        <f t="shared" si="2"/>
        <v>0</v>
      </c>
      <c r="AF97" s="56">
        <f t="shared" si="3"/>
        <v>0</v>
      </c>
      <c r="AG97" s="57">
        <f t="shared" si="4"/>
        <v>0</v>
      </c>
      <c r="AH97" s="57">
        <f t="shared" si="5"/>
        <v>0</v>
      </c>
      <c r="AI97" s="57">
        <f t="shared" si="6"/>
        <v>0.82</v>
      </c>
      <c r="AJ97" s="57">
        <f t="shared" si="7"/>
        <v>0</v>
      </c>
      <c r="AK97" s="56">
        <f t="shared" si="8"/>
        <v>1</v>
      </c>
      <c r="AL97" s="57">
        <f t="shared" si="9"/>
        <v>0.3533382409</v>
      </c>
      <c r="AM97" s="57">
        <f t="shared" si="10"/>
        <v>0</v>
      </c>
      <c r="AN97" s="57">
        <f t="shared" si="11"/>
        <v>0</v>
      </c>
      <c r="AO97" s="57">
        <f t="shared" si="12"/>
        <v>1.173338241</v>
      </c>
    </row>
    <row r="98">
      <c r="A98" s="53">
        <v>97.0</v>
      </c>
      <c r="B98" s="55" t="s">
        <v>1759</v>
      </c>
      <c r="C98" s="55" t="s">
        <v>1800</v>
      </c>
      <c r="D98" s="55" t="s">
        <v>1801</v>
      </c>
      <c r="E98" s="56">
        <v>26.0</v>
      </c>
      <c r="F98" s="55" t="s">
        <v>1802</v>
      </c>
      <c r="G98" s="55" t="s">
        <v>1810</v>
      </c>
      <c r="H98" s="55" t="s">
        <v>1804</v>
      </c>
      <c r="I98" s="55" t="s">
        <v>1809</v>
      </c>
      <c r="J98" s="56">
        <v>3.0</v>
      </c>
      <c r="K98" s="56">
        <v>3.0</v>
      </c>
      <c r="L98" s="56">
        <v>1.0</v>
      </c>
      <c r="M98" s="56">
        <v>1.0</v>
      </c>
      <c r="N98" s="56">
        <v>0.0</v>
      </c>
      <c r="O98" s="56">
        <v>0.0</v>
      </c>
      <c r="P98" s="56">
        <v>0.0</v>
      </c>
      <c r="Q98" s="56">
        <v>0.0</v>
      </c>
      <c r="R98" s="56">
        <v>0.0</v>
      </c>
      <c r="S98" s="56">
        <v>0.0</v>
      </c>
      <c r="T98" s="56">
        <v>0.0</v>
      </c>
      <c r="U98" s="56">
        <v>0.0</v>
      </c>
      <c r="V98" s="56">
        <v>0.0</v>
      </c>
      <c r="W98" s="56">
        <v>0.0</v>
      </c>
      <c r="X98" s="56">
        <v>0.0</v>
      </c>
      <c r="Y98" s="56">
        <v>0.0</v>
      </c>
      <c r="Z98" s="56">
        <v>0.0</v>
      </c>
      <c r="AA98" s="56"/>
      <c r="AB98" s="56"/>
      <c r="AC98" s="56"/>
      <c r="AD98" s="56">
        <f t="shared" si="1"/>
        <v>1</v>
      </c>
      <c r="AE98" s="56">
        <f t="shared" si="2"/>
        <v>0.496</v>
      </c>
      <c r="AF98" s="56">
        <f t="shared" si="3"/>
        <v>0</v>
      </c>
      <c r="AG98" s="57">
        <f t="shared" si="4"/>
        <v>0</v>
      </c>
      <c r="AH98" s="57">
        <f t="shared" si="5"/>
        <v>0</v>
      </c>
      <c r="AI98" s="57">
        <f t="shared" si="6"/>
        <v>0</v>
      </c>
      <c r="AJ98" s="57">
        <f t="shared" si="7"/>
        <v>0</v>
      </c>
      <c r="AK98" s="56">
        <f t="shared" si="8"/>
        <v>0</v>
      </c>
      <c r="AL98" s="57">
        <f t="shared" si="9"/>
        <v>0</v>
      </c>
      <c r="AM98" s="57">
        <f t="shared" si="10"/>
        <v>0</v>
      </c>
      <c r="AN98" s="57">
        <f t="shared" si="11"/>
        <v>0</v>
      </c>
      <c r="AO98" s="57">
        <f t="shared" si="12"/>
        <v>0.496</v>
      </c>
    </row>
    <row r="99">
      <c r="A99" s="53">
        <v>98.0</v>
      </c>
      <c r="B99" s="55" t="s">
        <v>1672</v>
      </c>
      <c r="C99" s="55" t="s">
        <v>1800</v>
      </c>
      <c r="D99" s="55" t="s">
        <v>1801</v>
      </c>
      <c r="E99" s="56">
        <v>28.0</v>
      </c>
      <c r="F99" s="55" t="s">
        <v>1802</v>
      </c>
      <c r="G99" s="55" t="s">
        <v>1807</v>
      </c>
      <c r="H99" s="55" t="s">
        <v>1804</v>
      </c>
      <c r="I99" s="55" t="s">
        <v>1806</v>
      </c>
      <c r="J99" s="56">
        <v>4.0</v>
      </c>
      <c r="K99" s="56">
        <v>2.0</v>
      </c>
      <c r="L99" s="56">
        <v>1.0</v>
      </c>
      <c r="M99" s="56">
        <v>0.0</v>
      </c>
      <c r="N99" s="56">
        <v>0.0</v>
      </c>
      <c r="O99" s="56">
        <v>0.0</v>
      </c>
      <c r="P99" s="56">
        <v>0.0</v>
      </c>
      <c r="Q99" s="56">
        <v>0.0</v>
      </c>
      <c r="R99" s="56">
        <v>2.0</v>
      </c>
      <c r="S99" s="56">
        <v>0.0</v>
      </c>
      <c r="T99" s="56">
        <v>0.0</v>
      </c>
      <c r="U99" s="56">
        <v>0.0</v>
      </c>
      <c r="V99" s="56">
        <v>0.0</v>
      </c>
      <c r="W99" s="56">
        <v>0.0</v>
      </c>
      <c r="X99" s="56">
        <v>0.0</v>
      </c>
      <c r="Y99" s="56">
        <v>0.0</v>
      </c>
      <c r="Z99" s="56">
        <v>0.0</v>
      </c>
      <c r="AA99" s="56"/>
      <c r="AB99" s="56"/>
      <c r="AC99" s="56"/>
      <c r="AD99" s="56">
        <f t="shared" si="1"/>
        <v>0</v>
      </c>
      <c r="AE99" s="56">
        <f t="shared" si="2"/>
        <v>0</v>
      </c>
      <c r="AF99" s="56">
        <f t="shared" si="3"/>
        <v>0</v>
      </c>
      <c r="AG99" s="57">
        <f t="shared" si="4"/>
        <v>0</v>
      </c>
      <c r="AH99" s="57">
        <f t="shared" si="5"/>
        <v>0</v>
      </c>
      <c r="AI99" s="57">
        <f t="shared" si="6"/>
        <v>0</v>
      </c>
      <c r="AJ99" s="57">
        <f t="shared" si="7"/>
        <v>0</v>
      </c>
      <c r="AK99" s="56">
        <f t="shared" si="8"/>
        <v>2</v>
      </c>
      <c r="AL99" s="57">
        <f t="shared" si="9"/>
        <v>0.7066764818</v>
      </c>
      <c r="AM99" s="57">
        <f t="shared" si="10"/>
        <v>0</v>
      </c>
      <c r="AN99" s="57">
        <f t="shared" si="11"/>
        <v>0</v>
      </c>
      <c r="AO99" s="57">
        <f t="shared" si="12"/>
        <v>0.7066764818</v>
      </c>
    </row>
    <row r="100">
      <c r="A100" s="53">
        <v>99.0</v>
      </c>
      <c r="B100" s="55" t="s">
        <v>1474</v>
      </c>
      <c r="C100" s="55" t="s">
        <v>1800</v>
      </c>
      <c r="D100" s="55" t="s">
        <v>1801</v>
      </c>
      <c r="E100" s="56">
        <v>26.0</v>
      </c>
      <c r="F100" s="55" t="s">
        <v>1802</v>
      </c>
      <c r="G100" s="55" t="s">
        <v>1828</v>
      </c>
      <c r="H100" s="58"/>
      <c r="I100" s="55" t="s">
        <v>1821</v>
      </c>
      <c r="J100" s="56">
        <v>3.0</v>
      </c>
      <c r="K100" s="56">
        <v>3.0</v>
      </c>
      <c r="L100" s="56">
        <v>0.0</v>
      </c>
      <c r="M100" s="56">
        <v>1.0</v>
      </c>
      <c r="N100" s="56">
        <v>1.0</v>
      </c>
      <c r="O100" s="56">
        <v>0.0</v>
      </c>
      <c r="P100" s="56">
        <v>0.0</v>
      </c>
      <c r="Q100" s="56">
        <v>0.0</v>
      </c>
      <c r="R100" s="56">
        <v>0.0</v>
      </c>
      <c r="S100" s="56">
        <v>0.0</v>
      </c>
      <c r="T100" s="56">
        <v>0.0</v>
      </c>
      <c r="U100" s="56">
        <v>0.0</v>
      </c>
      <c r="V100" s="56">
        <v>0.0</v>
      </c>
      <c r="W100" s="56">
        <v>0.0</v>
      </c>
      <c r="X100" s="56">
        <v>0.0</v>
      </c>
      <c r="Y100" s="56">
        <v>0.0</v>
      </c>
      <c r="Z100" s="56">
        <v>0.0</v>
      </c>
      <c r="AA100" s="56"/>
      <c r="AB100" s="56"/>
      <c r="AC100" s="56"/>
      <c r="AD100" s="56">
        <f t="shared" si="1"/>
        <v>0</v>
      </c>
      <c r="AE100" s="56">
        <f t="shared" si="2"/>
        <v>0</v>
      </c>
      <c r="AF100" s="56">
        <f t="shared" si="3"/>
        <v>0.687</v>
      </c>
      <c r="AG100" s="57">
        <f t="shared" si="4"/>
        <v>0</v>
      </c>
      <c r="AH100" s="57">
        <f t="shared" si="5"/>
        <v>0</v>
      </c>
      <c r="AI100" s="57">
        <f t="shared" si="6"/>
        <v>0</v>
      </c>
      <c r="AJ100" s="57">
        <f t="shared" si="7"/>
        <v>0</v>
      </c>
      <c r="AK100" s="56">
        <f t="shared" si="8"/>
        <v>0</v>
      </c>
      <c r="AL100" s="57">
        <f t="shared" si="9"/>
        <v>0</v>
      </c>
      <c r="AM100" s="57">
        <f t="shared" si="10"/>
        <v>0</v>
      </c>
      <c r="AN100" s="57">
        <f t="shared" si="11"/>
        <v>0</v>
      </c>
      <c r="AO100" s="57">
        <f t="shared" si="12"/>
        <v>0.687</v>
      </c>
    </row>
    <row r="101">
      <c r="A101" s="53">
        <v>100.0</v>
      </c>
      <c r="B101" s="55" t="s">
        <v>1153</v>
      </c>
      <c r="C101" s="55" t="s">
        <v>1800</v>
      </c>
      <c r="D101" s="55" t="s">
        <v>1801</v>
      </c>
      <c r="E101" s="56">
        <v>31.0</v>
      </c>
      <c r="F101" s="55" t="s">
        <v>1808</v>
      </c>
      <c r="G101" s="55" t="s">
        <v>1820</v>
      </c>
      <c r="H101" s="55" t="s">
        <v>1804</v>
      </c>
      <c r="I101" s="55" t="s">
        <v>1819</v>
      </c>
      <c r="J101" s="56">
        <v>1.0</v>
      </c>
      <c r="K101" s="56">
        <v>1.0</v>
      </c>
      <c r="L101" s="56">
        <v>0.0</v>
      </c>
      <c r="M101" s="56">
        <v>1.0</v>
      </c>
      <c r="N101" s="56">
        <v>0.0</v>
      </c>
      <c r="O101" s="56">
        <v>0.0</v>
      </c>
      <c r="P101" s="56">
        <v>0.0</v>
      </c>
      <c r="Q101" s="56">
        <v>0.0</v>
      </c>
      <c r="R101" s="56">
        <v>0.0</v>
      </c>
      <c r="S101" s="56">
        <v>0.0</v>
      </c>
      <c r="T101" s="56">
        <v>0.0</v>
      </c>
      <c r="U101" s="56">
        <v>0.0</v>
      </c>
      <c r="V101" s="56">
        <v>0.0</v>
      </c>
      <c r="W101" s="56">
        <v>0.0</v>
      </c>
      <c r="X101" s="56">
        <v>0.0</v>
      </c>
      <c r="Y101" s="56">
        <v>0.0</v>
      </c>
      <c r="Z101" s="56">
        <v>0.0</v>
      </c>
      <c r="AA101" s="56"/>
      <c r="AB101" s="56"/>
      <c r="AC101" s="56"/>
      <c r="AD101" s="56">
        <f t="shared" si="1"/>
        <v>1</v>
      </c>
      <c r="AE101" s="56">
        <f t="shared" si="2"/>
        <v>0.496</v>
      </c>
      <c r="AF101" s="56">
        <f t="shared" si="3"/>
        <v>0</v>
      </c>
      <c r="AG101" s="57">
        <f t="shared" si="4"/>
        <v>0</v>
      </c>
      <c r="AH101" s="57">
        <f t="shared" si="5"/>
        <v>0</v>
      </c>
      <c r="AI101" s="57">
        <f t="shared" si="6"/>
        <v>0</v>
      </c>
      <c r="AJ101" s="57">
        <f t="shared" si="7"/>
        <v>0</v>
      </c>
      <c r="AK101" s="56">
        <f t="shared" si="8"/>
        <v>0</v>
      </c>
      <c r="AL101" s="57">
        <f t="shared" si="9"/>
        <v>0</v>
      </c>
      <c r="AM101" s="57">
        <f t="shared" si="10"/>
        <v>0</v>
      </c>
      <c r="AN101" s="57">
        <f t="shared" si="11"/>
        <v>0</v>
      </c>
      <c r="AO101" s="57">
        <f t="shared" si="12"/>
        <v>0.496</v>
      </c>
    </row>
    <row r="102">
      <c r="A102" s="53">
        <v>101.0</v>
      </c>
      <c r="B102" s="55" t="s">
        <v>1469</v>
      </c>
      <c r="C102" s="55" t="s">
        <v>1800</v>
      </c>
      <c r="D102" s="55" t="s">
        <v>1801</v>
      </c>
      <c r="E102" s="56">
        <v>31.0</v>
      </c>
      <c r="F102" s="55" t="s">
        <v>1808</v>
      </c>
      <c r="G102" s="55" t="s">
        <v>1806</v>
      </c>
      <c r="H102" s="55" t="s">
        <v>1804</v>
      </c>
      <c r="I102" s="55" t="s">
        <v>1818</v>
      </c>
      <c r="J102" s="56">
        <v>5.0</v>
      </c>
      <c r="K102" s="56">
        <v>2.0</v>
      </c>
      <c r="L102" s="56">
        <v>0.0</v>
      </c>
      <c r="M102" s="56">
        <v>0.0</v>
      </c>
      <c r="N102" s="56">
        <v>0.0</v>
      </c>
      <c r="O102" s="56">
        <v>0.0</v>
      </c>
      <c r="P102" s="56">
        <v>0.0</v>
      </c>
      <c r="Q102" s="56">
        <v>0.0</v>
      </c>
      <c r="R102" s="56">
        <v>3.0</v>
      </c>
      <c r="S102" s="56">
        <v>1.0</v>
      </c>
      <c r="T102" s="56">
        <v>0.0</v>
      </c>
      <c r="U102" s="56">
        <v>0.0</v>
      </c>
      <c r="V102" s="56">
        <v>0.0</v>
      </c>
      <c r="W102" s="56">
        <v>0.0</v>
      </c>
      <c r="X102" s="56">
        <v>0.0</v>
      </c>
      <c r="Y102" s="56">
        <v>0.0</v>
      </c>
      <c r="Z102" s="56">
        <v>0.0</v>
      </c>
      <c r="AA102" s="56"/>
      <c r="AB102" s="56"/>
      <c r="AC102" s="56"/>
      <c r="AD102" s="56">
        <f t="shared" si="1"/>
        <v>0</v>
      </c>
      <c r="AE102" s="56">
        <f t="shared" si="2"/>
        <v>0</v>
      </c>
      <c r="AF102" s="56">
        <f t="shared" si="3"/>
        <v>0</v>
      </c>
      <c r="AG102" s="57">
        <f t="shared" si="4"/>
        <v>0</v>
      </c>
      <c r="AH102" s="57">
        <f t="shared" si="5"/>
        <v>0</v>
      </c>
      <c r="AI102" s="57">
        <f t="shared" si="6"/>
        <v>0</v>
      </c>
      <c r="AJ102" s="57">
        <f t="shared" si="7"/>
        <v>0</v>
      </c>
      <c r="AK102" s="56">
        <f t="shared" si="8"/>
        <v>3</v>
      </c>
      <c r="AL102" s="57">
        <f t="shared" si="9"/>
        <v>1.060014723</v>
      </c>
      <c r="AM102" s="57">
        <f t="shared" si="10"/>
        <v>0</v>
      </c>
      <c r="AN102" s="57">
        <f t="shared" si="11"/>
        <v>0</v>
      </c>
      <c r="AO102" s="57">
        <f t="shared" si="12"/>
        <v>1.060014723</v>
      </c>
    </row>
    <row r="103">
      <c r="A103" s="53">
        <v>102.0</v>
      </c>
      <c r="B103" s="55" t="s">
        <v>1723</v>
      </c>
      <c r="C103" s="55" t="s">
        <v>1800</v>
      </c>
      <c r="D103" s="55" t="s">
        <v>1801</v>
      </c>
      <c r="E103" s="56">
        <v>27.0</v>
      </c>
      <c r="F103" s="55" t="s">
        <v>1802</v>
      </c>
      <c r="G103" s="55" t="s">
        <v>1822</v>
      </c>
      <c r="H103" s="55" t="s">
        <v>1804</v>
      </c>
      <c r="I103" s="55" t="s">
        <v>1821</v>
      </c>
      <c r="J103" s="56">
        <v>4.0</v>
      </c>
      <c r="K103" s="56">
        <v>3.0</v>
      </c>
      <c r="L103" s="56">
        <v>0.0</v>
      </c>
      <c r="M103" s="56">
        <v>1.0</v>
      </c>
      <c r="N103" s="56">
        <v>0.0</v>
      </c>
      <c r="O103" s="56">
        <v>0.0</v>
      </c>
      <c r="P103" s="56">
        <v>0.0</v>
      </c>
      <c r="Q103" s="56">
        <v>0.0</v>
      </c>
      <c r="R103" s="56">
        <v>1.0</v>
      </c>
      <c r="S103" s="56">
        <v>0.0</v>
      </c>
      <c r="T103" s="56">
        <v>0.0</v>
      </c>
      <c r="U103" s="56">
        <v>0.0</v>
      </c>
      <c r="V103" s="56">
        <v>0.0</v>
      </c>
      <c r="W103" s="56">
        <v>0.0</v>
      </c>
      <c r="X103" s="56">
        <v>0.0</v>
      </c>
      <c r="Y103" s="56">
        <v>0.0</v>
      </c>
      <c r="Z103" s="56">
        <v>0.0</v>
      </c>
      <c r="AA103" s="56"/>
      <c r="AB103" s="56"/>
      <c r="AC103" s="56"/>
      <c r="AD103" s="56">
        <f t="shared" si="1"/>
        <v>1</v>
      </c>
      <c r="AE103" s="56">
        <f t="shared" si="2"/>
        <v>0.496</v>
      </c>
      <c r="AF103" s="56">
        <f t="shared" si="3"/>
        <v>0</v>
      </c>
      <c r="AG103" s="57">
        <f t="shared" si="4"/>
        <v>0</v>
      </c>
      <c r="AH103" s="57">
        <f t="shared" si="5"/>
        <v>0</v>
      </c>
      <c r="AI103" s="57">
        <f t="shared" si="6"/>
        <v>0</v>
      </c>
      <c r="AJ103" s="57">
        <f t="shared" si="7"/>
        <v>0</v>
      </c>
      <c r="AK103" s="56">
        <f t="shared" si="8"/>
        <v>1</v>
      </c>
      <c r="AL103" s="57">
        <f t="shared" si="9"/>
        <v>0.3533382409</v>
      </c>
      <c r="AM103" s="57">
        <f t="shared" si="10"/>
        <v>0</v>
      </c>
      <c r="AN103" s="57">
        <f t="shared" si="11"/>
        <v>0</v>
      </c>
      <c r="AO103" s="57">
        <f t="shared" si="12"/>
        <v>0.8493382409</v>
      </c>
    </row>
    <row r="104">
      <c r="A104" s="53">
        <v>103.0</v>
      </c>
      <c r="B104" s="55" t="s">
        <v>1551</v>
      </c>
      <c r="C104" s="55" t="s">
        <v>1800</v>
      </c>
      <c r="D104" s="55" t="s">
        <v>1801</v>
      </c>
      <c r="E104" s="56">
        <v>31.0</v>
      </c>
      <c r="F104" s="55" t="s">
        <v>1802</v>
      </c>
      <c r="G104" s="55" t="s">
        <v>1822</v>
      </c>
      <c r="H104" s="55" t="s">
        <v>1804</v>
      </c>
      <c r="I104" s="55" t="s">
        <v>1821</v>
      </c>
      <c r="J104" s="56">
        <v>4.0</v>
      </c>
      <c r="K104" s="56">
        <v>2.0</v>
      </c>
      <c r="L104" s="56">
        <v>1.0</v>
      </c>
      <c r="M104" s="56">
        <v>0.0</v>
      </c>
      <c r="N104" s="56">
        <v>0.0</v>
      </c>
      <c r="O104" s="56">
        <v>0.0</v>
      </c>
      <c r="P104" s="56">
        <v>0.0</v>
      </c>
      <c r="Q104" s="56">
        <v>0.0</v>
      </c>
      <c r="R104" s="56">
        <v>2.0</v>
      </c>
      <c r="S104" s="56">
        <v>0.0</v>
      </c>
      <c r="T104" s="56">
        <v>1.0</v>
      </c>
      <c r="U104" s="56">
        <v>0.0</v>
      </c>
      <c r="V104" s="56">
        <v>0.0</v>
      </c>
      <c r="W104" s="56">
        <v>0.0</v>
      </c>
      <c r="X104" s="56">
        <v>0.0</v>
      </c>
      <c r="Y104" s="56">
        <v>0.0</v>
      </c>
      <c r="Z104" s="56">
        <v>0.0</v>
      </c>
      <c r="AA104" s="56"/>
      <c r="AB104" s="56"/>
      <c r="AC104" s="56"/>
      <c r="AD104" s="56">
        <f t="shared" si="1"/>
        <v>0</v>
      </c>
      <c r="AE104" s="56">
        <f t="shared" si="2"/>
        <v>0</v>
      </c>
      <c r="AF104" s="56">
        <f t="shared" si="3"/>
        <v>0</v>
      </c>
      <c r="AG104" s="57">
        <f t="shared" si="4"/>
        <v>0</v>
      </c>
      <c r="AH104" s="57">
        <f t="shared" si="5"/>
        <v>0</v>
      </c>
      <c r="AI104" s="57">
        <f t="shared" si="6"/>
        <v>0</v>
      </c>
      <c r="AJ104" s="57">
        <f t="shared" si="7"/>
        <v>0</v>
      </c>
      <c r="AK104" s="56">
        <f t="shared" si="8"/>
        <v>2</v>
      </c>
      <c r="AL104" s="57">
        <f t="shared" si="9"/>
        <v>0.7066764818</v>
      </c>
      <c r="AM104" s="57">
        <f t="shared" si="10"/>
        <v>-0.048408307</v>
      </c>
      <c r="AN104" s="57">
        <f t="shared" si="11"/>
        <v>0</v>
      </c>
      <c r="AO104" s="57">
        <f t="shared" si="12"/>
        <v>0.6582681748</v>
      </c>
    </row>
    <row r="105">
      <c r="A105" s="53">
        <v>104.0</v>
      </c>
      <c r="B105" s="55" t="s">
        <v>1224</v>
      </c>
      <c r="C105" s="55" t="s">
        <v>1800</v>
      </c>
      <c r="D105" s="55" t="s">
        <v>1801</v>
      </c>
      <c r="E105" s="56">
        <v>29.0</v>
      </c>
      <c r="F105" s="55" t="s">
        <v>1808</v>
      </c>
      <c r="G105" s="55" t="s">
        <v>1812</v>
      </c>
      <c r="H105" s="58"/>
      <c r="I105" s="55" t="s">
        <v>1811</v>
      </c>
      <c r="J105" s="56">
        <v>4.0</v>
      </c>
      <c r="K105" s="56">
        <v>3.0</v>
      </c>
      <c r="L105" s="56">
        <v>0.0</v>
      </c>
      <c r="M105" s="56">
        <v>1.0</v>
      </c>
      <c r="N105" s="56">
        <v>0.0</v>
      </c>
      <c r="O105" s="56">
        <v>0.0</v>
      </c>
      <c r="P105" s="56">
        <v>0.0</v>
      </c>
      <c r="Q105" s="56">
        <v>0.0</v>
      </c>
      <c r="R105" s="56">
        <v>1.0</v>
      </c>
      <c r="S105" s="56">
        <v>0.0</v>
      </c>
      <c r="T105" s="56">
        <v>1.0</v>
      </c>
      <c r="U105" s="56">
        <v>0.0</v>
      </c>
      <c r="V105" s="56">
        <v>0.0</v>
      </c>
      <c r="W105" s="56">
        <v>0.0</v>
      </c>
      <c r="X105" s="56">
        <v>0.0</v>
      </c>
      <c r="Y105" s="56">
        <v>0.0</v>
      </c>
      <c r="Z105" s="56">
        <v>0.0</v>
      </c>
      <c r="AA105" s="56"/>
      <c r="AB105" s="56"/>
      <c r="AC105" s="56"/>
      <c r="AD105" s="56">
        <f t="shared" si="1"/>
        <v>1</v>
      </c>
      <c r="AE105" s="56">
        <f t="shared" si="2"/>
        <v>0.496</v>
      </c>
      <c r="AF105" s="56">
        <f t="shared" si="3"/>
        <v>0</v>
      </c>
      <c r="AG105" s="57">
        <f t="shared" si="4"/>
        <v>0</v>
      </c>
      <c r="AH105" s="57">
        <f t="shared" si="5"/>
        <v>0</v>
      </c>
      <c r="AI105" s="57">
        <f t="shared" si="6"/>
        <v>0</v>
      </c>
      <c r="AJ105" s="57">
        <f t="shared" si="7"/>
        <v>0</v>
      </c>
      <c r="AK105" s="56">
        <f t="shared" si="8"/>
        <v>1</v>
      </c>
      <c r="AL105" s="57">
        <f t="shared" si="9"/>
        <v>0.3533382409</v>
      </c>
      <c r="AM105" s="57">
        <f t="shared" si="10"/>
        <v>-0.048408307</v>
      </c>
      <c r="AN105" s="57">
        <f t="shared" si="11"/>
        <v>0</v>
      </c>
      <c r="AO105" s="57">
        <f t="shared" si="12"/>
        <v>0.8009299339</v>
      </c>
    </row>
    <row r="106">
      <c r="A106" s="53">
        <v>105.0</v>
      </c>
      <c r="B106" s="55" t="s">
        <v>1562</v>
      </c>
      <c r="C106" s="55" t="s">
        <v>1800</v>
      </c>
      <c r="D106" s="55" t="s">
        <v>1801</v>
      </c>
      <c r="E106" s="56">
        <v>25.0</v>
      </c>
      <c r="F106" s="55" t="s">
        <v>1808</v>
      </c>
      <c r="G106" s="55" t="s">
        <v>1816</v>
      </c>
      <c r="H106" s="55" t="s">
        <v>1804</v>
      </c>
      <c r="I106" s="55" t="s">
        <v>1815</v>
      </c>
      <c r="J106" s="56">
        <v>6.0</v>
      </c>
      <c r="K106" s="56">
        <v>6.0</v>
      </c>
      <c r="L106" s="56">
        <v>0.0</v>
      </c>
      <c r="M106" s="56">
        <v>2.0</v>
      </c>
      <c r="N106" s="56">
        <v>1.0</v>
      </c>
      <c r="O106" s="56">
        <v>0.0</v>
      </c>
      <c r="P106" s="56">
        <v>0.0</v>
      </c>
      <c r="Q106" s="56">
        <v>0.0</v>
      </c>
      <c r="R106" s="56">
        <v>0.0</v>
      </c>
      <c r="S106" s="56">
        <v>0.0</v>
      </c>
      <c r="T106" s="56">
        <v>2.0</v>
      </c>
      <c r="U106" s="56">
        <v>0.0</v>
      </c>
      <c r="V106" s="56">
        <v>0.0</v>
      </c>
      <c r="W106" s="56">
        <v>0.0</v>
      </c>
      <c r="X106" s="56">
        <v>0.0</v>
      </c>
      <c r="Y106" s="56">
        <v>1.0</v>
      </c>
      <c r="Z106" s="56">
        <v>0.0</v>
      </c>
      <c r="AA106" s="56"/>
      <c r="AB106" s="56"/>
      <c r="AC106" s="56"/>
      <c r="AD106" s="56">
        <f t="shared" si="1"/>
        <v>1</v>
      </c>
      <c r="AE106" s="56">
        <f t="shared" si="2"/>
        <v>0.496</v>
      </c>
      <c r="AF106" s="56">
        <f t="shared" si="3"/>
        <v>0.687</v>
      </c>
      <c r="AG106" s="57">
        <f t="shared" si="4"/>
        <v>0</v>
      </c>
      <c r="AH106" s="57">
        <f t="shared" si="5"/>
        <v>0</v>
      </c>
      <c r="AI106" s="57">
        <f t="shared" si="6"/>
        <v>0.82</v>
      </c>
      <c r="AJ106" s="57">
        <f t="shared" si="7"/>
        <v>0</v>
      </c>
      <c r="AK106" s="56">
        <f t="shared" si="8"/>
        <v>0</v>
      </c>
      <c r="AL106" s="57">
        <f t="shared" si="9"/>
        <v>0</v>
      </c>
      <c r="AM106" s="57">
        <f t="shared" si="10"/>
        <v>-0.096816614</v>
      </c>
      <c r="AN106" s="57">
        <f t="shared" si="11"/>
        <v>0</v>
      </c>
      <c r="AO106" s="57">
        <f t="shared" si="12"/>
        <v>1.906183386</v>
      </c>
    </row>
    <row r="107">
      <c r="A107" s="53">
        <v>106.0</v>
      </c>
      <c r="B107" s="55" t="s">
        <v>1534</v>
      </c>
      <c r="C107" s="55" t="s">
        <v>1800</v>
      </c>
      <c r="D107" s="55" t="s">
        <v>1801</v>
      </c>
      <c r="E107" s="56">
        <v>28.0</v>
      </c>
      <c r="F107" s="55" t="s">
        <v>1802</v>
      </c>
      <c r="G107" s="55" t="s">
        <v>1810</v>
      </c>
      <c r="H107" s="55" t="s">
        <v>1804</v>
      </c>
      <c r="I107" s="55" t="s">
        <v>1809</v>
      </c>
      <c r="J107" s="56">
        <v>3.0</v>
      </c>
      <c r="K107" s="56">
        <v>3.0</v>
      </c>
      <c r="L107" s="56">
        <v>0.0</v>
      </c>
      <c r="M107" s="56">
        <v>1.0</v>
      </c>
      <c r="N107" s="56">
        <v>0.0</v>
      </c>
      <c r="O107" s="56">
        <v>0.0</v>
      </c>
      <c r="P107" s="56">
        <v>0.0</v>
      </c>
      <c r="Q107" s="56">
        <v>1.0</v>
      </c>
      <c r="R107" s="56">
        <v>0.0</v>
      </c>
      <c r="S107" s="56">
        <v>0.0</v>
      </c>
      <c r="T107" s="56">
        <v>1.0</v>
      </c>
      <c r="U107" s="56">
        <v>0.0</v>
      </c>
      <c r="V107" s="56">
        <v>0.0</v>
      </c>
      <c r="W107" s="56">
        <v>0.0</v>
      </c>
      <c r="X107" s="56">
        <v>0.0</v>
      </c>
      <c r="Y107" s="56">
        <v>0.0</v>
      </c>
      <c r="Z107" s="56">
        <v>0.0</v>
      </c>
      <c r="AA107" s="56"/>
      <c r="AB107" s="56"/>
      <c r="AC107" s="56"/>
      <c r="AD107" s="56">
        <f t="shared" si="1"/>
        <v>1</v>
      </c>
      <c r="AE107" s="56">
        <f t="shared" si="2"/>
        <v>0.496</v>
      </c>
      <c r="AF107" s="56">
        <f t="shared" si="3"/>
        <v>0</v>
      </c>
      <c r="AG107" s="57">
        <f t="shared" si="4"/>
        <v>0</v>
      </c>
      <c r="AH107" s="57">
        <f t="shared" si="5"/>
        <v>0</v>
      </c>
      <c r="AI107" s="57">
        <f t="shared" si="6"/>
        <v>0</v>
      </c>
      <c r="AJ107" s="57">
        <f t="shared" si="7"/>
        <v>0</v>
      </c>
      <c r="AK107" s="56">
        <f t="shared" si="8"/>
        <v>0</v>
      </c>
      <c r="AL107" s="57">
        <f t="shared" si="9"/>
        <v>0</v>
      </c>
      <c r="AM107" s="57">
        <f t="shared" si="10"/>
        <v>-0.048408307</v>
      </c>
      <c r="AN107" s="57">
        <f t="shared" si="11"/>
        <v>0</v>
      </c>
      <c r="AO107" s="57">
        <f t="shared" si="12"/>
        <v>0.447591693</v>
      </c>
    </row>
    <row r="108">
      <c r="A108" s="53">
        <v>107.0</v>
      </c>
      <c r="B108" s="55" t="s">
        <v>1497</v>
      </c>
      <c r="C108" s="55" t="s">
        <v>1800</v>
      </c>
      <c r="D108" s="55" t="s">
        <v>1801</v>
      </c>
      <c r="E108" s="56">
        <v>26.0</v>
      </c>
      <c r="F108" s="55" t="s">
        <v>1802</v>
      </c>
      <c r="G108" s="55" t="s">
        <v>1822</v>
      </c>
      <c r="H108" s="55" t="s">
        <v>1804</v>
      </c>
      <c r="I108" s="55" t="s">
        <v>1821</v>
      </c>
      <c r="J108" s="56">
        <v>4.0</v>
      </c>
      <c r="K108" s="56">
        <v>3.0</v>
      </c>
      <c r="L108" s="56">
        <v>0.0</v>
      </c>
      <c r="M108" s="56">
        <v>1.0</v>
      </c>
      <c r="N108" s="56">
        <v>0.0</v>
      </c>
      <c r="O108" s="56">
        <v>0.0</v>
      </c>
      <c r="P108" s="56">
        <v>0.0</v>
      </c>
      <c r="Q108" s="56">
        <v>0.0</v>
      </c>
      <c r="R108" s="56">
        <v>1.0</v>
      </c>
      <c r="S108" s="56">
        <v>0.0</v>
      </c>
      <c r="T108" s="56">
        <v>1.0</v>
      </c>
      <c r="U108" s="56">
        <v>0.0</v>
      </c>
      <c r="V108" s="56">
        <v>0.0</v>
      </c>
      <c r="W108" s="56">
        <v>0.0</v>
      </c>
      <c r="X108" s="56">
        <v>0.0</v>
      </c>
      <c r="Y108" s="56">
        <v>0.0</v>
      </c>
      <c r="Z108" s="56">
        <v>0.0</v>
      </c>
      <c r="AA108" s="56"/>
      <c r="AB108" s="56"/>
      <c r="AC108" s="56"/>
      <c r="AD108" s="56">
        <f t="shared" si="1"/>
        <v>1</v>
      </c>
      <c r="AE108" s="56">
        <f t="shared" si="2"/>
        <v>0.496</v>
      </c>
      <c r="AF108" s="56">
        <f t="shared" si="3"/>
        <v>0</v>
      </c>
      <c r="AG108" s="57">
        <f t="shared" si="4"/>
        <v>0</v>
      </c>
      <c r="AH108" s="57">
        <f t="shared" si="5"/>
        <v>0</v>
      </c>
      <c r="AI108" s="57">
        <f t="shared" si="6"/>
        <v>0</v>
      </c>
      <c r="AJ108" s="57">
        <f t="shared" si="7"/>
        <v>0</v>
      </c>
      <c r="AK108" s="56">
        <f t="shared" si="8"/>
        <v>1</v>
      </c>
      <c r="AL108" s="57">
        <f t="shared" si="9"/>
        <v>0.3533382409</v>
      </c>
      <c r="AM108" s="57">
        <f t="shared" si="10"/>
        <v>-0.048408307</v>
      </c>
      <c r="AN108" s="57">
        <f t="shared" si="11"/>
        <v>0</v>
      </c>
      <c r="AO108" s="57">
        <f t="shared" si="12"/>
        <v>0.8009299339</v>
      </c>
    </row>
    <row r="109">
      <c r="A109" s="53">
        <v>108.0</v>
      </c>
      <c r="B109" s="55" t="s">
        <v>1549</v>
      </c>
      <c r="C109" s="55" t="s">
        <v>1800</v>
      </c>
      <c r="D109" s="55" t="s">
        <v>1801</v>
      </c>
      <c r="E109" s="56">
        <v>25.0</v>
      </c>
      <c r="F109" s="55" t="s">
        <v>1802</v>
      </c>
      <c r="G109" s="55" t="s">
        <v>1818</v>
      </c>
      <c r="H109" s="58"/>
      <c r="I109" s="55" t="s">
        <v>1806</v>
      </c>
      <c r="J109" s="56">
        <v>4.0</v>
      </c>
      <c r="K109" s="56">
        <v>3.0</v>
      </c>
      <c r="L109" s="56">
        <v>0.0</v>
      </c>
      <c r="M109" s="56">
        <v>1.0</v>
      </c>
      <c r="N109" s="56">
        <v>0.0</v>
      </c>
      <c r="O109" s="56">
        <v>0.0</v>
      </c>
      <c r="P109" s="56">
        <v>0.0</v>
      </c>
      <c r="Q109" s="56">
        <v>0.0</v>
      </c>
      <c r="R109" s="56">
        <v>1.0</v>
      </c>
      <c r="S109" s="56">
        <v>1.0</v>
      </c>
      <c r="T109" s="56">
        <v>1.0</v>
      </c>
      <c r="U109" s="56">
        <v>0.0</v>
      </c>
      <c r="V109" s="56">
        <v>0.0</v>
      </c>
      <c r="W109" s="56">
        <v>0.0</v>
      </c>
      <c r="X109" s="56">
        <v>0.0</v>
      </c>
      <c r="Y109" s="56">
        <v>0.0</v>
      </c>
      <c r="Z109" s="56">
        <v>0.0</v>
      </c>
      <c r="AA109" s="56"/>
      <c r="AB109" s="56"/>
      <c r="AC109" s="56"/>
      <c r="AD109" s="56">
        <f t="shared" si="1"/>
        <v>1</v>
      </c>
      <c r="AE109" s="56">
        <f t="shared" si="2"/>
        <v>0.496</v>
      </c>
      <c r="AF109" s="56">
        <f t="shared" si="3"/>
        <v>0</v>
      </c>
      <c r="AG109" s="57">
        <f t="shared" si="4"/>
        <v>0</v>
      </c>
      <c r="AH109" s="57">
        <f t="shared" si="5"/>
        <v>0</v>
      </c>
      <c r="AI109" s="57">
        <f t="shared" si="6"/>
        <v>0</v>
      </c>
      <c r="AJ109" s="57">
        <f t="shared" si="7"/>
        <v>0</v>
      </c>
      <c r="AK109" s="56">
        <f t="shared" si="8"/>
        <v>1</v>
      </c>
      <c r="AL109" s="57">
        <f t="shared" si="9"/>
        <v>0.3533382409</v>
      </c>
      <c r="AM109" s="57">
        <f t="shared" si="10"/>
        <v>-0.048408307</v>
      </c>
      <c r="AN109" s="57">
        <f t="shared" si="11"/>
        <v>0</v>
      </c>
      <c r="AO109" s="57">
        <f t="shared" si="12"/>
        <v>0.8009299339</v>
      </c>
    </row>
    <row r="110">
      <c r="A110" s="53">
        <v>109.0</v>
      </c>
      <c r="B110" s="55" t="s">
        <v>1493</v>
      </c>
      <c r="C110" s="55" t="s">
        <v>1800</v>
      </c>
      <c r="D110" s="55" t="s">
        <v>1801</v>
      </c>
      <c r="E110" s="56">
        <v>35.0</v>
      </c>
      <c r="F110" s="55" t="s">
        <v>1802</v>
      </c>
      <c r="G110" s="55" t="s">
        <v>1830</v>
      </c>
      <c r="H110" s="55" t="s">
        <v>1804</v>
      </c>
      <c r="I110" s="55" t="s">
        <v>1829</v>
      </c>
      <c r="J110" s="56">
        <v>4.0</v>
      </c>
      <c r="K110" s="56">
        <v>2.0</v>
      </c>
      <c r="L110" s="56">
        <v>1.0</v>
      </c>
      <c r="M110" s="56">
        <v>0.0</v>
      </c>
      <c r="N110" s="56">
        <v>0.0</v>
      </c>
      <c r="O110" s="56">
        <v>0.0</v>
      </c>
      <c r="P110" s="56">
        <v>0.0</v>
      </c>
      <c r="Q110" s="56">
        <v>0.0</v>
      </c>
      <c r="R110" s="56">
        <v>2.0</v>
      </c>
      <c r="S110" s="56">
        <v>0.0</v>
      </c>
      <c r="T110" s="56">
        <v>1.0</v>
      </c>
      <c r="U110" s="56">
        <v>0.0</v>
      </c>
      <c r="V110" s="56">
        <v>0.0</v>
      </c>
      <c r="W110" s="56">
        <v>0.0</v>
      </c>
      <c r="X110" s="56">
        <v>0.0</v>
      </c>
      <c r="Y110" s="56">
        <v>0.0</v>
      </c>
      <c r="Z110" s="56">
        <v>0.0</v>
      </c>
      <c r="AA110" s="56"/>
      <c r="AB110" s="56"/>
      <c r="AC110" s="56"/>
      <c r="AD110" s="56">
        <f t="shared" si="1"/>
        <v>0</v>
      </c>
      <c r="AE110" s="56">
        <f t="shared" si="2"/>
        <v>0</v>
      </c>
      <c r="AF110" s="56">
        <f t="shared" si="3"/>
        <v>0</v>
      </c>
      <c r="AG110" s="57">
        <f t="shared" si="4"/>
        <v>0</v>
      </c>
      <c r="AH110" s="57">
        <f t="shared" si="5"/>
        <v>0</v>
      </c>
      <c r="AI110" s="57">
        <f t="shared" si="6"/>
        <v>0</v>
      </c>
      <c r="AJ110" s="57">
        <f t="shared" si="7"/>
        <v>0</v>
      </c>
      <c r="AK110" s="56">
        <f t="shared" si="8"/>
        <v>2</v>
      </c>
      <c r="AL110" s="57">
        <f t="shared" si="9"/>
        <v>0.7066764818</v>
      </c>
      <c r="AM110" s="57">
        <f t="shared" si="10"/>
        <v>-0.048408307</v>
      </c>
      <c r="AN110" s="57">
        <f t="shared" si="11"/>
        <v>0</v>
      </c>
      <c r="AO110" s="57">
        <f t="shared" si="12"/>
        <v>0.6582681748</v>
      </c>
    </row>
    <row r="111">
      <c r="A111" s="53">
        <v>110.0</v>
      </c>
      <c r="B111" s="55" t="s">
        <v>1205</v>
      </c>
      <c r="C111" s="55" t="s">
        <v>1800</v>
      </c>
      <c r="D111" s="55" t="s">
        <v>1801</v>
      </c>
      <c r="E111" s="56">
        <v>36.0</v>
      </c>
      <c r="F111" s="55" t="s">
        <v>1808</v>
      </c>
      <c r="G111" s="55" t="s">
        <v>1819</v>
      </c>
      <c r="H111" s="58"/>
      <c r="I111" s="55" t="s">
        <v>1820</v>
      </c>
      <c r="J111" s="56">
        <v>5.0</v>
      </c>
      <c r="K111" s="56">
        <v>5.0</v>
      </c>
      <c r="L111" s="56">
        <v>1.0</v>
      </c>
      <c r="M111" s="56">
        <v>1.0</v>
      </c>
      <c r="N111" s="56">
        <v>1.0</v>
      </c>
      <c r="O111" s="56">
        <v>0.0</v>
      </c>
      <c r="P111" s="56">
        <v>0.0</v>
      </c>
      <c r="Q111" s="56">
        <v>0.0</v>
      </c>
      <c r="R111" s="56">
        <v>0.0</v>
      </c>
      <c r="S111" s="56">
        <v>0.0</v>
      </c>
      <c r="T111" s="56">
        <v>1.0</v>
      </c>
      <c r="U111" s="56">
        <v>0.0</v>
      </c>
      <c r="V111" s="56">
        <v>0.0</v>
      </c>
      <c r="W111" s="56">
        <v>0.0</v>
      </c>
      <c r="X111" s="56">
        <v>0.0</v>
      </c>
      <c r="Y111" s="56">
        <v>0.0</v>
      </c>
      <c r="Z111" s="56">
        <v>0.0</v>
      </c>
      <c r="AA111" s="56"/>
      <c r="AB111" s="56"/>
      <c r="AC111" s="56"/>
      <c r="AD111" s="56">
        <f t="shared" si="1"/>
        <v>0</v>
      </c>
      <c r="AE111" s="56">
        <f t="shared" si="2"/>
        <v>0</v>
      </c>
      <c r="AF111" s="56">
        <f t="shared" si="3"/>
        <v>0.687</v>
      </c>
      <c r="AG111" s="57">
        <f t="shared" si="4"/>
        <v>0</v>
      </c>
      <c r="AH111" s="57">
        <f t="shared" si="5"/>
        <v>0</v>
      </c>
      <c r="AI111" s="57">
        <f t="shared" si="6"/>
        <v>0</v>
      </c>
      <c r="AJ111" s="57">
        <f t="shared" si="7"/>
        <v>0</v>
      </c>
      <c r="AK111" s="56">
        <f t="shared" si="8"/>
        <v>0</v>
      </c>
      <c r="AL111" s="57">
        <f t="shared" si="9"/>
        <v>0</v>
      </c>
      <c r="AM111" s="57">
        <f t="shared" si="10"/>
        <v>-0.048408307</v>
      </c>
      <c r="AN111" s="57">
        <f t="shared" si="11"/>
        <v>0</v>
      </c>
      <c r="AO111" s="57">
        <f t="shared" si="12"/>
        <v>0.638591693</v>
      </c>
    </row>
    <row r="112">
      <c r="A112" s="53">
        <v>111.0</v>
      </c>
      <c r="B112" s="55" t="s">
        <v>1501</v>
      </c>
      <c r="C112" s="55" t="s">
        <v>1800</v>
      </c>
      <c r="D112" s="55" t="s">
        <v>1801</v>
      </c>
      <c r="E112" s="56">
        <v>34.0</v>
      </c>
      <c r="F112" s="55" t="s">
        <v>1808</v>
      </c>
      <c r="G112" s="55" t="s">
        <v>1815</v>
      </c>
      <c r="H112" s="58"/>
      <c r="I112" s="55" t="s">
        <v>1816</v>
      </c>
      <c r="J112" s="56">
        <v>8.0</v>
      </c>
      <c r="K112" s="56">
        <v>7.0</v>
      </c>
      <c r="L112" s="56">
        <v>1.0</v>
      </c>
      <c r="M112" s="56">
        <v>2.0</v>
      </c>
      <c r="N112" s="56">
        <v>0.0</v>
      </c>
      <c r="O112" s="56">
        <v>0.0</v>
      </c>
      <c r="P112" s="56">
        <v>0.0</v>
      </c>
      <c r="Q112" s="56">
        <v>0.0</v>
      </c>
      <c r="R112" s="56">
        <v>1.0</v>
      </c>
      <c r="S112" s="56">
        <v>0.0</v>
      </c>
      <c r="T112" s="56">
        <v>0.0</v>
      </c>
      <c r="U112" s="56">
        <v>0.0</v>
      </c>
      <c r="V112" s="56">
        <v>0.0</v>
      </c>
      <c r="W112" s="56">
        <v>0.0</v>
      </c>
      <c r="X112" s="56">
        <v>0.0</v>
      </c>
      <c r="Y112" s="56">
        <v>0.0</v>
      </c>
      <c r="Z112" s="56">
        <v>0.0</v>
      </c>
      <c r="AA112" s="56"/>
      <c r="AB112" s="56"/>
      <c r="AC112" s="56"/>
      <c r="AD112" s="56">
        <f t="shared" si="1"/>
        <v>2</v>
      </c>
      <c r="AE112" s="56">
        <f t="shared" si="2"/>
        <v>0.992</v>
      </c>
      <c r="AF112" s="56">
        <f t="shared" si="3"/>
        <v>0</v>
      </c>
      <c r="AG112" s="57">
        <f t="shared" si="4"/>
        <v>0</v>
      </c>
      <c r="AH112" s="57">
        <f t="shared" si="5"/>
        <v>0</v>
      </c>
      <c r="AI112" s="57">
        <f t="shared" si="6"/>
        <v>0</v>
      </c>
      <c r="AJ112" s="57">
        <f t="shared" si="7"/>
        <v>0</v>
      </c>
      <c r="AK112" s="56">
        <f t="shared" si="8"/>
        <v>1</v>
      </c>
      <c r="AL112" s="57">
        <f t="shared" si="9"/>
        <v>0.3533382409</v>
      </c>
      <c r="AM112" s="57">
        <f t="shared" si="10"/>
        <v>0</v>
      </c>
      <c r="AN112" s="57">
        <f t="shared" si="11"/>
        <v>0</v>
      </c>
      <c r="AO112" s="57">
        <f t="shared" si="12"/>
        <v>1.345338241</v>
      </c>
    </row>
    <row r="113">
      <c r="A113" s="53">
        <v>112.0</v>
      </c>
      <c r="B113" s="55" t="s">
        <v>1766</v>
      </c>
      <c r="C113" s="55" t="s">
        <v>1800</v>
      </c>
      <c r="D113" s="55" t="s">
        <v>1801</v>
      </c>
      <c r="E113" s="56">
        <v>32.0</v>
      </c>
      <c r="F113" s="55" t="s">
        <v>1802</v>
      </c>
      <c r="G113" s="55" t="s">
        <v>1830</v>
      </c>
      <c r="H113" s="55" t="s">
        <v>1804</v>
      </c>
      <c r="I113" s="55" t="s">
        <v>1829</v>
      </c>
      <c r="J113" s="56">
        <v>4.0</v>
      </c>
      <c r="K113" s="56">
        <v>2.0</v>
      </c>
      <c r="L113" s="56">
        <v>1.0</v>
      </c>
      <c r="M113" s="56">
        <v>0.0</v>
      </c>
      <c r="N113" s="56">
        <v>0.0</v>
      </c>
      <c r="O113" s="56">
        <v>0.0</v>
      </c>
      <c r="P113" s="56">
        <v>0.0</v>
      </c>
      <c r="Q113" s="56">
        <v>0.0</v>
      </c>
      <c r="R113" s="56">
        <v>0.0</v>
      </c>
      <c r="S113" s="56">
        <v>0.0</v>
      </c>
      <c r="T113" s="56">
        <v>2.0</v>
      </c>
      <c r="U113" s="56">
        <v>2.0</v>
      </c>
      <c r="V113" s="56">
        <v>0.0</v>
      </c>
      <c r="W113" s="56">
        <v>0.0</v>
      </c>
      <c r="X113" s="56">
        <v>0.0</v>
      </c>
      <c r="Y113" s="56">
        <v>0.0</v>
      </c>
      <c r="Z113" s="56">
        <v>0.0</v>
      </c>
      <c r="AA113" s="56"/>
      <c r="AB113" s="56"/>
      <c r="AC113" s="56"/>
      <c r="AD113" s="56">
        <f t="shared" si="1"/>
        <v>0</v>
      </c>
      <c r="AE113" s="56">
        <f t="shared" si="2"/>
        <v>0</v>
      </c>
      <c r="AF113" s="56">
        <f t="shared" si="3"/>
        <v>0</v>
      </c>
      <c r="AG113" s="57">
        <f t="shared" si="4"/>
        <v>0</v>
      </c>
      <c r="AH113" s="57">
        <f t="shared" si="5"/>
        <v>0</v>
      </c>
      <c r="AI113" s="57">
        <f t="shared" si="6"/>
        <v>0</v>
      </c>
      <c r="AJ113" s="57">
        <f t="shared" si="7"/>
        <v>0</v>
      </c>
      <c r="AK113" s="56">
        <f t="shared" si="8"/>
        <v>2</v>
      </c>
      <c r="AL113" s="57">
        <f t="shared" si="9"/>
        <v>0.7066764818</v>
      </c>
      <c r="AM113" s="57">
        <f t="shared" si="10"/>
        <v>-0.096816614</v>
      </c>
      <c r="AN113" s="57">
        <f t="shared" si="11"/>
        <v>0</v>
      </c>
      <c r="AO113" s="57">
        <f t="shared" si="12"/>
        <v>0.6098598678</v>
      </c>
    </row>
    <row r="114">
      <c r="A114" s="53">
        <v>113.0</v>
      </c>
      <c r="B114" s="55" t="s">
        <v>652</v>
      </c>
      <c r="C114" s="55" t="s">
        <v>1800</v>
      </c>
      <c r="D114" s="55" t="s">
        <v>1801</v>
      </c>
      <c r="E114" s="56">
        <v>27.0</v>
      </c>
      <c r="F114" s="55" t="s">
        <v>1808</v>
      </c>
      <c r="G114" s="55" t="s">
        <v>1805</v>
      </c>
      <c r="H114" s="58"/>
      <c r="I114" s="55" t="s">
        <v>1803</v>
      </c>
      <c r="J114" s="56">
        <v>2.0</v>
      </c>
      <c r="K114" s="56">
        <v>2.0</v>
      </c>
      <c r="L114" s="56">
        <v>0.0</v>
      </c>
      <c r="M114" s="56">
        <v>1.0</v>
      </c>
      <c r="N114" s="56">
        <v>0.0</v>
      </c>
      <c r="O114" s="56">
        <v>0.0</v>
      </c>
      <c r="P114" s="56">
        <v>0.0</v>
      </c>
      <c r="Q114" s="56">
        <v>0.0</v>
      </c>
      <c r="R114" s="56">
        <v>0.0</v>
      </c>
      <c r="S114" s="56">
        <v>0.0</v>
      </c>
      <c r="T114" s="56">
        <v>0.0</v>
      </c>
      <c r="U114" s="56">
        <v>0.0</v>
      </c>
      <c r="V114" s="56">
        <v>0.0</v>
      </c>
      <c r="W114" s="56">
        <v>0.0</v>
      </c>
      <c r="X114" s="56">
        <v>0.0</v>
      </c>
      <c r="Y114" s="56">
        <v>0.0</v>
      </c>
      <c r="Z114" s="56">
        <v>0.0</v>
      </c>
      <c r="AA114" s="56"/>
      <c r="AB114" s="56"/>
      <c r="AC114" s="56"/>
      <c r="AD114" s="56">
        <f t="shared" si="1"/>
        <v>1</v>
      </c>
      <c r="AE114" s="56">
        <f t="shared" si="2"/>
        <v>0.496</v>
      </c>
      <c r="AF114" s="56">
        <f t="shared" si="3"/>
        <v>0</v>
      </c>
      <c r="AG114" s="57">
        <f t="shared" si="4"/>
        <v>0</v>
      </c>
      <c r="AH114" s="57">
        <f t="shared" si="5"/>
        <v>0</v>
      </c>
      <c r="AI114" s="57">
        <f t="shared" si="6"/>
        <v>0</v>
      </c>
      <c r="AJ114" s="57">
        <f t="shared" si="7"/>
        <v>0</v>
      </c>
      <c r="AK114" s="56">
        <f t="shared" si="8"/>
        <v>0</v>
      </c>
      <c r="AL114" s="57">
        <f t="shared" si="9"/>
        <v>0</v>
      </c>
      <c r="AM114" s="57">
        <f t="shared" si="10"/>
        <v>0</v>
      </c>
      <c r="AN114" s="57">
        <f t="shared" si="11"/>
        <v>0</v>
      </c>
      <c r="AO114" s="57">
        <f t="shared" si="12"/>
        <v>0.496</v>
      </c>
    </row>
    <row r="115">
      <c r="A115" s="53">
        <v>114.0</v>
      </c>
      <c r="B115" s="55" t="s">
        <v>1612</v>
      </c>
      <c r="C115" s="55" t="s">
        <v>1800</v>
      </c>
      <c r="D115" s="55" t="s">
        <v>1801</v>
      </c>
      <c r="E115" s="56">
        <v>28.0</v>
      </c>
      <c r="F115" s="55" t="s">
        <v>1802</v>
      </c>
      <c r="G115" s="55" t="s">
        <v>1809</v>
      </c>
      <c r="H115" s="55" t="s">
        <v>1804</v>
      </c>
      <c r="I115" s="55" t="s">
        <v>1817</v>
      </c>
      <c r="J115" s="56">
        <v>4.0</v>
      </c>
      <c r="K115" s="56">
        <v>4.0</v>
      </c>
      <c r="L115" s="56">
        <v>0.0</v>
      </c>
      <c r="M115" s="56">
        <v>1.0</v>
      </c>
      <c r="N115" s="56">
        <v>1.0</v>
      </c>
      <c r="O115" s="56">
        <v>0.0</v>
      </c>
      <c r="P115" s="56">
        <v>0.0</v>
      </c>
      <c r="Q115" s="56">
        <v>0.0</v>
      </c>
      <c r="R115" s="56">
        <v>0.0</v>
      </c>
      <c r="S115" s="56">
        <v>0.0</v>
      </c>
      <c r="T115" s="56">
        <v>0.0</v>
      </c>
      <c r="U115" s="56">
        <v>0.0</v>
      </c>
      <c r="V115" s="56">
        <v>0.0</v>
      </c>
      <c r="W115" s="56">
        <v>0.0</v>
      </c>
      <c r="X115" s="56">
        <v>0.0</v>
      </c>
      <c r="Y115" s="56">
        <v>0.0</v>
      </c>
      <c r="Z115" s="56">
        <v>0.0</v>
      </c>
      <c r="AA115" s="56"/>
      <c r="AB115" s="56"/>
      <c r="AC115" s="56"/>
      <c r="AD115" s="56">
        <f t="shared" si="1"/>
        <v>0</v>
      </c>
      <c r="AE115" s="56">
        <f t="shared" si="2"/>
        <v>0</v>
      </c>
      <c r="AF115" s="56">
        <f t="shared" si="3"/>
        <v>0.687</v>
      </c>
      <c r="AG115" s="57">
        <f t="shared" si="4"/>
        <v>0</v>
      </c>
      <c r="AH115" s="57">
        <f t="shared" si="5"/>
        <v>0</v>
      </c>
      <c r="AI115" s="57">
        <f t="shared" si="6"/>
        <v>0</v>
      </c>
      <c r="AJ115" s="57">
        <f t="shared" si="7"/>
        <v>0</v>
      </c>
      <c r="AK115" s="56">
        <f t="shared" si="8"/>
        <v>0</v>
      </c>
      <c r="AL115" s="57">
        <f t="shared" si="9"/>
        <v>0</v>
      </c>
      <c r="AM115" s="57">
        <f t="shared" si="10"/>
        <v>0</v>
      </c>
      <c r="AN115" s="57">
        <f t="shared" si="11"/>
        <v>0</v>
      </c>
      <c r="AO115" s="57">
        <f t="shared" si="12"/>
        <v>0.687</v>
      </c>
    </row>
    <row r="116">
      <c r="A116" s="53">
        <v>115.0</v>
      </c>
      <c r="B116" s="55" t="s">
        <v>1347</v>
      </c>
      <c r="C116" s="55" t="s">
        <v>1800</v>
      </c>
      <c r="D116" s="55" t="s">
        <v>1801</v>
      </c>
      <c r="E116" s="56">
        <v>29.0</v>
      </c>
      <c r="F116" s="55" t="s">
        <v>1808</v>
      </c>
      <c r="G116" s="55" t="s">
        <v>1816</v>
      </c>
      <c r="H116" s="55" t="s">
        <v>1804</v>
      </c>
      <c r="I116" s="55" t="s">
        <v>1815</v>
      </c>
      <c r="J116" s="56">
        <v>3.0</v>
      </c>
      <c r="K116" s="56">
        <v>3.0</v>
      </c>
      <c r="L116" s="56">
        <v>1.0</v>
      </c>
      <c r="M116" s="56">
        <v>1.0</v>
      </c>
      <c r="N116" s="56">
        <v>1.0</v>
      </c>
      <c r="O116" s="56">
        <v>0.0</v>
      </c>
      <c r="P116" s="56">
        <v>0.0</v>
      </c>
      <c r="Q116" s="56">
        <v>0.0</v>
      </c>
      <c r="R116" s="56">
        <v>0.0</v>
      </c>
      <c r="S116" s="56">
        <v>0.0</v>
      </c>
      <c r="T116" s="56">
        <v>1.0</v>
      </c>
      <c r="U116" s="56">
        <v>0.0</v>
      </c>
      <c r="V116" s="56">
        <v>0.0</v>
      </c>
      <c r="W116" s="56">
        <v>0.0</v>
      </c>
      <c r="X116" s="56">
        <v>0.0</v>
      </c>
      <c r="Y116" s="56">
        <v>0.0</v>
      </c>
      <c r="Z116" s="56">
        <v>0.0</v>
      </c>
      <c r="AA116" s="56"/>
      <c r="AB116" s="56"/>
      <c r="AC116" s="56"/>
      <c r="AD116" s="56">
        <f t="shared" si="1"/>
        <v>0</v>
      </c>
      <c r="AE116" s="56">
        <f t="shared" si="2"/>
        <v>0</v>
      </c>
      <c r="AF116" s="56">
        <f t="shared" si="3"/>
        <v>0.687</v>
      </c>
      <c r="AG116" s="57">
        <f t="shared" si="4"/>
        <v>0</v>
      </c>
      <c r="AH116" s="57">
        <f t="shared" si="5"/>
        <v>0</v>
      </c>
      <c r="AI116" s="57">
        <f t="shared" si="6"/>
        <v>0</v>
      </c>
      <c r="AJ116" s="57">
        <f t="shared" si="7"/>
        <v>0</v>
      </c>
      <c r="AK116" s="56">
        <f t="shared" si="8"/>
        <v>0</v>
      </c>
      <c r="AL116" s="57">
        <f t="shared" si="9"/>
        <v>0</v>
      </c>
      <c r="AM116" s="57">
        <f t="shared" si="10"/>
        <v>-0.048408307</v>
      </c>
      <c r="AN116" s="57">
        <f t="shared" si="11"/>
        <v>0</v>
      </c>
      <c r="AO116" s="57">
        <f t="shared" si="12"/>
        <v>0.638591693</v>
      </c>
    </row>
    <row r="117">
      <c r="A117" s="53">
        <v>116.0</v>
      </c>
      <c r="B117" s="55" t="s">
        <v>1718</v>
      </c>
      <c r="C117" s="55" t="s">
        <v>1800</v>
      </c>
      <c r="D117" s="55" t="s">
        <v>1801</v>
      </c>
      <c r="E117" s="56">
        <v>26.0</v>
      </c>
      <c r="F117" s="55" t="s">
        <v>1802</v>
      </c>
      <c r="G117" s="55" t="s">
        <v>1828</v>
      </c>
      <c r="H117" s="58"/>
      <c r="I117" s="55" t="s">
        <v>1821</v>
      </c>
      <c r="J117" s="56">
        <v>4.0</v>
      </c>
      <c r="K117" s="56">
        <v>4.0</v>
      </c>
      <c r="L117" s="56">
        <v>0.0</v>
      </c>
      <c r="M117" s="56">
        <v>1.0</v>
      </c>
      <c r="N117" s="56">
        <v>1.0</v>
      </c>
      <c r="O117" s="56">
        <v>0.0</v>
      </c>
      <c r="P117" s="56">
        <v>0.0</v>
      </c>
      <c r="Q117" s="56">
        <v>0.0</v>
      </c>
      <c r="R117" s="56">
        <v>0.0</v>
      </c>
      <c r="S117" s="56">
        <v>0.0</v>
      </c>
      <c r="T117" s="56">
        <v>1.0</v>
      </c>
      <c r="U117" s="56">
        <v>0.0</v>
      </c>
      <c r="V117" s="56">
        <v>0.0</v>
      </c>
      <c r="W117" s="56">
        <v>0.0</v>
      </c>
      <c r="X117" s="56">
        <v>0.0</v>
      </c>
      <c r="Y117" s="56">
        <v>0.0</v>
      </c>
      <c r="Z117" s="56">
        <v>0.0</v>
      </c>
      <c r="AA117" s="56"/>
      <c r="AB117" s="56"/>
      <c r="AC117" s="56"/>
      <c r="AD117" s="56">
        <f t="shared" si="1"/>
        <v>0</v>
      </c>
      <c r="AE117" s="56">
        <f t="shared" si="2"/>
        <v>0</v>
      </c>
      <c r="AF117" s="56">
        <f t="shared" si="3"/>
        <v>0.687</v>
      </c>
      <c r="AG117" s="57">
        <f t="shared" si="4"/>
        <v>0</v>
      </c>
      <c r="AH117" s="57">
        <f t="shared" si="5"/>
        <v>0</v>
      </c>
      <c r="AI117" s="57">
        <f t="shared" si="6"/>
        <v>0</v>
      </c>
      <c r="AJ117" s="57">
        <f t="shared" si="7"/>
        <v>0</v>
      </c>
      <c r="AK117" s="56">
        <f t="shared" si="8"/>
        <v>0</v>
      </c>
      <c r="AL117" s="57">
        <f t="shared" si="9"/>
        <v>0</v>
      </c>
      <c r="AM117" s="57">
        <f t="shared" si="10"/>
        <v>-0.048408307</v>
      </c>
      <c r="AN117" s="57">
        <f t="shared" si="11"/>
        <v>0</v>
      </c>
      <c r="AO117" s="57">
        <f t="shared" si="12"/>
        <v>0.638591693</v>
      </c>
    </row>
    <row r="118">
      <c r="A118" s="53">
        <v>117.0</v>
      </c>
      <c r="B118" s="55" t="s">
        <v>1664</v>
      </c>
      <c r="C118" s="55" t="s">
        <v>1800</v>
      </c>
      <c r="D118" s="55" t="s">
        <v>1801</v>
      </c>
      <c r="E118" s="56">
        <v>32.0</v>
      </c>
      <c r="F118" s="55" t="s">
        <v>1802</v>
      </c>
      <c r="G118" s="55" t="s">
        <v>1827</v>
      </c>
      <c r="H118" s="55" t="s">
        <v>1804</v>
      </c>
      <c r="I118" s="55" t="s">
        <v>1826</v>
      </c>
      <c r="J118" s="56">
        <v>4.0</v>
      </c>
      <c r="K118" s="56">
        <v>4.0</v>
      </c>
      <c r="L118" s="56">
        <v>0.0</v>
      </c>
      <c r="M118" s="56">
        <v>1.0</v>
      </c>
      <c r="N118" s="56">
        <v>1.0</v>
      </c>
      <c r="O118" s="56">
        <v>0.0</v>
      </c>
      <c r="P118" s="56">
        <v>0.0</v>
      </c>
      <c r="Q118" s="56">
        <v>0.0</v>
      </c>
      <c r="R118" s="56">
        <v>0.0</v>
      </c>
      <c r="S118" s="56">
        <v>0.0</v>
      </c>
      <c r="T118" s="56">
        <v>1.0</v>
      </c>
      <c r="U118" s="56">
        <v>0.0</v>
      </c>
      <c r="V118" s="56">
        <v>0.0</v>
      </c>
      <c r="W118" s="56">
        <v>0.0</v>
      </c>
      <c r="X118" s="56">
        <v>0.0</v>
      </c>
      <c r="Y118" s="56">
        <v>0.0</v>
      </c>
      <c r="Z118" s="56">
        <v>0.0</v>
      </c>
      <c r="AA118" s="56"/>
      <c r="AB118" s="56"/>
      <c r="AC118" s="56"/>
      <c r="AD118" s="56">
        <f t="shared" si="1"/>
        <v>0</v>
      </c>
      <c r="AE118" s="56">
        <f t="shared" si="2"/>
        <v>0</v>
      </c>
      <c r="AF118" s="56">
        <f t="shared" si="3"/>
        <v>0.687</v>
      </c>
      <c r="AG118" s="57">
        <f t="shared" si="4"/>
        <v>0</v>
      </c>
      <c r="AH118" s="57">
        <f t="shared" si="5"/>
        <v>0</v>
      </c>
      <c r="AI118" s="57">
        <f t="shared" si="6"/>
        <v>0</v>
      </c>
      <c r="AJ118" s="57">
        <f t="shared" si="7"/>
        <v>0</v>
      </c>
      <c r="AK118" s="56">
        <f t="shared" si="8"/>
        <v>0</v>
      </c>
      <c r="AL118" s="57">
        <f t="shared" si="9"/>
        <v>0</v>
      </c>
      <c r="AM118" s="57">
        <f t="shared" si="10"/>
        <v>-0.048408307</v>
      </c>
      <c r="AN118" s="57">
        <f t="shared" si="11"/>
        <v>0</v>
      </c>
      <c r="AO118" s="57">
        <f t="shared" si="12"/>
        <v>0.638591693</v>
      </c>
    </row>
    <row r="119">
      <c r="A119" s="53">
        <v>118.0</v>
      </c>
      <c r="B119" s="55" t="s">
        <v>1713</v>
      </c>
      <c r="C119" s="55" t="s">
        <v>1800</v>
      </c>
      <c r="D119" s="55" t="s">
        <v>1801</v>
      </c>
      <c r="E119" s="56">
        <v>24.0</v>
      </c>
      <c r="F119" s="55" t="s">
        <v>1802</v>
      </c>
      <c r="G119" s="55" t="s">
        <v>1826</v>
      </c>
      <c r="H119" s="58"/>
      <c r="I119" s="55" t="s">
        <v>1827</v>
      </c>
      <c r="J119" s="56">
        <v>4.0</v>
      </c>
      <c r="K119" s="56">
        <v>4.0</v>
      </c>
      <c r="L119" s="56">
        <v>0.0</v>
      </c>
      <c r="M119" s="56">
        <v>1.0</v>
      </c>
      <c r="N119" s="56">
        <v>1.0</v>
      </c>
      <c r="O119" s="56">
        <v>0.0</v>
      </c>
      <c r="P119" s="56">
        <v>0.0</v>
      </c>
      <c r="Q119" s="56">
        <v>0.0</v>
      </c>
      <c r="R119" s="56">
        <v>0.0</v>
      </c>
      <c r="S119" s="56">
        <v>0.0</v>
      </c>
      <c r="T119" s="56">
        <v>1.0</v>
      </c>
      <c r="U119" s="56">
        <v>0.0</v>
      </c>
      <c r="V119" s="56">
        <v>0.0</v>
      </c>
      <c r="W119" s="56">
        <v>0.0</v>
      </c>
      <c r="X119" s="56">
        <v>0.0</v>
      </c>
      <c r="Y119" s="56">
        <v>0.0</v>
      </c>
      <c r="Z119" s="56">
        <v>0.0</v>
      </c>
      <c r="AA119" s="56"/>
      <c r="AB119" s="56"/>
      <c r="AC119" s="56"/>
      <c r="AD119" s="56">
        <f t="shared" si="1"/>
        <v>0</v>
      </c>
      <c r="AE119" s="56">
        <f t="shared" si="2"/>
        <v>0</v>
      </c>
      <c r="AF119" s="56">
        <f t="shared" si="3"/>
        <v>0.687</v>
      </c>
      <c r="AG119" s="57">
        <f t="shared" si="4"/>
        <v>0</v>
      </c>
      <c r="AH119" s="57">
        <f t="shared" si="5"/>
        <v>0</v>
      </c>
      <c r="AI119" s="57">
        <f t="shared" si="6"/>
        <v>0</v>
      </c>
      <c r="AJ119" s="57">
        <f t="shared" si="7"/>
        <v>0</v>
      </c>
      <c r="AK119" s="56">
        <f t="shared" si="8"/>
        <v>0</v>
      </c>
      <c r="AL119" s="57">
        <f t="shared" si="9"/>
        <v>0</v>
      </c>
      <c r="AM119" s="57">
        <f t="shared" si="10"/>
        <v>-0.048408307</v>
      </c>
      <c r="AN119" s="57">
        <f t="shared" si="11"/>
        <v>0</v>
      </c>
      <c r="AO119" s="57">
        <f t="shared" si="12"/>
        <v>0.638591693</v>
      </c>
    </row>
    <row r="120">
      <c r="A120" s="53">
        <v>119.0</v>
      </c>
      <c r="B120" s="55" t="s">
        <v>1709</v>
      </c>
      <c r="C120" s="55" t="s">
        <v>1800</v>
      </c>
      <c r="D120" s="55" t="s">
        <v>1801</v>
      </c>
      <c r="E120" s="56">
        <v>33.0</v>
      </c>
      <c r="F120" s="55" t="s">
        <v>1808</v>
      </c>
      <c r="G120" s="55" t="s">
        <v>1825</v>
      </c>
      <c r="H120" s="55" t="s">
        <v>1804</v>
      </c>
      <c r="I120" s="55" t="s">
        <v>1824</v>
      </c>
      <c r="J120" s="56">
        <v>4.0</v>
      </c>
      <c r="K120" s="56">
        <v>4.0</v>
      </c>
      <c r="L120" s="56">
        <v>0.0</v>
      </c>
      <c r="M120" s="56">
        <v>1.0</v>
      </c>
      <c r="N120" s="56">
        <v>1.0</v>
      </c>
      <c r="O120" s="56">
        <v>0.0</v>
      </c>
      <c r="P120" s="56">
        <v>0.0</v>
      </c>
      <c r="Q120" s="56">
        <v>0.0</v>
      </c>
      <c r="R120" s="56">
        <v>0.0</v>
      </c>
      <c r="S120" s="56">
        <v>0.0</v>
      </c>
      <c r="T120" s="56">
        <v>1.0</v>
      </c>
      <c r="U120" s="56">
        <v>0.0</v>
      </c>
      <c r="V120" s="56">
        <v>0.0</v>
      </c>
      <c r="W120" s="56">
        <v>0.0</v>
      </c>
      <c r="X120" s="56">
        <v>0.0</v>
      </c>
      <c r="Y120" s="56">
        <v>0.0</v>
      </c>
      <c r="Z120" s="56">
        <v>0.0</v>
      </c>
      <c r="AA120" s="56"/>
      <c r="AB120" s="56"/>
      <c r="AC120" s="56"/>
      <c r="AD120" s="56">
        <f t="shared" si="1"/>
        <v>0</v>
      </c>
      <c r="AE120" s="56">
        <f t="shared" si="2"/>
        <v>0</v>
      </c>
      <c r="AF120" s="56">
        <f t="shared" si="3"/>
        <v>0.687</v>
      </c>
      <c r="AG120" s="57">
        <f t="shared" si="4"/>
        <v>0</v>
      </c>
      <c r="AH120" s="57">
        <f t="shared" si="5"/>
        <v>0</v>
      </c>
      <c r="AI120" s="57">
        <f t="shared" si="6"/>
        <v>0</v>
      </c>
      <c r="AJ120" s="57">
        <f t="shared" si="7"/>
        <v>0</v>
      </c>
      <c r="AK120" s="56">
        <f t="shared" si="8"/>
        <v>0</v>
      </c>
      <c r="AL120" s="57">
        <f t="shared" si="9"/>
        <v>0</v>
      </c>
      <c r="AM120" s="57">
        <f t="shared" si="10"/>
        <v>-0.048408307</v>
      </c>
      <c r="AN120" s="57">
        <f t="shared" si="11"/>
        <v>0</v>
      </c>
      <c r="AO120" s="57">
        <f t="shared" si="12"/>
        <v>0.638591693</v>
      </c>
    </row>
    <row r="121">
      <c r="A121" s="53">
        <v>120.0</v>
      </c>
      <c r="B121" s="55" t="s">
        <v>1232</v>
      </c>
      <c r="C121" s="55" t="s">
        <v>1800</v>
      </c>
      <c r="D121" s="55" t="s">
        <v>1801</v>
      </c>
      <c r="E121" s="56">
        <v>29.0</v>
      </c>
      <c r="F121" s="55" t="s">
        <v>1808</v>
      </c>
      <c r="G121" s="55" t="s">
        <v>1812</v>
      </c>
      <c r="H121" s="58"/>
      <c r="I121" s="55" t="s">
        <v>1811</v>
      </c>
      <c r="J121" s="56">
        <v>4.0</v>
      </c>
      <c r="K121" s="56">
        <v>4.0</v>
      </c>
      <c r="L121" s="56">
        <v>0.0</v>
      </c>
      <c r="M121" s="56">
        <v>1.0</v>
      </c>
      <c r="N121" s="56">
        <v>0.0</v>
      </c>
      <c r="O121" s="56">
        <v>0.0</v>
      </c>
      <c r="P121" s="56">
        <v>0.0</v>
      </c>
      <c r="Q121" s="56">
        <v>0.0</v>
      </c>
      <c r="R121" s="56">
        <v>0.0</v>
      </c>
      <c r="S121" s="56">
        <v>0.0</v>
      </c>
      <c r="T121" s="56">
        <v>1.0</v>
      </c>
      <c r="U121" s="56">
        <v>0.0</v>
      </c>
      <c r="V121" s="56">
        <v>0.0</v>
      </c>
      <c r="W121" s="56">
        <v>0.0</v>
      </c>
      <c r="X121" s="56">
        <v>0.0</v>
      </c>
      <c r="Y121" s="56">
        <v>1.0</v>
      </c>
      <c r="Z121" s="56">
        <v>0.0</v>
      </c>
      <c r="AA121" s="56"/>
      <c r="AB121" s="56"/>
      <c r="AC121" s="56"/>
      <c r="AD121" s="56">
        <f t="shared" si="1"/>
        <v>1</v>
      </c>
      <c r="AE121" s="56">
        <f t="shared" si="2"/>
        <v>0.496</v>
      </c>
      <c r="AF121" s="56">
        <f t="shared" si="3"/>
        <v>0</v>
      </c>
      <c r="AG121" s="57">
        <f t="shared" si="4"/>
        <v>0</v>
      </c>
      <c r="AH121" s="57">
        <f t="shared" si="5"/>
        <v>0</v>
      </c>
      <c r="AI121" s="57">
        <f t="shared" si="6"/>
        <v>0.82</v>
      </c>
      <c r="AJ121" s="57">
        <f t="shared" si="7"/>
        <v>0</v>
      </c>
      <c r="AK121" s="56">
        <f t="shared" si="8"/>
        <v>0</v>
      </c>
      <c r="AL121" s="57">
        <f t="shared" si="9"/>
        <v>0</v>
      </c>
      <c r="AM121" s="57">
        <f t="shared" si="10"/>
        <v>-0.048408307</v>
      </c>
      <c r="AN121" s="57">
        <f t="shared" si="11"/>
        <v>0</v>
      </c>
      <c r="AO121" s="57">
        <f t="shared" si="12"/>
        <v>1.267591693</v>
      </c>
    </row>
    <row r="122">
      <c r="A122" s="53">
        <v>121.0</v>
      </c>
      <c r="B122" s="55" t="s">
        <v>1577</v>
      </c>
      <c r="C122" s="55" t="s">
        <v>1800</v>
      </c>
      <c r="D122" s="55" t="s">
        <v>1801</v>
      </c>
      <c r="E122" s="56">
        <v>29.0</v>
      </c>
      <c r="F122" s="55" t="s">
        <v>1802</v>
      </c>
      <c r="G122" s="55" t="s">
        <v>1829</v>
      </c>
      <c r="H122" s="58"/>
      <c r="I122" s="55" t="s">
        <v>1830</v>
      </c>
      <c r="J122" s="56">
        <v>4.0</v>
      </c>
      <c r="K122" s="56">
        <v>4.0</v>
      </c>
      <c r="L122" s="56">
        <v>0.0</v>
      </c>
      <c r="M122" s="56">
        <v>1.0</v>
      </c>
      <c r="N122" s="56">
        <v>0.0</v>
      </c>
      <c r="O122" s="56">
        <v>0.0</v>
      </c>
      <c r="P122" s="56">
        <v>0.0</v>
      </c>
      <c r="Q122" s="56">
        <v>1.0</v>
      </c>
      <c r="R122" s="56">
        <v>0.0</v>
      </c>
      <c r="S122" s="56">
        <v>0.0</v>
      </c>
      <c r="T122" s="56">
        <v>1.0</v>
      </c>
      <c r="U122" s="56">
        <v>0.0</v>
      </c>
      <c r="V122" s="56">
        <v>0.0</v>
      </c>
      <c r="W122" s="56">
        <v>0.0</v>
      </c>
      <c r="X122" s="56">
        <v>0.0</v>
      </c>
      <c r="Y122" s="56">
        <v>0.0</v>
      </c>
      <c r="Z122" s="56">
        <v>0.0</v>
      </c>
      <c r="AA122" s="56"/>
      <c r="AB122" s="56"/>
      <c r="AC122" s="56"/>
      <c r="AD122" s="56">
        <f t="shared" si="1"/>
        <v>1</v>
      </c>
      <c r="AE122" s="56">
        <f t="shared" si="2"/>
        <v>0.496</v>
      </c>
      <c r="AF122" s="56">
        <f t="shared" si="3"/>
        <v>0</v>
      </c>
      <c r="AG122" s="57">
        <f t="shared" si="4"/>
        <v>0</v>
      </c>
      <c r="AH122" s="57">
        <f t="shared" si="5"/>
        <v>0</v>
      </c>
      <c r="AI122" s="57">
        <f t="shared" si="6"/>
        <v>0</v>
      </c>
      <c r="AJ122" s="57">
        <f t="shared" si="7"/>
        <v>0</v>
      </c>
      <c r="AK122" s="56">
        <f t="shared" si="8"/>
        <v>0</v>
      </c>
      <c r="AL122" s="57">
        <f t="shared" si="9"/>
        <v>0</v>
      </c>
      <c r="AM122" s="57">
        <f t="shared" si="10"/>
        <v>-0.048408307</v>
      </c>
      <c r="AN122" s="57">
        <f t="shared" si="11"/>
        <v>0</v>
      </c>
      <c r="AO122" s="57">
        <f t="shared" si="12"/>
        <v>0.447591693</v>
      </c>
    </row>
    <row r="123">
      <c r="A123" s="53">
        <v>122.0</v>
      </c>
      <c r="B123" s="55" t="s">
        <v>670</v>
      </c>
      <c r="C123" s="55" t="s">
        <v>1800</v>
      </c>
      <c r="D123" s="55" t="s">
        <v>1801</v>
      </c>
      <c r="E123" s="56">
        <v>37.0</v>
      </c>
      <c r="F123" s="55" t="s">
        <v>1808</v>
      </c>
      <c r="G123" s="55" t="s">
        <v>1819</v>
      </c>
      <c r="H123" s="58"/>
      <c r="I123" s="55" t="s">
        <v>1820</v>
      </c>
      <c r="J123" s="56">
        <v>2.0</v>
      </c>
      <c r="K123" s="56">
        <v>2.0</v>
      </c>
      <c r="L123" s="56">
        <v>0.0</v>
      </c>
      <c r="M123" s="56">
        <v>1.0</v>
      </c>
      <c r="N123" s="56">
        <v>0.0</v>
      </c>
      <c r="O123" s="56">
        <v>0.0</v>
      </c>
      <c r="P123" s="56">
        <v>0.0</v>
      </c>
      <c r="Q123" s="56">
        <v>0.0</v>
      </c>
      <c r="R123" s="56">
        <v>0.0</v>
      </c>
      <c r="S123" s="56">
        <v>0.0</v>
      </c>
      <c r="T123" s="56">
        <v>1.0</v>
      </c>
      <c r="U123" s="56">
        <v>0.0</v>
      </c>
      <c r="V123" s="56">
        <v>0.0</v>
      </c>
      <c r="W123" s="56">
        <v>0.0</v>
      </c>
      <c r="X123" s="56">
        <v>0.0</v>
      </c>
      <c r="Y123" s="56">
        <v>0.0</v>
      </c>
      <c r="Z123" s="56">
        <v>0.0</v>
      </c>
      <c r="AA123" s="56"/>
      <c r="AB123" s="56"/>
      <c r="AC123" s="56"/>
      <c r="AD123" s="56">
        <f t="shared" si="1"/>
        <v>1</v>
      </c>
      <c r="AE123" s="56">
        <f t="shared" si="2"/>
        <v>0.496</v>
      </c>
      <c r="AF123" s="56">
        <f t="shared" si="3"/>
        <v>0</v>
      </c>
      <c r="AG123" s="57">
        <f t="shared" si="4"/>
        <v>0</v>
      </c>
      <c r="AH123" s="57">
        <f t="shared" si="5"/>
        <v>0</v>
      </c>
      <c r="AI123" s="57">
        <f t="shared" si="6"/>
        <v>0</v>
      </c>
      <c r="AJ123" s="57">
        <f t="shared" si="7"/>
        <v>0</v>
      </c>
      <c r="AK123" s="56">
        <f t="shared" si="8"/>
        <v>0</v>
      </c>
      <c r="AL123" s="57">
        <f t="shared" si="9"/>
        <v>0</v>
      </c>
      <c r="AM123" s="57">
        <f t="shared" si="10"/>
        <v>-0.048408307</v>
      </c>
      <c r="AN123" s="57">
        <f t="shared" si="11"/>
        <v>0</v>
      </c>
      <c r="AO123" s="57">
        <f t="shared" si="12"/>
        <v>0.447591693</v>
      </c>
    </row>
    <row r="124">
      <c r="A124" s="53">
        <v>123.0</v>
      </c>
      <c r="B124" s="55" t="s">
        <v>1689</v>
      </c>
      <c r="C124" s="55" t="s">
        <v>1800</v>
      </c>
      <c r="D124" s="55" t="s">
        <v>1801</v>
      </c>
      <c r="E124" s="56">
        <v>35.0</v>
      </c>
      <c r="F124" s="55" t="s">
        <v>1802</v>
      </c>
      <c r="G124" s="55" t="s">
        <v>1827</v>
      </c>
      <c r="H124" s="55" t="s">
        <v>1804</v>
      </c>
      <c r="I124" s="55" t="s">
        <v>1826</v>
      </c>
      <c r="J124" s="56">
        <v>4.0</v>
      </c>
      <c r="K124" s="56">
        <v>4.0</v>
      </c>
      <c r="L124" s="56">
        <v>1.0</v>
      </c>
      <c r="M124" s="56">
        <v>1.0</v>
      </c>
      <c r="N124" s="56">
        <v>0.0</v>
      </c>
      <c r="O124" s="56">
        <v>0.0</v>
      </c>
      <c r="P124" s="56">
        <v>0.0</v>
      </c>
      <c r="Q124" s="56">
        <v>0.0</v>
      </c>
      <c r="R124" s="56">
        <v>0.0</v>
      </c>
      <c r="S124" s="56">
        <v>0.0</v>
      </c>
      <c r="T124" s="56">
        <v>1.0</v>
      </c>
      <c r="U124" s="56">
        <v>0.0</v>
      </c>
      <c r="V124" s="56">
        <v>0.0</v>
      </c>
      <c r="W124" s="56">
        <v>0.0</v>
      </c>
      <c r="X124" s="56">
        <v>0.0</v>
      </c>
      <c r="Y124" s="56">
        <v>0.0</v>
      </c>
      <c r="Z124" s="56">
        <v>0.0</v>
      </c>
      <c r="AA124" s="56"/>
      <c r="AB124" s="56"/>
      <c r="AC124" s="56"/>
      <c r="AD124" s="56">
        <f t="shared" si="1"/>
        <v>1</v>
      </c>
      <c r="AE124" s="56">
        <f t="shared" si="2"/>
        <v>0.496</v>
      </c>
      <c r="AF124" s="56">
        <f t="shared" si="3"/>
        <v>0</v>
      </c>
      <c r="AG124" s="57">
        <f t="shared" si="4"/>
        <v>0</v>
      </c>
      <c r="AH124" s="57">
        <f t="shared" si="5"/>
        <v>0</v>
      </c>
      <c r="AI124" s="57">
        <f t="shared" si="6"/>
        <v>0</v>
      </c>
      <c r="AJ124" s="57">
        <f t="shared" si="7"/>
        <v>0</v>
      </c>
      <c r="AK124" s="56">
        <f t="shared" si="8"/>
        <v>0</v>
      </c>
      <c r="AL124" s="57">
        <f t="shared" si="9"/>
        <v>0</v>
      </c>
      <c r="AM124" s="57">
        <f t="shared" si="10"/>
        <v>-0.048408307</v>
      </c>
      <c r="AN124" s="57">
        <f t="shared" si="11"/>
        <v>0</v>
      </c>
      <c r="AO124" s="57">
        <f t="shared" si="12"/>
        <v>0.447591693</v>
      </c>
    </row>
    <row r="125">
      <c r="A125" s="53">
        <v>124.0</v>
      </c>
      <c r="B125" s="55" t="s">
        <v>1566</v>
      </c>
      <c r="C125" s="55" t="s">
        <v>1800</v>
      </c>
      <c r="D125" s="55" t="s">
        <v>1801</v>
      </c>
      <c r="E125" s="56">
        <v>29.0</v>
      </c>
      <c r="F125" s="55" t="s">
        <v>1802</v>
      </c>
      <c r="G125" s="55" t="s">
        <v>1826</v>
      </c>
      <c r="H125" s="58"/>
      <c r="I125" s="55" t="s">
        <v>1827</v>
      </c>
      <c r="J125" s="56">
        <v>4.0</v>
      </c>
      <c r="K125" s="56">
        <v>4.0</v>
      </c>
      <c r="L125" s="56">
        <v>0.0</v>
      </c>
      <c r="M125" s="56">
        <v>1.0</v>
      </c>
      <c r="N125" s="56">
        <v>1.0</v>
      </c>
      <c r="O125" s="56">
        <v>0.0</v>
      </c>
      <c r="P125" s="56">
        <v>0.0</v>
      </c>
      <c r="Q125" s="56">
        <v>0.0</v>
      </c>
      <c r="R125" s="56">
        <v>0.0</v>
      </c>
      <c r="S125" s="56">
        <v>0.0</v>
      </c>
      <c r="T125" s="56">
        <v>1.0</v>
      </c>
      <c r="U125" s="56">
        <v>0.0</v>
      </c>
      <c r="V125" s="56">
        <v>0.0</v>
      </c>
      <c r="W125" s="56">
        <v>0.0</v>
      </c>
      <c r="X125" s="56">
        <v>0.0</v>
      </c>
      <c r="Y125" s="56">
        <v>0.0</v>
      </c>
      <c r="Z125" s="56">
        <v>0.0</v>
      </c>
      <c r="AA125" s="56"/>
      <c r="AB125" s="56"/>
      <c r="AC125" s="56"/>
      <c r="AD125" s="56">
        <f t="shared" si="1"/>
        <v>0</v>
      </c>
      <c r="AE125" s="56">
        <f t="shared" si="2"/>
        <v>0</v>
      </c>
      <c r="AF125" s="56">
        <f t="shared" si="3"/>
        <v>0.687</v>
      </c>
      <c r="AG125" s="57">
        <f t="shared" si="4"/>
        <v>0</v>
      </c>
      <c r="AH125" s="57">
        <f t="shared" si="5"/>
        <v>0</v>
      </c>
      <c r="AI125" s="57">
        <f t="shared" si="6"/>
        <v>0</v>
      </c>
      <c r="AJ125" s="57">
        <f t="shared" si="7"/>
        <v>0</v>
      </c>
      <c r="AK125" s="56">
        <f t="shared" si="8"/>
        <v>0</v>
      </c>
      <c r="AL125" s="57">
        <f t="shared" si="9"/>
        <v>0</v>
      </c>
      <c r="AM125" s="57">
        <f t="shared" si="10"/>
        <v>-0.048408307</v>
      </c>
      <c r="AN125" s="57">
        <f t="shared" si="11"/>
        <v>0</v>
      </c>
      <c r="AO125" s="57">
        <f t="shared" si="12"/>
        <v>0.638591693</v>
      </c>
    </row>
    <row r="126">
      <c r="A126" s="53">
        <v>125.0</v>
      </c>
      <c r="B126" s="55" t="s">
        <v>1623</v>
      </c>
      <c r="C126" s="55" t="s">
        <v>1800</v>
      </c>
      <c r="D126" s="55" t="s">
        <v>1801</v>
      </c>
      <c r="E126" s="56">
        <v>22.0</v>
      </c>
      <c r="F126" s="55" t="s">
        <v>1808</v>
      </c>
      <c r="G126" s="55" t="s">
        <v>1819</v>
      </c>
      <c r="H126" s="58"/>
      <c r="I126" s="55" t="s">
        <v>1820</v>
      </c>
      <c r="J126" s="56">
        <v>5.0</v>
      </c>
      <c r="K126" s="56">
        <v>4.0</v>
      </c>
      <c r="L126" s="56">
        <v>0.0</v>
      </c>
      <c r="M126" s="56">
        <v>1.0</v>
      </c>
      <c r="N126" s="56">
        <v>0.0</v>
      </c>
      <c r="O126" s="56">
        <v>0.0</v>
      </c>
      <c r="P126" s="56">
        <v>0.0</v>
      </c>
      <c r="Q126" s="56">
        <v>0.0</v>
      </c>
      <c r="R126" s="56">
        <v>1.0</v>
      </c>
      <c r="S126" s="56">
        <v>1.0</v>
      </c>
      <c r="T126" s="56">
        <v>1.0</v>
      </c>
      <c r="U126" s="56">
        <v>0.0</v>
      </c>
      <c r="V126" s="56">
        <v>0.0</v>
      </c>
      <c r="W126" s="56">
        <v>0.0</v>
      </c>
      <c r="X126" s="56">
        <v>0.0</v>
      </c>
      <c r="Y126" s="56">
        <v>0.0</v>
      </c>
      <c r="Z126" s="56">
        <v>0.0</v>
      </c>
      <c r="AA126" s="56"/>
      <c r="AB126" s="56"/>
      <c r="AC126" s="56"/>
      <c r="AD126" s="56">
        <f t="shared" si="1"/>
        <v>1</v>
      </c>
      <c r="AE126" s="56">
        <f t="shared" si="2"/>
        <v>0.496</v>
      </c>
      <c r="AF126" s="56">
        <f t="shared" si="3"/>
        <v>0</v>
      </c>
      <c r="AG126" s="57">
        <f t="shared" si="4"/>
        <v>0</v>
      </c>
      <c r="AH126" s="57">
        <f t="shared" si="5"/>
        <v>0</v>
      </c>
      <c r="AI126" s="57">
        <f t="shared" si="6"/>
        <v>0</v>
      </c>
      <c r="AJ126" s="57">
        <f t="shared" si="7"/>
        <v>0</v>
      </c>
      <c r="AK126" s="56">
        <f t="shared" si="8"/>
        <v>1</v>
      </c>
      <c r="AL126" s="57">
        <f t="shared" si="9"/>
        <v>0.3533382409</v>
      </c>
      <c r="AM126" s="57">
        <f t="shared" si="10"/>
        <v>-0.048408307</v>
      </c>
      <c r="AN126" s="57">
        <f t="shared" si="11"/>
        <v>0</v>
      </c>
      <c r="AO126" s="57">
        <f t="shared" si="12"/>
        <v>0.8009299339</v>
      </c>
    </row>
    <row r="127">
      <c r="A127" s="53">
        <v>126.0</v>
      </c>
      <c r="B127" s="55" t="s">
        <v>1668</v>
      </c>
      <c r="C127" s="55" t="s">
        <v>1800</v>
      </c>
      <c r="D127" s="55" t="s">
        <v>1801</v>
      </c>
      <c r="E127" s="56">
        <v>28.0</v>
      </c>
      <c r="F127" s="55" t="s">
        <v>1802</v>
      </c>
      <c r="G127" s="55" t="s">
        <v>1827</v>
      </c>
      <c r="H127" s="55" t="s">
        <v>1804</v>
      </c>
      <c r="I127" s="55" t="s">
        <v>1826</v>
      </c>
      <c r="J127" s="56">
        <v>4.0</v>
      </c>
      <c r="K127" s="56">
        <v>4.0</v>
      </c>
      <c r="L127" s="56">
        <v>0.0</v>
      </c>
      <c r="M127" s="56">
        <v>1.0</v>
      </c>
      <c r="N127" s="56">
        <v>1.0</v>
      </c>
      <c r="O127" s="56">
        <v>0.0</v>
      </c>
      <c r="P127" s="56">
        <v>0.0</v>
      </c>
      <c r="Q127" s="56">
        <v>0.0</v>
      </c>
      <c r="R127" s="56">
        <v>0.0</v>
      </c>
      <c r="S127" s="56">
        <v>0.0</v>
      </c>
      <c r="T127" s="56">
        <v>2.0</v>
      </c>
      <c r="U127" s="56">
        <v>0.0</v>
      </c>
      <c r="V127" s="56">
        <v>0.0</v>
      </c>
      <c r="W127" s="56">
        <v>0.0</v>
      </c>
      <c r="X127" s="56">
        <v>0.0</v>
      </c>
      <c r="Y127" s="56">
        <v>0.0</v>
      </c>
      <c r="Z127" s="56">
        <v>0.0</v>
      </c>
      <c r="AA127" s="56"/>
      <c r="AB127" s="56"/>
      <c r="AC127" s="56"/>
      <c r="AD127" s="56">
        <f t="shared" si="1"/>
        <v>0</v>
      </c>
      <c r="AE127" s="56">
        <f t="shared" si="2"/>
        <v>0</v>
      </c>
      <c r="AF127" s="56">
        <f t="shared" si="3"/>
        <v>0.687</v>
      </c>
      <c r="AG127" s="57">
        <f t="shared" si="4"/>
        <v>0</v>
      </c>
      <c r="AH127" s="57">
        <f t="shared" si="5"/>
        <v>0</v>
      </c>
      <c r="AI127" s="57">
        <f t="shared" si="6"/>
        <v>0</v>
      </c>
      <c r="AJ127" s="57">
        <f t="shared" si="7"/>
        <v>0</v>
      </c>
      <c r="AK127" s="56">
        <f t="shared" si="8"/>
        <v>0</v>
      </c>
      <c r="AL127" s="57">
        <f t="shared" si="9"/>
        <v>0</v>
      </c>
      <c r="AM127" s="57">
        <f t="shared" si="10"/>
        <v>-0.096816614</v>
      </c>
      <c r="AN127" s="57">
        <f t="shared" si="11"/>
        <v>0</v>
      </c>
      <c r="AO127" s="57">
        <f t="shared" si="12"/>
        <v>0.590183386</v>
      </c>
    </row>
    <row r="128">
      <c r="A128" s="53">
        <v>127.0</v>
      </c>
      <c r="B128" s="55" t="s">
        <v>1690</v>
      </c>
      <c r="C128" s="55" t="s">
        <v>1800</v>
      </c>
      <c r="D128" s="55" t="s">
        <v>1801</v>
      </c>
      <c r="E128" s="56">
        <v>28.0</v>
      </c>
      <c r="F128" s="55" t="s">
        <v>1808</v>
      </c>
      <c r="G128" s="55" t="s">
        <v>1809</v>
      </c>
      <c r="H128" s="58"/>
      <c r="I128" s="55" t="s">
        <v>1810</v>
      </c>
      <c r="J128" s="56">
        <v>5.0</v>
      </c>
      <c r="K128" s="56">
        <v>5.0</v>
      </c>
      <c r="L128" s="56">
        <v>0.0</v>
      </c>
      <c r="M128" s="56">
        <v>1.0</v>
      </c>
      <c r="N128" s="56">
        <v>1.0</v>
      </c>
      <c r="O128" s="56">
        <v>0.0</v>
      </c>
      <c r="P128" s="56">
        <v>0.0</v>
      </c>
      <c r="Q128" s="56">
        <v>0.0</v>
      </c>
      <c r="R128" s="56">
        <v>0.0</v>
      </c>
      <c r="S128" s="56">
        <v>0.0</v>
      </c>
      <c r="T128" s="56">
        <v>0.0</v>
      </c>
      <c r="U128" s="56">
        <v>0.0</v>
      </c>
      <c r="V128" s="56">
        <v>0.0</v>
      </c>
      <c r="W128" s="56">
        <v>0.0</v>
      </c>
      <c r="X128" s="56">
        <v>0.0</v>
      </c>
      <c r="Y128" s="56">
        <v>0.0</v>
      </c>
      <c r="Z128" s="56">
        <v>0.0</v>
      </c>
      <c r="AA128" s="56"/>
      <c r="AB128" s="56"/>
      <c r="AC128" s="56"/>
      <c r="AD128" s="56">
        <f t="shared" si="1"/>
        <v>0</v>
      </c>
      <c r="AE128" s="56">
        <f t="shared" si="2"/>
        <v>0</v>
      </c>
      <c r="AF128" s="56">
        <f t="shared" si="3"/>
        <v>0.687</v>
      </c>
      <c r="AG128" s="57">
        <f t="shared" si="4"/>
        <v>0</v>
      </c>
      <c r="AH128" s="57">
        <f t="shared" si="5"/>
        <v>0</v>
      </c>
      <c r="AI128" s="57">
        <f t="shared" si="6"/>
        <v>0</v>
      </c>
      <c r="AJ128" s="57">
        <f t="shared" si="7"/>
        <v>0</v>
      </c>
      <c r="AK128" s="56">
        <f t="shared" si="8"/>
        <v>0</v>
      </c>
      <c r="AL128" s="57">
        <f t="shared" si="9"/>
        <v>0</v>
      </c>
      <c r="AM128" s="57">
        <f t="shared" si="10"/>
        <v>0</v>
      </c>
      <c r="AN128" s="57">
        <f t="shared" si="11"/>
        <v>0</v>
      </c>
      <c r="AO128" s="57">
        <f t="shared" si="12"/>
        <v>0.687</v>
      </c>
    </row>
    <row r="129">
      <c r="A129" s="53">
        <v>128.0</v>
      </c>
      <c r="B129" s="55" t="s">
        <v>1640</v>
      </c>
      <c r="C129" s="55" t="s">
        <v>1800</v>
      </c>
      <c r="D129" s="55" t="s">
        <v>1801</v>
      </c>
      <c r="E129" s="56">
        <v>29.0</v>
      </c>
      <c r="F129" s="55" t="s">
        <v>1808</v>
      </c>
      <c r="G129" s="55" t="s">
        <v>1806</v>
      </c>
      <c r="H129" s="55" t="s">
        <v>1804</v>
      </c>
      <c r="I129" s="55" t="s">
        <v>1818</v>
      </c>
      <c r="J129" s="56">
        <v>1.0</v>
      </c>
      <c r="K129" s="56">
        <v>0.0</v>
      </c>
      <c r="L129" s="56">
        <v>0.0</v>
      </c>
      <c r="M129" s="56">
        <v>0.0</v>
      </c>
      <c r="N129" s="56">
        <v>0.0</v>
      </c>
      <c r="O129" s="56">
        <v>0.0</v>
      </c>
      <c r="P129" s="56">
        <v>0.0</v>
      </c>
      <c r="Q129" s="56">
        <v>0.0</v>
      </c>
      <c r="R129" s="56">
        <v>0.0</v>
      </c>
      <c r="S129" s="56">
        <v>0.0</v>
      </c>
      <c r="T129" s="56">
        <v>0.0</v>
      </c>
      <c r="U129" s="56">
        <v>1.0</v>
      </c>
      <c r="V129" s="56">
        <v>0.0</v>
      </c>
      <c r="W129" s="56">
        <v>0.0</v>
      </c>
      <c r="X129" s="56">
        <v>0.0</v>
      </c>
      <c r="Y129" s="56">
        <v>0.0</v>
      </c>
      <c r="Z129" s="56">
        <v>0.0</v>
      </c>
      <c r="AA129" s="56"/>
      <c r="AB129" s="56"/>
      <c r="AC129" s="56"/>
      <c r="AD129" s="56">
        <f t="shared" si="1"/>
        <v>0</v>
      </c>
      <c r="AE129" s="56">
        <f t="shared" si="2"/>
        <v>0</v>
      </c>
      <c r="AF129" s="56">
        <f t="shared" si="3"/>
        <v>0</v>
      </c>
      <c r="AG129" s="57">
        <f t="shared" si="4"/>
        <v>0</v>
      </c>
      <c r="AH129" s="57">
        <f t="shared" si="5"/>
        <v>0</v>
      </c>
      <c r="AI129" s="57">
        <f t="shared" si="6"/>
        <v>0</v>
      </c>
      <c r="AJ129" s="57">
        <f t="shared" si="7"/>
        <v>0</v>
      </c>
      <c r="AK129" s="56">
        <f t="shared" si="8"/>
        <v>1</v>
      </c>
      <c r="AL129" s="57">
        <f t="shared" si="9"/>
        <v>0.3533382409</v>
      </c>
      <c r="AM129" s="57">
        <f t="shared" si="10"/>
        <v>0</v>
      </c>
      <c r="AN129" s="57">
        <f t="shared" si="11"/>
        <v>0</v>
      </c>
      <c r="AO129" s="57">
        <f t="shared" si="12"/>
        <v>0.3533382409</v>
      </c>
    </row>
    <row r="130">
      <c r="A130" s="53">
        <v>129.0</v>
      </c>
      <c r="B130" s="55" t="s">
        <v>1667</v>
      </c>
      <c r="C130" s="55" t="s">
        <v>1800</v>
      </c>
      <c r="D130" s="55" t="s">
        <v>1801</v>
      </c>
      <c r="E130" s="56">
        <v>35.0</v>
      </c>
      <c r="F130" s="55" t="s">
        <v>1808</v>
      </c>
      <c r="G130" s="55" t="s">
        <v>1825</v>
      </c>
      <c r="H130" s="55" t="s">
        <v>1804</v>
      </c>
      <c r="I130" s="55" t="s">
        <v>1824</v>
      </c>
      <c r="J130" s="56">
        <v>1.0</v>
      </c>
      <c r="K130" s="56">
        <v>0.0</v>
      </c>
      <c r="L130" s="56">
        <v>0.0</v>
      </c>
      <c r="M130" s="56">
        <v>0.0</v>
      </c>
      <c r="N130" s="56">
        <v>0.0</v>
      </c>
      <c r="O130" s="56">
        <v>0.0</v>
      </c>
      <c r="P130" s="56">
        <v>0.0</v>
      </c>
      <c r="Q130" s="56">
        <v>0.0</v>
      </c>
      <c r="R130" s="56">
        <v>1.0</v>
      </c>
      <c r="S130" s="56">
        <v>0.0</v>
      </c>
      <c r="T130" s="56">
        <v>0.0</v>
      </c>
      <c r="U130" s="56">
        <v>0.0</v>
      </c>
      <c r="V130" s="56">
        <v>0.0</v>
      </c>
      <c r="W130" s="56">
        <v>0.0</v>
      </c>
      <c r="X130" s="56">
        <v>0.0</v>
      </c>
      <c r="Y130" s="56">
        <v>0.0</v>
      </c>
      <c r="Z130" s="56">
        <v>0.0</v>
      </c>
      <c r="AA130" s="56"/>
      <c r="AB130" s="56"/>
      <c r="AC130" s="56"/>
      <c r="AD130" s="56">
        <f t="shared" si="1"/>
        <v>0</v>
      </c>
      <c r="AE130" s="56">
        <f t="shared" si="2"/>
        <v>0</v>
      </c>
      <c r="AF130" s="56">
        <f t="shared" si="3"/>
        <v>0</v>
      </c>
      <c r="AG130" s="57">
        <f t="shared" si="4"/>
        <v>0</v>
      </c>
      <c r="AH130" s="57">
        <f t="shared" si="5"/>
        <v>0</v>
      </c>
      <c r="AI130" s="57">
        <f t="shared" si="6"/>
        <v>0</v>
      </c>
      <c r="AJ130" s="57">
        <f t="shared" si="7"/>
        <v>0</v>
      </c>
      <c r="AK130" s="56">
        <f t="shared" si="8"/>
        <v>1</v>
      </c>
      <c r="AL130" s="57">
        <f t="shared" si="9"/>
        <v>0.3533382409</v>
      </c>
      <c r="AM130" s="57">
        <f t="shared" si="10"/>
        <v>0</v>
      </c>
      <c r="AN130" s="57">
        <f t="shared" si="11"/>
        <v>0</v>
      </c>
      <c r="AO130" s="57">
        <f t="shared" si="12"/>
        <v>0.3533382409</v>
      </c>
    </row>
    <row r="131">
      <c r="A131" s="53">
        <v>130.0</v>
      </c>
      <c r="B131" s="55" t="s">
        <v>1552</v>
      </c>
      <c r="C131" s="55" t="s">
        <v>1800</v>
      </c>
      <c r="D131" s="55" t="s">
        <v>1801</v>
      </c>
      <c r="E131" s="56">
        <v>30.0</v>
      </c>
      <c r="F131" s="55" t="s">
        <v>1808</v>
      </c>
      <c r="G131" s="55" t="s">
        <v>1813</v>
      </c>
      <c r="H131" s="55" t="s">
        <v>1804</v>
      </c>
      <c r="I131" s="55" t="s">
        <v>1814</v>
      </c>
      <c r="J131" s="56">
        <v>1.0</v>
      </c>
      <c r="K131" s="56">
        <v>0.0</v>
      </c>
      <c r="L131" s="56">
        <v>0.0</v>
      </c>
      <c r="M131" s="56">
        <v>0.0</v>
      </c>
      <c r="N131" s="56">
        <v>0.0</v>
      </c>
      <c r="O131" s="56">
        <v>0.0</v>
      </c>
      <c r="P131" s="56">
        <v>0.0</v>
      </c>
      <c r="Q131" s="56">
        <v>0.0</v>
      </c>
      <c r="R131" s="56">
        <v>1.0</v>
      </c>
      <c r="S131" s="56">
        <v>0.0</v>
      </c>
      <c r="T131" s="56">
        <v>0.0</v>
      </c>
      <c r="U131" s="56">
        <v>0.0</v>
      </c>
      <c r="V131" s="56">
        <v>0.0</v>
      </c>
      <c r="W131" s="56">
        <v>0.0</v>
      </c>
      <c r="X131" s="56">
        <v>0.0</v>
      </c>
      <c r="Y131" s="56">
        <v>0.0</v>
      </c>
      <c r="Z131" s="56">
        <v>0.0</v>
      </c>
      <c r="AA131" s="56"/>
      <c r="AB131" s="56"/>
      <c r="AC131" s="56"/>
      <c r="AD131" s="56">
        <f t="shared" si="1"/>
        <v>0</v>
      </c>
      <c r="AE131" s="56">
        <f t="shared" si="2"/>
        <v>0</v>
      </c>
      <c r="AF131" s="56">
        <f t="shared" si="3"/>
        <v>0</v>
      </c>
      <c r="AG131" s="57">
        <f t="shared" si="4"/>
        <v>0</v>
      </c>
      <c r="AH131" s="57">
        <f t="shared" si="5"/>
        <v>0</v>
      </c>
      <c r="AI131" s="57">
        <f t="shared" si="6"/>
        <v>0</v>
      </c>
      <c r="AJ131" s="57">
        <f t="shared" si="7"/>
        <v>0</v>
      </c>
      <c r="AK131" s="56">
        <f t="shared" si="8"/>
        <v>1</v>
      </c>
      <c r="AL131" s="57">
        <f t="shared" si="9"/>
        <v>0.3533382409</v>
      </c>
      <c r="AM131" s="57">
        <f t="shared" si="10"/>
        <v>0</v>
      </c>
      <c r="AN131" s="57">
        <f t="shared" si="11"/>
        <v>0</v>
      </c>
      <c r="AO131" s="57">
        <f t="shared" si="12"/>
        <v>0.3533382409</v>
      </c>
    </row>
    <row r="132">
      <c r="A132" s="53">
        <v>131.0</v>
      </c>
      <c r="B132" s="55" t="s">
        <v>1700</v>
      </c>
      <c r="C132" s="55" t="s">
        <v>1800</v>
      </c>
      <c r="D132" s="55" t="s">
        <v>1801</v>
      </c>
      <c r="E132" s="56">
        <v>26.0</v>
      </c>
      <c r="F132" s="55" t="s">
        <v>1802</v>
      </c>
      <c r="G132" s="55" t="s">
        <v>1830</v>
      </c>
      <c r="H132" s="55" t="s">
        <v>1804</v>
      </c>
      <c r="I132" s="55" t="s">
        <v>1829</v>
      </c>
      <c r="J132" s="56">
        <v>3.0</v>
      </c>
      <c r="K132" s="56">
        <v>3.0</v>
      </c>
      <c r="L132" s="56">
        <v>0.0</v>
      </c>
      <c r="M132" s="56">
        <v>1.0</v>
      </c>
      <c r="N132" s="56">
        <v>0.0</v>
      </c>
      <c r="O132" s="56">
        <v>0.0</v>
      </c>
      <c r="P132" s="56">
        <v>0.0</v>
      </c>
      <c r="Q132" s="56">
        <v>0.0</v>
      </c>
      <c r="R132" s="56">
        <v>0.0</v>
      </c>
      <c r="S132" s="56">
        <v>0.0</v>
      </c>
      <c r="T132" s="56">
        <v>0.0</v>
      </c>
      <c r="U132" s="56">
        <v>0.0</v>
      </c>
      <c r="V132" s="56">
        <v>0.0</v>
      </c>
      <c r="W132" s="56">
        <v>0.0</v>
      </c>
      <c r="X132" s="56">
        <v>0.0</v>
      </c>
      <c r="Y132" s="56">
        <v>0.0</v>
      </c>
      <c r="Z132" s="56">
        <v>0.0</v>
      </c>
      <c r="AA132" s="56"/>
      <c r="AB132" s="56"/>
      <c r="AC132" s="56"/>
      <c r="AD132" s="56">
        <f t="shared" si="1"/>
        <v>1</v>
      </c>
      <c r="AE132" s="56">
        <f t="shared" si="2"/>
        <v>0.496</v>
      </c>
      <c r="AF132" s="56">
        <f t="shared" si="3"/>
        <v>0</v>
      </c>
      <c r="AG132" s="57">
        <f t="shared" si="4"/>
        <v>0</v>
      </c>
      <c r="AH132" s="57">
        <f t="shared" si="5"/>
        <v>0</v>
      </c>
      <c r="AI132" s="57">
        <f t="shared" si="6"/>
        <v>0</v>
      </c>
      <c r="AJ132" s="57">
        <f t="shared" si="7"/>
        <v>0</v>
      </c>
      <c r="AK132" s="56">
        <f t="shared" si="8"/>
        <v>0</v>
      </c>
      <c r="AL132" s="57">
        <f t="shared" si="9"/>
        <v>0</v>
      </c>
      <c r="AM132" s="57">
        <f t="shared" si="10"/>
        <v>0</v>
      </c>
      <c r="AN132" s="57">
        <f t="shared" si="11"/>
        <v>0</v>
      </c>
      <c r="AO132" s="57">
        <f t="shared" si="12"/>
        <v>0.496</v>
      </c>
    </row>
    <row r="133">
      <c r="A133" s="53">
        <v>132.0</v>
      </c>
      <c r="B133" s="55" t="s">
        <v>1191</v>
      </c>
      <c r="C133" s="55" t="s">
        <v>1800</v>
      </c>
      <c r="D133" s="55" t="s">
        <v>1801</v>
      </c>
      <c r="E133" s="56">
        <v>34.0</v>
      </c>
      <c r="F133" s="55" t="s">
        <v>1808</v>
      </c>
      <c r="G133" s="55" t="s">
        <v>1824</v>
      </c>
      <c r="H133" s="58"/>
      <c r="I133" s="55" t="s">
        <v>1825</v>
      </c>
      <c r="J133" s="56">
        <v>3.0</v>
      </c>
      <c r="K133" s="56">
        <v>3.0</v>
      </c>
      <c r="L133" s="56">
        <v>0.0</v>
      </c>
      <c r="M133" s="56">
        <v>1.0</v>
      </c>
      <c r="N133" s="56">
        <v>0.0</v>
      </c>
      <c r="O133" s="56">
        <v>0.0</v>
      </c>
      <c r="P133" s="56">
        <v>0.0</v>
      </c>
      <c r="Q133" s="56">
        <v>0.0</v>
      </c>
      <c r="R133" s="56">
        <v>0.0</v>
      </c>
      <c r="S133" s="56">
        <v>0.0</v>
      </c>
      <c r="T133" s="56">
        <v>0.0</v>
      </c>
      <c r="U133" s="56">
        <v>0.0</v>
      </c>
      <c r="V133" s="56">
        <v>0.0</v>
      </c>
      <c r="W133" s="56">
        <v>0.0</v>
      </c>
      <c r="X133" s="56">
        <v>0.0</v>
      </c>
      <c r="Y133" s="56">
        <v>0.0</v>
      </c>
      <c r="Z133" s="56">
        <v>0.0</v>
      </c>
      <c r="AA133" s="56"/>
      <c r="AB133" s="56"/>
      <c r="AC133" s="56"/>
      <c r="AD133" s="56">
        <f t="shared" si="1"/>
        <v>1</v>
      </c>
      <c r="AE133" s="56">
        <f t="shared" si="2"/>
        <v>0.496</v>
      </c>
      <c r="AF133" s="56">
        <f t="shared" si="3"/>
        <v>0</v>
      </c>
      <c r="AG133" s="57">
        <f t="shared" si="4"/>
        <v>0</v>
      </c>
      <c r="AH133" s="57">
        <f t="shared" si="5"/>
        <v>0</v>
      </c>
      <c r="AI133" s="57">
        <f t="shared" si="6"/>
        <v>0</v>
      </c>
      <c r="AJ133" s="57">
        <f t="shared" si="7"/>
        <v>0</v>
      </c>
      <c r="AK133" s="56">
        <f t="shared" si="8"/>
        <v>0</v>
      </c>
      <c r="AL133" s="57">
        <f t="shared" si="9"/>
        <v>0</v>
      </c>
      <c r="AM133" s="57">
        <f t="shared" si="10"/>
        <v>0</v>
      </c>
      <c r="AN133" s="57">
        <f t="shared" si="11"/>
        <v>0</v>
      </c>
      <c r="AO133" s="57">
        <f t="shared" si="12"/>
        <v>0.496</v>
      </c>
    </row>
    <row r="134">
      <c r="A134" s="53">
        <v>133.0</v>
      </c>
      <c r="B134" s="55" t="s">
        <v>1294</v>
      </c>
      <c r="C134" s="55" t="s">
        <v>1800</v>
      </c>
      <c r="D134" s="55" t="s">
        <v>1801</v>
      </c>
      <c r="E134" s="56">
        <v>26.0</v>
      </c>
      <c r="F134" s="55" t="s">
        <v>1802</v>
      </c>
      <c r="G134" s="55" t="s">
        <v>1818</v>
      </c>
      <c r="H134" s="58"/>
      <c r="I134" s="55" t="s">
        <v>1806</v>
      </c>
      <c r="J134" s="56">
        <v>1.0</v>
      </c>
      <c r="K134" s="56">
        <v>0.0</v>
      </c>
      <c r="L134" s="56">
        <v>0.0</v>
      </c>
      <c r="M134" s="56">
        <v>0.0</v>
      </c>
      <c r="N134" s="56">
        <v>0.0</v>
      </c>
      <c r="O134" s="56">
        <v>0.0</v>
      </c>
      <c r="P134" s="56">
        <v>0.0</v>
      </c>
      <c r="Q134" s="56">
        <v>0.0</v>
      </c>
      <c r="R134" s="56">
        <v>1.0</v>
      </c>
      <c r="S134" s="56">
        <v>1.0</v>
      </c>
      <c r="T134" s="56">
        <v>0.0</v>
      </c>
      <c r="U134" s="56">
        <v>0.0</v>
      </c>
      <c r="V134" s="56">
        <v>0.0</v>
      </c>
      <c r="W134" s="56">
        <v>0.0</v>
      </c>
      <c r="X134" s="56">
        <v>0.0</v>
      </c>
      <c r="Y134" s="56">
        <v>0.0</v>
      </c>
      <c r="Z134" s="56">
        <v>0.0</v>
      </c>
      <c r="AA134" s="56"/>
      <c r="AB134" s="56"/>
      <c r="AC134" s="56"/>
      <c r="AD134" s="56">
        <f t="shared" si="1"/>
        <v>0</v>
      </c>
      <c r="AE134" s="56">
        <f t="shared" si="2"/>
        <v>0</v>
      </c>
      <c r="AF134" s="56">
        <f t="shared" si="3"/>
        <v>0</v>
      </c>
      <c r="AG134" s="57">
        <f t="shared" si="4"/>
        <v>0</v>
      </c>
      <c r="AH134" s="57">
        <f t="shared" si="5"/>
        <v>0</v>
      </c>
      <c r="AI134" s="57">
        <f t="shared" si="6"/>
        <v>0</v>
      </c>
      <c r="AJ134" s="57">
        <f t="shared" si="7"/>
        <v>0</v>
      </c>
      <c r="AK134" s="56">
        <f t="shared" si="8"/>
        <v>1</v>
      </c>
      <c r="AL134" s="57">
        <f t="shared" si="9"/>
        <v>0.3533382409</v>
      </c>
      <c r="AM134" s="57">
        <f t="shared" si="10"/>
        <v>0</v>
      </c>
      <c r="AN134" s="57">
        <f t="shared" si="11"/>
        <v>0</v>
      </c>
      <c r="AO134" s="57">
        <f t="shared" si="12"/>
        <v>0.3533382409</v>
      </c>
    </row>
    <row r="135">
      <c r="A135" s="53">
        <v>134.0</v>
      </c>
      <c r="B135" s="55" t="s">
        <v>1835</v>
      </c>
      <c r="C135" s="55" t="s">
        <v>1800</v>
      </c>
      <c r="D135" s="55" t="s">
        <v>1801</v>
      </c>
      <c r="E135" s="56">
        <v>27.0</v>
      </c>
      <c r="F135" s="55" t="s">
        <v>1808</v>
      </c>
      <c r="G135" s="55" t="s">
        <v>1824</v>
      </c>
      <c r="H135" s="58"/>
      <c r="I135" s="55" t="s">
        <v>1825</v>
      </c>
      <c r="J135" s="56">
        <v>0.0</v>
      </c>
      <c r="K135" s="56">
        <v>0.0</v>
      </c>
      <c r="L135" s="56">
        <v>1.0</v>
      </c>
      <c r="M135" s="56">
        <v>0.0</v>
      </c>
      <c r="N135" s="56">
        <v>0.0</v>
      </c>
      <c r="O135" s="56">
        <v>0.0</v>
      </c>
      <c r="P135" s="56">
        <v>0.0</v>
      </c>
      <c r="Q135" s="56">
        <v>0.0</v>
      </c>
      <c r="R135" s="56">
        <v>0.0</v>
      </c>
      <c r="S135" s="56">
        <v>0.0</v>
      </c>
      <c r="T135" s="56">
        <v>0.0</v>
      </c>
      <c r="U135" s="56">
        <v>0.0</v>
      </c>
      <c r="V135" s="56">
        <v>0.0</v>
      </c>
      <c r="W135" s="56">
        <v>0.0</v>
      </c>
      <c r="X135" s="56">
        <v>0.0</v>
      </c>
      <c r="Y135" s="56">
        <v>0.0</v>
      </c>
      <c r="Z135" s="56">
        <v>0.0</v>
      </c>
      <c r="AA135" s="56"/>
      <c r="AB135" s="56"/>
      <c r="AC135" s="56"/>
      <c r="AD135" s="56">
        <f t="shared" si="1"/>
        <v>0</v>
      </c>
      <c r="AE135" s="56">
        <f t="shared" si="2"/>
        <v>0</v>
      </c>
      <c r="AF135" s="56">
        <f t="shared" si="3"/>
        <v>0</v>
      </c>
      <c r="AG135" s="57">
        <f t="shared" si="4"/>
        <v>0</v>
      </c>
      <c r="AH135" s="57">
        <f t="shared" si="5"/>
        <v>0</v>
      </c>
      <c r="AI135" s="57">
        <f t="shared" si="6"/>
        <v>0</v>
      </c>
      <c r="AJ135" s="57">
        <f t="shared" si="7"/>
        <v>0</v>
      </c>
      <c r="AK135" s="56">
        <f t="shared" si="8"/>
        <v>0</v>
      </c>
      <c r="AL135" s="57">
        <f t="shared" si="9"/>
        <v>0</v>
      </c>
      <c r="AM135" s="57">
        <f t="shared" si="10"/>
        <v>0</v>
      </c>
      <c r="AN135" s="57">
        <f t="shared" si="11"/>
        <v>0</v>
      </c>
      <c r="AO135" s="57">
        <f t="shared" si="12"/>
        <v>0</v>
      </c>
    </row>
    <row r="136">
      <c r="A136" s="53">
        <v>135.0</v>
      </c>
      <c r="B136" s="55" t="s">
        <v>1681</v>
      </c>
      <c r="C136" s="55" t="s">
        <v>1800</v>
      </c>
      <c r="D136" s="55" t="s">
        <v>1801</v>
      </c>
      <c r="E136" s="56">
        <v>32.0</v>
      </c>
      <c r="F136" s="55" t="s">
        <v>1808</v>
      </c>
      <c r="G136" s="55" t="s">
        <v>1813</v>
      </c>
      <c r="H136" s="55" t="s">
        <v>1804</v>
      </c>
      <c r="I136" s="55" t="s">
        <v>1814</v>
      </c>
      <c r="J136" s="56">
        <v>5.0</v>
      </c>
      <c r="K136" s="56">
        <v>5.0</v>
      </c>
      <c r="L136" s="56">
        <v>1.0</v>
      </c>
      <c r="M136" s="56">
        <v>1.0</v>
      </c>
      <c r="N136" s="56">
        <v>0.0</v>
      </c>
      <c r="O136" s="56">
        <v>0.0</v>
      </c>
      <c r="P136" s="56">
        <v>0.0</v>
      </c>
      <c r="Q136" s="56">
        <v>0.0</v>
      </c>
      <c r="R136" s="56">
        <v>0.0</v>
      </c>
      <c r="S136" s="56">
        <v>0.0</v>
      </c>
      <c r="T136" s="56">
        <v>0.0</v>
      </c>
      <c r="U136" s="56">
        <v>0.0</v>
      </c>
      <c r="V136" s="56">
        <v>0.0</v>
      </c>
      <c r="W136" s="56">
        <v>0.0</v>
      </c>
      <c r="X136" s="56">
        <v>0.0</v>
      </c>
      <c r="Y136" s="56">
        <v>0.0</v>
      </c>
      <c r="Z136" s="56">
        <v>0.0</v>
      </c>
      <c r="AA136" s="56"/>
      <c r="AB136" s="56"/>
      <c r="AC136" s="56"/>
      <c r="AD136" s="56">
        <f t="shared" si="1"/>
        <v>1</v>
      </c>
      <c r="AE136" s="56">
        <f t="shared" si="2"/>
        <v>0.496</v>
      </c>
      <c r="AF136" s="56">
        <f t="shared" si="3"/>
        <v>0</v>
      </c>
      <c r="AG136" s="57">
        <f t="shared" si="4"/>
        <v>0</v>
      </c>
      <c r="AH136" s="57">
        <f t="shared" si="5"/>
        <v>0</v>
      </c>
      <c r="AI136" s="57">
        <f t="shared" si="6"/>
        <v>0</v>
      </c>
      <c r="AJ136" s="57">
        <f t="shared" si="7"/>
        <v>0</v>
      </c>
      <c r="AK136" s="56">
        <f t="shared" si="8"/>
        <v>0</v>
      </c>
      <c r="AL136" s="57">
        <f t="shared" si="9"/>
        <v>0</v>
      </c>
      <c r="AM136" s="57">
        <f t="shared" si="10"/>
        <v>0</v>
      </c>
      <c r="AN136" s="57">
        <f t="shared" si="11"/>
        <v>0</v>
      </c>
      <c r="AO136" s="57">
        <f t="shared" si="12"/>
        <v>0.496</v>
      </c>
    </row>
    <row r="137">
      <c r="A137" s="53">
        <v>136.0</v>
      </c>
      <c r="B137" s="55" t="s">
        <v>1520</v>
      </c>
      <c r="C137" s="55" t="s">
        <v>1800</v>
      </c>
      <c r="D137" s="55" t="s">
        <v>1801</v>
      </c>
      <c r="E137" s="56">
        <v>24.0</v>
      </c>
      <c r="F137" s="55" t="s">
        <v>1808</v>
      </c>
      <c r="G137" s="55" t="s">
        <v>1814</v>
      </c>
      <c r="H137" s="58"/>
      <c r="I137" s="55" t="s">
        <v>1813</v>
      </c>
      <c r="J137" s="56">
        <v>3.0</v>
      </c>
      <c r="K137" s="56">
        <v>3.0</v>
      </c>
      <c r="L137" s="56">
        <v>0.0</v>
      </c>
      <c r="M137" s="56">
        <v>1.0</v>
      </c>
      <c r="N137" s="56">
        <v>0.0</v>
      </c>
      <c r="O137" s="56">
        <v>0.0</v>
      </c>
      <c r="P137" s="56">
        <v>0.0</v>
      </c>
      <c r="Q137" s="56">
        <v>0.0</v>
      </c>
      <c r="R137" s="56">
        <v>0.0</v>
      </c>
      <c r="S137" s="56">
        <v>0.0</v>
      </c>
      <c r="T137" s="56">
        <v>0.0</v>
      </c>
      <c r="U137" s="56">
        <v>0.0</v>
      </c>
      <c r="V137" s="56">
        <v>0.0</v>
      </c>
      <c r="W137" s="56">
        <v>0.0</v>
      </c>
      <c r="X137" s="56">
        <v>0.0</v>
      </c>
      <c r="Y137" s="56">
        <v>0.0</v>
      </c>
      <c r="Z137" s="56">
        <v>0.0</v>
      </c>
      <c r="AA137" s="56"/>
      <c r="AB137" s="56"/>
      <c r="AC137" s="56"/>
      <c r="AD137" s="56">
        <f t="shared" si="1"/>
        <v>1</v>
      </c>
      <c r="AE137" s="56">
        <f t="shared" si="2"/>
        <v>0.496</v>
      </c>
      <c r="AF137" s="56">
        <f t="shared" si="3"/>
        <v>0</v>
      </c>
      <c r="AG137" s="57">
        <f t="shared" si="4"/>
        <v>0</v>
      </c>
      <c r="AH137" s="57">
        <f t="shared" si="5"/>
        <v>0</v>
      </c>
      <c r="AI137" s="57">
        <f t="shared" si="6"/>
        <v>0</v>
      </c>
      <c r="AJ137" s="57">
        <f t="shared" si="7"/>
        <v>0</v>
      </c>
      <c r="AK137" s="56">
        <f t="shared" si="8"/>
        <v>0</v>
      </c>
      <c r="AL137" s="57">
        <f t="shared" si="9"/>
        <v>0</v>
      </c>
      <c r="AM137" s="57">
        <f t="shared" si="10"/>
        <v>0</v>
      </c>
      <c r="AN137" s="57">
        <f t="shared" si="11"/>
        <v>0</v>
      </c>
      <c r="AO137" s="57">
        <f t="shared" si="12"/>
        <v>0.496</v>
      </c>
    </row>
    <row r="138">
      <c r="A138" s="53">
        <v>137.0</v>
      </c>
      <c r="B138" s="55" t="s">
        <v>1561</v>
      </c>
      <c r="C138" s="55" t="s">
        <v>1800</v>
      </c>
      <c r="D138" s="55" t="s">
        <v>1801</v>
      </c>
      <c r="E138" s="56">
        <v>29.0</v>
      </c>
      <c r="F138" s="55" t="s">
        <v>1808</v>
      </c>
      <c r="G138" s="55" t="s">
        <v>1812</v>
      </c>
      <c r="H138" s="58"/>
      <c r="I138" s="55" t="s">
        <v>1811</v>
      </c>
      <c r="J138" s="56">
        <v>4.0</v>
      </c>
      <c r="K138" s="56">
        <v>4.0</v>
      </c>
      <c r="L138" s="56">
        <v>0.0</v>
      </c>
      <c r="M138" s="56">
        <v>1.0</v>
      </c>
      <c r="N138" s="56">
        <v>0.0</v>
      </c>
      <c r="O138" s="56">
        <v>0.0</v>
      </c>
      <c r="P138" s="56">
        <v>0.0</v>
      </c>
      <c r="Q138" s="56">
        <v>1.0</v>
      </c>
      <c r="R138" s="56">
        <v>0.0</v>
      </c>
      <c r="S138" s="56">
        <v>0.0</v>
      </c>
      <c r="T138" s="56">
        <v>3.0</v>
      </c>
      <c r="U138" s="56">
        <v>0.0</v>
      </c>
      <c r="V138" s="56">
        <v>0.0</v>
      </c>
      <c r="W138" s="56">
        <v>0.0</v>
      </c>
      <c r="X138" s="56">
        <v>0.0</v>
      </c>
      <c r="Y138" s="56">
        <v>0.0</v>
      </c>
      <c r="Z138" s="56">
        <v>0.0</v>
      </c>
      <c r="AA138" s="56"/>
      <c r="AB138" s="56"/>
      <c r="AC138" s="56"/>
      <c r="AD138" s="56">
        <f t="shared" si="1"/>
        <v>1</v>
      </c>
      <c r="AE138" s="56">
        <f t="shared" si="2"/>
        <v>0.496</v>
      </c>
      <c r="AF138" s="56">
        <f t="shared" si="3"/>
        <v>0</v>
      </c>
      <c r="AG138" s="57">
        <f t="shared" si="4"/>
        <v>0</v>
      </c>
      <c r="AH138" s="57">
        <f t="shared" si="5"/>
        <v>0</v>
      </c>
      <c r="AI138" s="57">
        <f t="shared" si="6"/>
        <v>0</v>
      </c>
      <c r="AJ138" s="57">
        <f t="shared" si="7"/>
        <v>0</v>
      </c>
      <c r="AK138" s="56">
        <f t="shared" si="8"/>
        <v>0</v>
      </c>
      <c r="AL138" s="57">
        <f t="shared" si="9"/>
        <v>0</v>
      </c>
      <c r="AM138" s="57">
        <f t="shared" si="10"/>
        <v>-0.145224921</v>
      </c>
      <c r="AN138" s="57">
        <f t="shared" si="11"/>
        <v>0</v>
      </c>
      <c r="AO138" s="57">
        <f t="shared" si="12"/>
        <v>0.350775079</v>
      </c>
    </row>
    <row r="139">
      <c r="A139" s="53">
        <v>138.0</v>
      </c>
      <c r="B139" s="55" t="s">
        <v>315</v>
      </c>
      <c r="C139" s="55" t="s">
        <v>1800</v>
      </c>
      <c r="D139" s="55" t="s">
        <v>1801</v>
      </c>
      <c r="E139" s="56">
        <v>29.0</v>
      </c>
      <c r="F139" s="55" t="s">
        <v>1802</v>
      </c>
      <c r="G139" s="55" t="s">
        <v>1828</v>
      </c>
      <c r="H139" s="58"/>
      <c r="I139" s="55" t="s">
        <v>1821</v>
      </c>
      <c r="J139" s="56">
        <v>3.0</v>
      </c>
      <c r="K139" s="56">
        <v>3.0</v>
      </c>
      <c r="L139" s="56">
        <v>0.0</v>
      </c>
      <c r="M139" s="56">
        <v>1.0</v>
      </c>
      <c r="N139" s="56">
        <v>0.0</v>
      </c>
      <c r="O139" s="56">
        <v>0.0</v>
      </c>
      <c r="P139" s="56">
        <v>0.0</v>
      </c>
      <c r="Q139" s="56">
        <v>0.0</v>
      </c>
      <c r="R139" s="56">
        <v>0.0</v>
      </c>
      <c r="S139" s="56">
        <v>0.0</v>
      </c>
      <c r="T139" s="56">
        <v>1.0</v>
      </c>
      <c r="U139" s="56">
        <v>0.0</v>
      </c>
      <c r="V139" s="56">
        <v>0.0</v>
      </c>
      <c r="W139" s="56">
        <v>0.0</v>
      </c>
      <c r="X139" s="56">
        <v>0.0</v>
      </c>
      <c r="Y139" s="56">
        <v>0.0</v>
      </c>
      <c r="Z139" s="56">
        <v>0.0</v>
      </c>
      <c r="AA139" s="56"/>
      <c r="AB139" s="56"/>
      <c r="AC139" s="56"/>
      <c r="AD139" s="56">
        <f t="shared" si="1"/>
        <v>1</v>
      </c>
      <c r="AE139" s="56">
        <f t="shared" si="2"/>
        <v>0.496</v>
      </c>
      <c r="AF139" s="56">
        <f t="shared" si="3"/>
        <v>0</v>
      </c>
      <c r="AG139" s="57">
        <f t="shared" si="4"/>
        <v>0</v>
      </c>
      <c r="AH139" s="57">
        <f t="shared" si="5"/>
        <v>0</v>
      </c>
      <c r="AI139" s="57">
        <f t="shared" si="6"/>
        <v>0</v>
      </c>
      <c r="AJ139" s="57">
        <f t="shared" si="7"/>
        <v>0</v>
      </c>
      <c r="AK139" s="56">
        <f t="shared" si="8"/>
        <v>0</v>
      </c>
      <c r="AL139" s="57">
        <f t="shared" si="9"/>
        <v>0</v>
      </c>
      <c r="AM139" s="57">
        <f t="shared" si="10"/>
        <v>-0.048408307</v>
      </c>
      <c r="AN139" s="57">
        <f t="shared" si="11"/>
        <v>0</v>
      </c>
      <c r="AO139" s="57">
        <f t="shared" si="12"/>
        <v>0.447591693</v>
      </c>
    </row>
    <row r="140">
      <c r="A140" s="53">
        <v>139.0</v>
      </c>
      <c r="B140" s="55" t="s">
        <v>1712</v>
      </c>
      <c r="C140" s="55" t="s">
        <v>1800</v>
      </c>
      <c r="D140" s="55" t="s">
        <v>1801</v>
      </c>
      <c r="E140" s="56">
        <v>28.0</v>
      </c>
      <c r="F140" s="55" t="s">
        <v>1808</v>
      </c>
      <c r="G140" s="55" t="s">
        <v>1812</v>
      </c>
      <c r="H140" s="58"/>
      <c r="I140" s="55" t="s">
        <v>1811</v>
      </c>
      <c r="J140" s="56">
        <v>3.0</v>
      </c>
      <c r="K140" s="56">
        <v>3.0</v>
      </c>
      <c r="L140" s="56">
        <v>0.0</v>
      </c>
      <c r="M140" s="56">
        <v>1.0</v>
      </c>
      <c r="N140" s="56">
        <v>0.0</v>
      </c>
      <c r="O140" s="56">
        <v>0.0</v>
      </c>
      <c r="P140" s="56">
        <v>0.0</v>
      </c>
      <c r="Q140" s="56">
        <v>0.0</v>
      </c>
      <c r="R140" s="56">
        <v>0.0</v>
      </c>
      <c r="S140" s="56">
        <v>0.0</v>
      </c>
      <c r="T140" s="56">
        <v>1.0</v>
      </c>
      <c r="U140" s="56">
        <v>0.0</v>
      </c>
      <c r="V140" s="56">
        <v>0.0</v>
      </c>
      <c r="W140" s="56">
        <v>0.0</v>
      </c>
      <c r="X140" s="56">
        <v>0.0</v>
      </c>
      <c r="Y140" s="56">
        <v>0.0</v>
      </c>
      <c r="Z140" s="56">
        <v>0.0</v>
      </c>
      <c r="AA140" s="56"/>
      <c r="AB140" s="56"/>
      <c r="AC140" s="56"/>
      <c r="AD140" s="56">
        <f t="shared" si="1"/>
        <v>1</v>
      </c>
      <c r="AE140" s="56">
        <f t="shared" si="2"/>
        <v>0.496</v>
      </c>
      <c r="AF140" s="56">
        <f t="shared" si="3"/>
        <v>0</v>
      </c>
      <c r="AG140" s="57">
        <f t="shared" si="4"/>
        <v>0</v>
      </c>
      <c r="AH140" s="57">
        <f t="shared" si="5"/>
        <v>0</v>
      </c>
      <c r="AI140" s="57">
        <f t="shared" si="6"/>
        <v>0</v>
      </c>
      <c r="AJ140" s="57">
        <f t="shared" si="7"/>
        <v>0</v>
      </c>
      <c r="AK140" s="56">
        <f t="shared" si="8"/>
        <v>0</v>
      </c>
      <c r="AL140" s="57">
        <f t="shared" si="9"/>
        <v>0</v>
      </c>
      <c r="AM140" s="57">
        <f t="shared" si="10"/>
        <v>-0.048408307</v>
      </c>
      <c r="AN140" s="57">
        <f t="shared" si="11"/>
        <v>0</v>
      </c>
      <c r="AO140" s="57">
        <f t="shared" si="12"/>
        <v>0.447591693</v>
      </c>
    </row>
    <row r="141">
      <c r="A141" s="53">
        <v>140.0</v>
      </c>
      <c r="B141" s="55" t="s">
        <v>1695</v>
      </c>
      <c r="C141" s="55" t="s">
        <v>1800</v>
      </c>
      <c r="D141" s="55" t="s">
        <v>1801</v>
      </c>
      <c r="E141" s="56">
        <v>24.0</v>
      </c>
      <c r="F141" s="55" t="s">
        <v>1802</v>
      </c>
      <c r="G141" s="55" t="s">
        <v>1806</v>
      </c>
      <c r="H141" s="58"/>
      <c r="I141" s="55" t="s">
        <v>1807</v>
      </c>
      <c r="J141" s="56">
        <v>5.0</v>
      </c>
      <c r="K141" s="56">
        <v>5.0</v>
      </c>
      <c r="L141" s="56">
        <v>1.0</v>
      </c>
      <c r="M141" s="56">
        <v>1.0</v>
      </c>
      <c r="N141" s="56">
        <v>1.0</v>
      </c>
      <c r="O141" s="56">
        <v>0.0</v>
      </c>
      <c r="P141" s="56">
        <v>0.0</v>
      </c>
      <c r="Q141" s="56">
        <v>0.0</v>
      </c>
      <c r="R141" s="56">
        <v>0.0</v>
      </c>
      <c r="S141" s="56">
        <v>0.0</v>
      </c>
      <c r="T141" s="56">
        <v>1.0</v>
      </c>
      <c r="U141" s="56">
        <v>0.0</v>
      </c>
      <c r="V141" s="56">
        <v>0.0</v>
      </c>
      <c r="W141" s="56">
        <v>0.0</v>
      </c>
      <c r="X141" s="56">
        <v>1.0</v>
      </c>
      <c r="Y141" s="56">
        <v>0.0</v>
      </c>
      <c r="Z141" s="56">
        <v>0.0</v>
      </c>
      <c r="AA141" s="56"/>
      <c r="AB141" s="56"/>
      <c r="AC141" s="56"/>
      <c r="AD141" s="56">
        <f t="shared" si="1"/>
        <v>0</v>
      </c>
      <c r="AE141" s="56">
        <f t="shared" si="2"/>
        <v>0</v>
      </c>
      <c r="AF141" s="56">
        <f t="shared" si="3"/>
        <v>0.687</v>
      </c>
      <c r="AG141" s="57">
        <f t="shared" si="4"/>
        <v>0</v>
      </c>
      <c r="AH141" s="57">
        <f t="shared" si="5"/>
        <v>0</v>
      </c>
      <c r="AI141" s="57">
        <f t="shared" si="6"/>
        <v>0</v>
      </c>
      <c r="AJ141" s="57">
        <f t="shared" si="7"/>
        <v>0</v>
      </c>
      <c r="AK141" s="56">
        <f t="shared" si="8"/>
        <v>0</v>
      </c>
      <c r="AL141" s="57">
        <f t="shared" si="9"/>
        <v>0</v>
      </c>
      <c r="AM141" s="57">
        <f t="shared" si="10"/>
        <v>-0.048408307</v>
      </c>
      <c r="AN141" s="57">
        <f t="shared" si="11"/>
        <v>-0.334349966</v>
      </c>
      <c r="AO141" s="57">
        <f t="shared" si="12"/>
        <v>0.304241727</v>
      </c>
    </row>
    <row r="142">
      <c r="A142" s="53">
        <v>141.0</v>
      </c>
      <c r="B142" s="55" t="s">
        <v>1694</v>
      </c>
      <c r="C142" s="55" t="s">
        <v>1800</v>
      </c>
      <c r="D142" s="55" t="s">
        <v>1801</v>
      </c>
      <c r="E142" s="56">
        <v>31.0</v>
      </c>
      <c r="F142" s="55" t="s">
        <v>1808</v>
      </c>
      <c r="G142" s="55" t="s">
        <v>1814</v>
      </c>
      <c r="H142" s="58"/>
      <c r="I142" s="55" t="s">
        <v>1813</v>
      </c>
      <c r="J142" s="56">
        <v>3.0</v>
      </c>
      <c r="K142" s="56">
        <v>3.0</v>
      </c>
      <c r="L142" s="56">
        <v>0.0</v>
      </c>
      <c r="M142" s="56">
        <v>1.0</v>
      </c>
      <c r="N142" s="56">
        <v>0.0</v>
      </c>
      <c r="O142" s="56">
        <v>0.0</v>
      </c>
      <c r="P142" s="56">
        <v>0.0</v>
      </c>
      <c r="Q142" s="56">
        <v>0.0</v>
      </c>
      <c r="R142" s="56">
        <v>0.0</v>
      </c>
      <c r="S142" s="56">
        <v>0.0</v>
      </c>
      <c r="T142" s="56">
        <v>2.0</v>
      </c>
      <c r="U142" s="56">
        <v>0.0</v>
      </c>
      <c r="V142" s="56">
        <v>0.0</v>
      </c>
      <c r="W142" s="56">
        <v>0.0</v>
      </c>
      <c r="X142" s="56">
        <v>0.0</v>
      </c>
      <c r="Y142" s="56">
        <v>0.0</v>
      </c>
      <c r="Z142" s="56">
        <v>0.0</v>
      </c>
      <c r="AA142" s="56"/>
      <c r="AB142" s="56"/>
      <c r="AC142" s="56"/>
      <c r="AD142" s="56">
        <f t="shared" si="1"/>
        <v>1</v>
      </c>
      <c r="AE142" s="56">
        <f t="shared" si="2"/>
        <v>0.496</v>
      </c>
      <c r="AF142" s="56">
        <f t="shared" si="3"/>
        <v>0</v>
      </c>
      <c r="AG142" s="57">
        <f t="shared" si="4"/>
        <v>0</v>
      </c>
      <c r="AH142" s="57">
        <f t="shared" si="5"/>
        <v>0</v>
      </c>
      <c r="AI142" s="57">
        <f t="shared" si="6"/>
        <v>0</v>
      </c>
      <c r="AJ142" s="57">
        <f t="shared" si="7"/>
        <v>0</v>
      </c>
      <c r="AK142" s="56">
        <f t="shared" si="8"/>
        <v>0</v>
      </c>
      <c r="AL142" s="57">
        <f t="shared" si="9"/>
        <v>0</v>
      </c>
      <c r="AM142" s="57">
        <f t="shared" si="10"/>
        <v>-0.096816614</v>
      </c>
      <c r="AN142" s="57">
        <f t="shared" si="11"/>
        <v>0</v>
      </c>
      <c r="AO142" s="57">
        <f t="shared" si="12"/>
        <v>0.399183386</v>
      </c>
    </row>
    <row r="143">
      <c r="A143" s="53">
        <v>142.0</v>
      </c>
      <c r="B143" s="55" t="s">
        <v>1484</v>
      </c>
      <c r="C143" s="55" t="s">
        <v>1800</v>
      </c>
      <c r="D143" s="55" t="s">
        <v>1801</v>
      </c>
      <c r="E143" s="56">
        <v>26.0</v>
      </c>
      <c r="F143" s="55" t="s">
        <v>1802</v>
      </c>
      <c r="G143" s="55" t="s">
        <v>1828</v>
      </c>
      <c r="H143" s="58"/>
      <c r="I143" s="55" t="s">
        <v>1821</v>
      </c>
      <c r="J143" s="56">
        <v>3.0</v>
      </c>
      <c r="K143" s="56">
        <v>3.0</v>
      </c>
      <c r="L143" s="56">
        <v>0.0</v>
      </c>
      <c r="M143" s="56">
        <v>1.0</v>
      </c>
      <c r="N143" s="56">
        <v>0.0</v>
      </c>
      <c r="O143" s="56">
        <v>0.0</v>
      </c>
      <c r="P143" s="56">
        <v>0.0</v>
      </c>
      <c r="Q143" s="56">
        <v>0.0</v>
      </c>
      <c r="R143" s="56">
        <v>0.0</v>
      </c>
      <c r="S143" s="56">
        <v>0.0</v>
      </c>
      <c r="T143" s="56">
        <v>2.0</v>
      </c>
      <c r="U143" s="56">
        <v>0.0</v>
      </c>
      <c r="V143" s="56">
        <v>0.0</v>
      </c>
      <c r="W143" s="56">
        <v>0.0</v>
      </c>
      <c r="X143" s="56">
        <v>0.0</v>
      </c>
      <c r="Y143" s="56">
        <v>0.0</v>
      </c>
      <c r="Z143" s="56">
        <v>0.0</v>
      </c>
      <c r="AA143" s="56"/>
      <c r="AB143" s="56"/>
      <c r="AC143" s="56"/>
      <c r="AD143" s="56">
        <f t="shared" si="1"/>
        <v>1</v>
      </c>
      <c r="AE143" s="56">
        <f t="shared" si="2"/>
        <v>0.496</v>
      </c>
      <c r="AF143" s="56">
        <f t="shared" si="3"/>
        <v>0</v>
      </c>
      <c r="AG143" s="57">
        <f t="shared" si="4"/>
        <v>0</v>
      </c>
      <c r="AH143" s="57">
        <f t="shared" si="5"/>
        <v>0</v>
      </c>
      <c r="AI143" s="57">
        <f t="shared" si="6"/>
        <v>0</v>
      </c>
      <c r="AJ143" s="57">
        <f t="shared" si="7"/>
        <v>0</v>
      </c>
      <c r="AK143" s="56">
        <f t="shared" si="8"/>
        <v>0</v>
      </c>
      <c r="AL143" s="57">
        <f t="shared" si="9"/>
        <v>0</v>
      </c>
      <c r="AM143" s="57">
        <f t="shared" si="10"/>
        <v>-0.096816614</v>
      </c>
      <c r="AN143" s="57">
        <f t="shared" si="11"/>
        <v>0</v>
      </c>
      <c r="AO143" s="57">
        <f t="shared" si="12"/>
        <v>0.399183386</v>
      </c>
    </row>
    <row r="144">
      <c r="A144" s="53">
        <v>143.0</v>
      </c>
      <c r="B144" s="55" t="s">
        <v>1754</v>
      </c>
      <c r="C144" s="55" t="s">
        <v>1800</v>
      </c>
      <c r="D144" s="55" t="s">
        <v>1801</v>
      </c>
      <c r="E144" s="56">
        <v>28.0</v>
      </c>
      <c r="F144" s="55" t="s">
        <v>1808</v>
      </c>
      <c r="G144" s="55" t="s">
        <v>1819</v>
      </c>
      <c r="H144" s="58"/>
      <c r="I144" s="55" t="s">
        <v>1820</v>
      </c>
      <c r="J144" s="56">
        <v>5.0</v>
      </c>
      <c r="K144" s="56">
        <v>5.0</v>
      </c>
      <c r="L144" s="56">
        <v>0.0</v>
      </c>
      <c r="M144" s="56">
        <v>1.0</v>
      </c>
      <c r="N144" s="56">
        <v>1.0</v>
      </c>
      <c r="O144" s="56">
        <v>0.0</v>
      </c>
      <c r="P144" s="56">
        <v>0.0</v>
      </c>
      <c r="Q144" s="56">
        <v>0.0</v>
      </c>
      <c r="R144" s="56">
        <v>0.0</v>
      </c>
      <c r="S144" s="56">
        <v>0.0</v>
      </c>
      <c r="T144" s="56">
        <v>2.0</v>
      </c>
      <c r="U144" s="56">
        <v>0.0</v>
      </c>
      <c r="V144" s="56">
        <v>0.0</v>
      </c>
      <c r="W144" s="56">
        <v>0.0</v>
      </c>
      <c r="X144" s="56">
        <v>0.0</v>
      </c>
      <c r="Y144" s="56">
        <v>0.0</v>
      </c>
      <c r="Z144" s="56">
        <v>0.0</v>
      </c>
      <c r="AA144" s="56"/>
      <c r="AB144" s="56"/>
      <c r="AC144" s="56"/>
      <c r="AD144" s="56">
        <f t="shared" si="1"/>
        <v>0</v>
      </c>
      <c r="AE144" s="56">
        <f t="shared" si="2"/>
        <v>0</v>
      </c>
      <c r="AF144" s="56">
        <f t="shared" si="3"/>
        <v>0.687</v>
      </c>
      <c r="AG144" s="57">
        <f t="shared" si="4"/>
        <v>0</v>
      </c>
      <c r="AH144" s="57">
        <f t="shared" si="5"/>
        <v>0</v>
      </c>
      <c r="AI144" s="57">
        <f t="shared" si="6"/>
        <v>0</v>
      </c>
      <c r="AJ144" s="57">
        <f t="shared" si="7"/>
        <v>0</v>
      </c>
      <c r="AK144" s="56">
        <f t="shared" si="8"/>
        <v>0</v>
      </c>
      <c r="AL144" s="57">
        <f t="shared" si="9"/>
        <v>0</v>
      </c>
      <c r="AM144" s="57">
        <f t="shared" si="10"/>
        <v>-0.096816614</v>
      </c>
      <c r="AN144" s="57">
        <f t="shared" si="11"/>
        <v>0</v>
      </c>
      <c r="AO144" s="57">
        <f t="shared" si="12"/>
        <v>0.590183386</v>
      </c>
    </row>
    <row r="145">
      <c r="A145" s="53">
        <v>144.0</v>
      </c>
      <c r="B145" s="55" t="s">
        <v>1707</v>
      </c>
      <c r="C145" s="55" t="s">
        <v>1800</v>
      </c>
      <c r="D145" s="55" t="s">
        <v>1801</v>
      </c>
      <c r="E145" s="56">
        <v>24.0</v>
      </c>
      <c r="F145" s="55" t="s">
        <v>1808</v>
      </c>
      <c r="G145" s="55" t="s">
        <v>1805</v>
      </c>
      <c r="H145" s="58"/>
      <c r="I145" s="55" t="s">
        <v>1803</v>
      </c>
      <c r="J145" s="56">
        <v>4.0</v>
      </c>
      <c r="K145" s="56">
        <v>4.0</v>
      </c>
      <c r="L145" s="56">
        <v>0.0</v>
      </c>
      <c r="M145" s="56">
        <v>1.0</v>
      </c>
      <c r="N145" s="56">
        <v>0.0</v>
      </c>
      <c r="O145" s="56">
        <v>0.0</v>
      </c>
      <c r="P145" s="56">
        <v>0.0</v>
      </c>
      <c r="Q145" s="56">
        <v>0.0</v>
      </c>
      <c r="R145" s="56">
        <v>0.0</v>
      </c>
      <c r="S145" s="56">
        <v>0.0</v>
      </c>
      <c r="T145" s="56">
        <v>0.0</v>
      </c>
      <c r="U145" s="56">
        <v>0.0</v>
      </c>
      <c r="V145" s="56">
        <v>0.0</v>
      </c>
      <c r="W145" s="56">
        <v>0.0</v>
      </c>
      <c r="X145" s="56">
        <v>0.0</v>
      </c>
      <c r="Y145" s="56">
        <v>0.0</v>
      </c>
      <c r="Z145" s="56">
        <v>0.0</v>
      </c>
      <c r="AA145" s="56"/>
      <c r="AB145" s="56"/>
      <c r="AC145" s="56"/>
      <c r="AD145" s="56">
        <f t="shared" si="1"/>
        <v>1</v>
      </c>
      <c r="AE145" s="56">
        <f t="shared" si="2"/>
        <v>0.496</v>
      </c>
      <c r="AF145" s="56">
        <f t="shared" si="3"/>
        <v>0</v>
      </c>
      <c r="AG145" s="57">
        <f t="shared" si="4"/>
        <v>0</v>
      </c>
      <c r="AH145" s="57">
        <f t="shared" si="5"/>
        <v>0</v>
      </c>
      <c r="AI145" s="57">
        <f t="shared" si="6"/>
        <v>0</v>
      </c>
      <c r="AJ145" s="57">
        <f t="shared" si="7"/>
        <v>0</v>
      </c>
      <c r="AK145" s="56">
        <f t="shared" si="8"/>
        <v>0</v>
      </c>
      <c r="AL145" s="57">
        <f t="shared" si="9"/>
        <v>0</v>
      </c>
      <c r="AM145" s="57">
        <f t="shared" si="10"/>
        <v>0</v>
      </c>
      <c r="AN145" s="57">
        <f t="shared" si="11"/>
        <v>0</v>
      </c>
      <c r="AO145" s="57">
        <f t="shared" si="12"/>
        <v>0.496</v>
      </c>
    </row>
    <row r="146">
      <c r="A146" s="53">
        <v>145.0</v>
      </c>
      <c r="B146" s="55" t="s">
        <v>1454</v>
      </c>
      <c r="C146" s="55" t="s">
        <v>1800</v>
      </c>
      <c r="D146" s="55" t="s">
        <v>1801</v>
      </c>
      <c r="E146" s="56">
        <v>27.0</v>
      </c>
      <c r="F146" s="55" t="s">
        <v>1802</v>
      </c>
      <c r="G146" s="55" t="s">
        <v>1817</v>
      </c>
      <c r="H146" s="58"/>
      <c r="I146" s="55" t="s">
        <v>1809</v>
      </c>
      <c r="J146" s="56">
        <v>4.0</v>
      </c>
      <c r="K146" s="56">
        <v>4.0</v>
      </c>
      <c r="L146" s="56">
        <v>0.0</v>
      </c>
      <c r="M146" s="56">
        <v>1.0</v>
      </c>
      <c r="N146" s="56">
        <v>0.0</v>
      </c>
      <c r="O146" s="56">
        <v>0.0</v>
      </c>
      <c r="P146" s="56">
        <v>0.0</v>
      </c>
      <c r="Q146" s="56">
        <v>0.0</v>
      </c>
      <c r="R146" s="56">
        <v>0.0</v>
      </c>
      <c r="S146" s="56">
        <v>0.0</v>
      </c>
      <c r="T146" s="56">
        <v>0.0</v>
      </c>
      <c r="U146" s="56">
        <v>0.0</v>
      </c>
      <c r="V146" s="56">
        <v>0.0</v>
      </c>
      <c r="W146" s="56">
        <v>0.0</v>
      </c>
      <c r="X146" s="56">
        <v>0.0</v>
      </c>
      <c r="Y146" s="56">
        <v>0.0</v>
      </c>
      <c r="Z146" s="56">
        <v>0.0</v>
      </c>
      <c r="AA146" s="56"/>
      <c r="AB146" s="56"/>
      <c r="AC146" s="56"/>
      <c r="AD146" s="56">
        <f t="shared" si="1"/>
        <v>1</v>
      </c>
      <c r="AE146" s="56">
        <f t="shared" si="2"/>
        <v>0.496</v>
      </c>
      <c r="AF146" s="56">
        <f t="shared" si="3"/>
        <v>0</v>
      </c>
      <c r="AG146" s="57">
        <f t="shared" si="4"/>
        <v>0</v>
      </c>
      <c r="AH146" s="57">
        <f t="shared" si="5"/>
        <v>0</v>
      </c>
      <c r="AI146" s="57">
        <f t="shared" si="6"/>
        <v>0</v>
      </c>
      <c r="AJ146" s="57">
        <f t="shared" si="7"/>
        <v>0</v>
      </c>
      <c r="AK146" s="56">
        <f t="shared" si="8"/>
        <v>0</v>
      </c>
      <c r="AL146" s="57">
        <f t="shared" si="9"/>
        <v>0</v>
      </c>
      <c r="AM146" s="57">
        <f t="shared" si="10"/>
        <v>0</v>
      </c>
      <c r="AN146" s="57">
        <f t="shared" si="11"/>
        <v>0</v>
      </c>
      <c r="AO146" s="57">
        <f t="shared" si="12"/>
        <v>0.496</v>
      </c>
    </row>
    <row r="147">
      <c r="A147" s="53">
        <v>146.0</v>
      </c>
      <c r="B147" s="55" t="s">
        <v>1303</v>
      </c>
      <c r="C147" s="55" t="s">
        <v>1800</v>
      </c>
      <c r="D147" s="55" t="s">
        <v>1801</v>
      </c>
      <c r="E147" s="56">
        <v>32.0</v>
      </c>
      <c r="F147" s="55" t="s">
        <v>1802</v>
      </c>
      <c r="G147" s="55" t="s">
        <v>1809</v>
      </c>
      <c r="H147" s="55" t="s">
        <v>1804</v>
      </c>
      <c r="I147" s="55" t="s">
        <v>1817</v>
      </c>
      <c r="J147" s="56">
        <v>4.0</v>
      </c>
      <c r="K147" s="56">
        <v>3.0</v>
      </c>
      <c r="L147" s="56">
        <v>1.0</v>
      </c>
      <c r="M147" s="56">
        <v>0.0</v>
      </c>
      <c r="N147" s="56">
        <v>0.0</v>
      </c>
      <c r="O147" s="56">
        <v>0.0</v>
      </c>
      <c r="P147" s="56">
        <v>0.0</v>
      </c>
      <c r="Q147" s="56">
        <v>0.0</v>
      </c>
      <c r="R147" s="56">
        <v>1.0</v>
      </c>
      <c r="S147" s="56">
        <v>0.0</v>
      </c>
      <c r="T147" s="56">
        <v>0.0</v>
      </c>
      <c r="U147" s="56">
        <v>0.0</v>
      </c>
      <c r="V147" s="56">
        <v>0.0</v>
      </c>
      <c r="W147" s="56">
        <v>0.0</v>
      </c>
      <c r="X147" s="56">
        <v>0.0</v>
      </c>
      <c r="Y147" s="56">
        <v>0.0</v>
      </c>
      <c r="Z147" s="56">
        <v>0.0</v>
      </c>
      <c r="AA147" s="56"/>
      <c r="AB147" s="56"/>
      <c r="AC147" s="56"/>
      <c r="AD147" s="56">
        <f t="shared" si="1"/>
        <v>0</v>
      </c>
      <c r="AE147" s="56">
        <f t="shared" si="2"/>
        <v>0</v>
      </c>
      <c r="AF147" s="56">
        <f t="shared" si="3"/>
        <v>0</v>
      </c>
      <c r="AG147" s="57">
        <f t="shared" si="4"/>
        <v>0</v>
      </c>
      <c r="AH147" s="57">
        <f t="shared" si="5"/>
        <v>0</v>
      </c>
      <c r="AI147" s="57">
        <f t="shared" si="6"/>
        <v>0</v>
      </c>
      <c r="AJ147" s="57">
        <f t="shared" si="7"/>
        <v>0</v>
      </c>
      <c r="AK147" s="56">
        <f t="shared" si="8"/>
        <v>1</v>
      </c>
      <c r="AL147" s="57">
        <f t="shared" si="9"/>
        <v>0.3533382409</v>
      </c>
      <c r="AM147" s="57">
        <f t="shared" si="10"/>
        <v>0</v>
      </c>
      <c r="AN147" s="57">
        <f t="shared" si="11"/>
        <v>0</v>
      </c>
      <c r="AO147" s="57">
        <f t="shared" si="12"/>
        <v>0.3533382409</v>
      </c>
    </row>
    <row r="148">
      <c r="A148" s="53">
        <v>147.0</v>
      </c>
      <c r="B148" s="55" t="s">
        <v>1473</v>
      </c>
      <c r="C148" s="55" t="s">
        <v>1800</v>
      </c>
      <c r="D148" s="55" t="s">
        <v>1801</v>
      </c>
      <c r="E148" s="56">
        <v>25.0</v>
      </c>
      <c r="F148" s="55" t="s">
        <v>1802</v>
      </c>
      <c r="G148" s="55" t="s">
        <v>1822</v>
      </c>
      <c r="H148" s="55" t="s">
        <v>1804</v>
      </c>
      <c r="I148" s="55" t="s">
        <v>1821</v>
      </c>
      <c r="J148" s="56">
        <v>4.0</v>
      </c>
      <c r="K148" s="56">
        <v>4.0</v>
      </c>
      <c r="L148" s="56">
        <v>0.0</v>
      </c>
      <c r="M148" s="56">
        <v>1.0</v>
      </c>
      <c r="N148" s="56">
        <v>0.0</v>
      </c>
      <c r="O148" s="56">
        <v>0.0</v>
      </c>
      <c r="P148" s="56">
        <v>0.0</v>
      </c>
      <c r="Q148" s="56">
        <v>0.0</v>
      </c>
      <c r="R148" s="56">
        <v>0.0</v>
      </c>
      <c r="S148" s="56">
        <v>0.0</v>
      </c>
      <c r="T148" s="56">
        <v>0.0</v>
      </c>
      <c r="U148" s="56">
        <v>0.0</v>
      </c>
      <c r="V148" s="56">
        <v>0.0</v>
      </c>
      <c r="W148" s="56">
        <v>0.0</v>
      </c>
      <c r="X148" s="56">
        <v>0.0</v>
      </c>
      <c r="Y148" s="56">
        <v>0.0</v>
      </c>
      <c r="Z148" s="56">
        <v>0.0</v>
      </c>
      <c r="AA148" s="56"/>
      <c r="AB148" s="56"/>
      <c r="AC148" s="56"/>
      <c r="AD148" s="56">
        <f t="shared" si="1"/>
        <v>1</v>
      </c>
      <c r="AE148" s="56">
        <f t="shared" si="2"/>
        <v>0.496</v>
      </c>
      <c r="AF148" s="56">
        <f t="shared" si="3"/>
        <v>0</v>
      </c>
      <c r="AG148" s="57">
        <f t="shared" si="4"/>
        <v>0</v>
      </c>
      <c r="AH148" s="57">
        <f t="shared" si="5"/>
        <v>0</v>
      </c>
      <c r="AI148" s="57">
        <f t="shared" si="6"/>
        <v>0</v>
      </c>
      <c r="AJ148" s="57">
        <f t="shared" si="7"/>
        <v>0</v>
      </c>
      <c r="AK148" s="56">
        <f t="shared" si="8"/>
        <v>0</v>
      </c>
      <c r="AL148" s="57">
        <f t="shared" si="9"/>
        <v>0</v>
      </c>
      <c r="AM148" s="57">
        <f t="shared" si="10"/>
        <v>0</v>
      </c>
      <c r="AN148" s="57">
        <f t="shared" si="11"/>
        <v>0</v>
      </c>
      <c r="AO148" s="57">
        <f t="shared" si="12"/>
        <v>0.496</v>
      </c>
    </row>
    <row r="149">
      <c r="A149" s="53">
        <v>148.0</v>
      </c>
      <c r="B149" s="55" t="s">
        <v>1288</v>
      </c>
      <c r="C149" s="55" t="s">
        <v>1800</v>
      </c>
      <c r="D149" s="55" t="s">
        <v>1801</v>
      </c>
      <c r="E149" s="56">
        <v>32.0</v>
      </c>
      <c r="F149" s="55" t="s">
        <v>1802</v>
      </c>
      <c r="G149" s="55" t="s">
        <v>1809</v>
      </c>
      <c r="H149" s="55" t="s">
        <v>1804</v>
      </c>
      <c r="I149" s="55" t="s">
        <v>1817</v>
      </c>
      <c r="J149" s="56">
        <v>4.0</v>
      </c>
      <c r="K149" s="56">
        <v>4.0</v>
      </c>
      <c r="L149" s="56">
        <v>0.0</v>
      </c>
      <c r="M149" s="56">
        <v>1.0</v>
      </c>
      <c r="N149" s="56">
        <v>0.0</v>
      </c>
      <c r="O149" s="56">
        <v>0.0</v>
      </c>
      <c r="P149" s="56">
        <v>0.0</v>
      </c>
      <c r="Q149" s="56">
        <v>0.0</v>
      </c>
      <c r="R149" s="56">
        <v>0.0</v>
      </c>
      <c r="S149" s="56">
        <v>0.0</v>
      </c>
      <c r="T149" s="56">
        <v>0.0</v>
      </c>
      <c r="U149" s="56">
        <v>0.0</v>
      </c>
      <c r="V149" s="56">
        <v>0.0</v>
      </c>
      <c r="W149" s="56">
        <v>0.0</v>
      </c>
      <c r="X149" s="56">
        <v>0.0</v>
      </c>
      <c r="Y149" s="56">
        <v>0.0</v>
      </c>
      <c r="Z149" s="56">
        <v>0.0</v>
      </c>
      <c r="AA149" s="56"/>
      <c r="AB149" s="56"/>
      <c r="AC149" s="56"/>
      <c r="AD149" s="56">
        <f t="shared" si="1"/>
        <v>1</v>
      </c>
      <c r="AE149" s="56">
        <f t="shared" si="2"/>
        <v>0.496</v>
      </c>
      <c r="AF149" s="56">
        <f t="shared" si="3"/>
        <v>0</v>
      </c>
      <c r="AG149" s="57">
        <f t="shared" si="4"/>
        <v>0</v>
      </c>
      <c r="AH149" s="57">
        <f t="shared" si="5"/>
        <v>0</v>
      </c>
      <c r="AI149" s="57">
        <f t="shared" si="6"/>
        <v>0</v>
      </c>
      <c r="AJ149" s="57">
        <f t="shared" si="7"/>
        <v>0</v>
      </c>
      <c r="AK149" s="56">
        <f t="shared" si="8"/>
        <v>0</v>
      </c>
      <c r="AL149" s="57">
        <f t="shared" si="9"/>
        <v>0</v>
      </c>
      <c r="AM149" s="57">
        <f t="shared" si="10"/>
        <v>0</v>
      </c>
      <c r="AN149" s="57">
        <f t="shared" si="11"/>
        <v>0</v>
      </c>
      <c r="AO149" s="57">
        <f t="shared" si="12"/>
        <v>0.496</v>
      </c>
    </row>
    <row r="150">
      <c r="A150" s="53">
        <v>149.0</v>
      </c>
      <c r="B150" s="55" t="s">
        <v>1156</v>
      </c>
      <c r="C150" s="55" t="s">
        <v>1800</v>
      </c>
      <c r="D150" s="55" t="s">
        <v>1801</v>
      </c>
      <c r="E150" s="56">
        <v>27.0</v>
      </c>
      <c r="F150" s="55" t="s">
        <v>1802</v>
      </c>
      <c r="G150" s="55" t="s">
        <v>1818</v>
      </c>
      <c r="H150" s="58"/>
      <c r="I150" s="55" t="s">
        <v>1806</v>
      </c>
      <c r="J150" s="56">
        <v>2.0</v>
      </c>
      <c r="K150" s="56">
        <v>1.0</v>
      </c>
      <c r="L150" s="56">
        <v>0.0</v>
      </c>
      <c r="M150" s="56">
        <v>0.0</v>
      </c>
      <c r="N150" s="56">
        <v>0.0</v>
      </c>
      <c r="O150" s="56">
        <v>0.0</v>
      </c>
      <c r="P150" s="56">
        <v>0.0</v>
      </c>
      <c r="Q150" s="56">
        <v>0.0</v>
      </c>
      <c r="R150" s="56">
        <v>1.0</v>
      </c>
      <c r="S150" s="56">
        <v>0.0</v>
      </c>
      <c r="T150" s="56">
        <v>0.0</v>
      </c>
      <c r="U150" s="56">
        <v>0.0</v>
      </c>
      <c r="V150" s="56">
        <v>0.0</v>
      </c>
      <c r="W150" s="56">
        <v>0.0</v>
      </c>
      <c r="X150" s="56">
        <v>0.0</v>
      </c>
      <c r="Y150" s="56">
        <v>0.0</v>
      </c>
      <c r="Z150" s="56">
        <v>0.0</v>
      </c>
      <c r="AA150" s="56"/>
      <c r="AB150" s="56"/>
      <c r="AC150" s="56"/>
      <c r="AD150" s="56">
        <f t="shared" si="1"/>
        <v>0</v>
      </c>
      <c r="AE150" s="56">
        <f t="shared" si="2"/>
        <v>0</v>
      </c>
      <c r="AF150" s="56">
        <f t="shared" si="3"/>
        <v>0</v>
      </c>
      <c r="AG150" s="57">
        <f t="shared" si="4"/>
        <v>0</v>
      </c>
      <c r="AH150" s="57">
        <f t="shared" si="5"/>
        <v>0</v>
      </c>
      <c r="AI150" s="57">
        <f t="shared" si="6"/>
        <v>0</v>
      </c>
      <c r="AJ150" s="57">
        <f t="shared" si="7"/>
        <v>0</v>
      </c>
      <c r="AK150" s="56">
        <f t="shared" si="8"/>
        <v>1</v>
      </c>
      <c r="AL150" s="57">
        <f t="shared" si="9"/>
        <v>0.3533382409</v>
      </c>
      <c r="AM150" s="57">
        <f t="shared" si="10"/>
        <v>0</v>
      </c>
      <c r="AN150" s="57">
        <f t="shared" si="11"/>
        <v>0</v>
      </c>
      <c r="AO150" s="57">
        <f t="shared" si="12"/>
        <v>0.3533382409</v>
      </c>
    </row>
    <row r="151">
      <c r="A151" s="53">
        <v>150.0</v>
      </c>
      <c r="B151" s="55" t="s">
        <v>1710</v>
      </c>
      <c r="C151" s="55" t="s">
        <v>1800</v>
      </c>
      <c r="D151" s="55" t="s">
        <v>1801</v>
      </c>
      <c r="E151" s="56">
        <v>25.0</v>
      </c>
      <c r="F151" s="55" t="s">
        <v>1808</v>
      </c>
      <c r="G151" s="55" t="s">
        <v>1814</v>
      </c>
      <c r="H151" s="58"/>
      <c r="I151" s="55" t="s">
        <v>1813</v>
      </c>
      <c r="J151" s="56">
        <v>4.0</v>
      </c>
      <c r="K151" s="56">
        <v>4.0</v>
      </c>
      <c r="L151" s="56">
        <v>0.0</v>
      </c>
      <c r="M151" s="56">
        <v>1.0</v>
      </c>
      <c r="N151" s="56">
        <v>0.0</v>
      </c>
      <c r="O151" s="56">
        <v>0.0</v>
      </c>
      <c r="P151" s="56">
        <v>0.0</v>
      </c>
      <c r="Q151" s="56">
        <v>0.0</v>
      </c>
      <c r="R151" s="56">
        <v>0.0</v>
      </c>
      <c r="S151" s="56">
        <v>0.0</v>
      </c>
      <c r="T151" s="56">
        <v>0.0</v>
      </c>
      <c r="U151" s="56">
        <v>0.0</v>
      </c>
      <c r="V151" s="56">
        <v>0.0</v>
      </c>
      <c r="W151" s="56">
        <v>0.0</v>
      </c>
      <c r="X151" s="56">
        <v>0.0</v>
      </c>
      <c r="Y151" s="56">
        <v>0.0</v>
      </c>
      <c r="Z151" s="56">
        <v>0.0</v>
      </c>
      <c r="AA151" s="56"/>
      <c r="AB151" s="56"/>
      <c r="AC151" s="56"/>
      <c r="AD151" s="56">
        <f t="shared" si="1"/>
        <v>1</v>
      </c>
      <c r="AE151" s="56">
        <f t="shared" si="2"/>
        <v>0.496</v>
      </c>
      <c r="AF151" s="56">
        <f t="shared" si="3"/>
        <v>0</v>
      </c>
      <c r="AG151" s="57">
        <f t="shared" si="4"/>
        <v>0</v>
      </c>
      <c r="AH151" s="57">
        <f t="shared" si="5"/>
        <v>0</v>
      </c>
      <c r="AI151" s="57">
        <f t="shared" si="6"/>
        <v>0</v>
      </c>
      <c r="AJ151" s="57">
        <f t="shared" si="7"/>
        <v>0</v>
      </c>
      <c r="AK151" s="56">
        <f t="shared" si="8"/>
        <v>0</v>
      </c>
      <c r="AL151" s="57">
        <f t="shared" si="9"/>
        <v>0</v>
      </c>
      <c r="AM151" s="57">
        <f t="shared" si="10"/>
        <v>0</v>
      </c>
      <c r="AN151" s="57">
        <f t="shared" si="11"/>
        <v>0</v>
      </c>
      <c r="AO151" s="57">
        <f t="shared" si="12"/>
        <v>0.496</v>
      </c>
    </row>
    <row r="152">
      <c r="A152" s="53">
        <v>151.0</v>
      </c>
      <c r="B152" s="55" t="s">
        <v>1505</v>
      </c>
      <c r="C152" s="55" t="s">
        <v>1800</v>
      </c>
      <c r="D152" s="55" t="s">
        <v>1801</v>
      </c>
      <c r="E152" s="56">
        <v>30.0</v>
      </c>
      <c r="F152" s="55" t="s">
        <v>1802</v>
      </c>
      <c r="G152" s="55" t="s">
        <v>1826</v>
      </c>
      <c r="H152" s="58"/>
      <c r="I152" s="55" t="s">
        <v>1827</v>
      </c>
      <c r="J152" s="56">
        <v>4.0</v>
      </c>
      <c r="K152" s="56">
        <v>3.0</v>
      </c>
      <c r="L152" s="56">
        <v>0.0</v>
      </c>
      <c r="M152" s="56">
        <v>0.0</v>
      </c>
      <c r="N152" s="56">
        <v>0.0</v>
      </c>
      <c r="O152" s="56">
        <v>0.0</v>
      </c>
      <c r="P152" s="56">
        <v>0.0</v>
      </c>
      <c r="Q152" s="56">
        <v>1.0</v>
      </c>
      <c r="R152" s="56">
        <v>1.0</v>
      </c>
      <c r="S152" s="56">
        <v>0.0</v>
      </c>
      <c r="T152" s="56">
        <v>0.0</v>
      </c>
      <c r="U152" s="56">
        <v>0.0</v>
      </c>
      <c r="V152" s="56">
        <v>0.0</v>
      </c>
      <c r="W152" s="56">
        <v>0.0</v>
      </c>
      <c r="X152" s="56">
        <v>0.0</v>
      </c>
      <c r="Y152" s="56">
        <v>0.0</v>
      </c>
      <c r="Z152" s="56">
        <v>0.0</v>
      </c>
      <c r="AA152" s="56"/>
      <c r="AB152" s="56"/>
      <c r="AC152" s="56"/>
      <c r="AD152" s="56">
        <f t="shared" si="1"/>
        <v>0</v>
      </c>
      <c r="AE152" s="56">
        <f t="shared" si="2"/>
        <v>0</v>
      </c>
      <c r="AF152" s="56">
        <f t="shared" si="3"/>
        <v>0</v>
      </c>
      <c r="AG152" s="57">
        <f t="shared" si="4"/>
        <v>0</v>
      </c>
      <c r="AH152" s="57">
        <f t="shared" si="5"/>
        <v>0</v>
      </c>
      <c r="AI152" s="57">
        <f t="shared" si="6"/>
        <v>0</v>
      </c>
      <c r="AJ152" s="57">
        <f t="shared" si="7"/>
        <v>0</v>
      </c>
      <c r="AK152" s="56">
        <f t="shared" si="8"/>
        <v>1</v>
      </c>
      <c r="AL152" s="57">
        <f t="shared" si="9"/>
        <v>0.3533382409</v>
      </c>
      <c r="AM152" s="57">
        <f t="shared" si="10"/>
        <v>0</v>
      </c>
      <c r="AN152" s="57">
        <f t="shared" si="11"/>
        <v>0</v>
      </c>
      <c r="AO152" s="57">
        <f t="shared" si="12"/>
        <v>0.3533382409</v>
      </c>
    </row>
    <row r="153">
      <c r="A153" s="53">
        <v>152.0</v>
      </c>
      <c r="B153" s="55" t="s">
        <v>1676</v>
      </c>
      <c r="C153" s="55" t="s">
        <v>1800</v>
      </c>
      <c r="D153" s="55" t="s">
        <v>1801</v>
      </c>
      <c r="E153" s="56">
        <v>34.0</v>
      </c>
      <c r="F153" s="55" t="s">
        <v>1802</v>
      </c>
      <c r="G153" s="55" t="s">
        <v>1817</v>
      </c>
      <c r="H153" s="58"/>
      <c r="I153" s="55" t="s">
        <v>1809</v>
      </c>
      <c r="J153" s="56">
        <v>4.0</v>
      </c>
      <c r="K153" s="56">
        <v>4.0</v>
      </c>
      <c r="L153" s="56">
        <v>0.0</v>
      </c>
      <c r="M153" s="56">
        <v>1.0</v>
      </c>
      <c r="N153" s="56">
        <v>0.0</v>
      </c>
      <c r="O153" s="56">
        <v>0.0</v>
      </c>
      <c r="P153" s="56">
        <v>0.0</v>
      </c>
      <c r="Q153" s="56">
        <v>0.0</v>
      </c>
      <c r="R153" s="56">
        <v>0.0</v>
      </c>
      <c r="S153" s="56">
        <v>0.0</v>
      </c>
      <c r="T153" s="56">
        <v>1.0</v>
      </c>
      <c r="U153" s="56">
        <v>0.0</v>
      </c>
      <c r="V153" s="56">
        <v>0.0</v>
      </c>
      <c r="W153" s="56">
        <v>0.0</v>
      </c>
      <c r="X153" s="56">
        <v>0.0</v>
      </c>
      <c r="Y153" s="56">
        <v>0.0</v>
      </c>
      <c r="Z153" s="56">
        <v>0.0</v>
      </c>
      <c r="AA153" s="56"/>
      <c r="AB153" s="56"/>
      <c r="AC153" s="56"/>
      <c r="AD153" s="56">
        <f t="shared" si="1"/>
        <v>1</v>
      </c>
      <c r="AE153" s="56">
        <f t="shared" si="2"/>
        <v>0.496</v>
      </c>
      <c r="AF153" s="56">
        <f t="shared" si="3"/>
        <v>0</v>
      </c>
      <c r="AG153" s="57">
        <f t="shared" si="4"/>
        <v>0</v>
      </c>
      <c r="AH153" s="57">
        <f t="shared" si="5"/>
        <v>0</v>
      </c>
      <c r="AI153" s="57">
        <f t="shared" si="6"/>
        <v>0</v>
      </c>
      <c r="AJ153" s="57">
        <f t="shared" si="7"/>
        <v>0</v>
      </c>
      <c r="AK153" s="56">
        <f t="shared" si="8"/>
        <v>0</v>
      </c>
      <c r="AL153" s="57">
        <f t="shared" si="9"/>
        <v>0</v>
      </c>
      <c r="AM153" s="57">
        <f t="shared" si="10"/>
        <v>-0.048408307</v>
      </c>
      <c r="AN153" s="57">
        <f t="shared" si="11"/>
        <v>0</v>
      </c>
      <c r="AO153" s="57">
        <f t="shared" si="12"/>
        <v>0.447591693</v>
      </c>
    </row>
    <row r="154">
      <c r="A154" s="53">
        <v>153.0</v>
      </c>
      <c r="B154" s="55" t="s">
        <v>1773</v>
      </c>
      <c r="C154" s="55" t="s">
        <v>1800</v>
      </c>
      <c r="D154" s="55" t="s">
        <v>1801</v>
      </c>
      <c r="E154" s="56">
        <v>29.0</v>
      </c>
      <c r="F154" s="55" t="s">
        <v>1808</v>
      </c>
      <c r="G154" s="55" t="s">
        <v>1812</v>
      </c>
      <c r="H154" s="58"/>
      <c r="I154" s="55" t="s">
        <v>1811</v>
      </c>
      <c r="J154" s="56">
        <v>4.0</v>
      </c>
      <c r="K154" s="56">
        <v>4.0</v>
      </c>
      <c r="L154" s="56">
        <v>0.0</v>
      </c>
      <c r="M154" s="56">
        <v>1.0</v>
      </c>
      <c r="N154" s="56">
        <v>0.0</v>
      </c>
      <c r="O154" s="56">
        <v>0.0</v>
      </c>
      <c r="P154" s="56">
        <v>0.0</v>
      </c>
      <c r="Q154" s="56">
        <v>0.0</v>
      </c>
      <c r="R154" s="56">
        <v>0.0</v>
      </c>
      <c r="S154" s="56">
        <v>0.0</v>
      </c>
      <c r="T154" s="56">
        <v>1.0</v>
      </c>
      <c r="U154" s="56">
        <v>0.0</v>
      </c>
      <c r="V154" s="56">
        <v>0.0</v>
      </c>
      <c r="W154" s="56">
        <v>0.0</v>
      </c>
      <c r="X154" s="56">
        <v>0.0</v>
      </c>
      <c r="Y154" s="56">
        <v>0.0</v>
      </c>
      <c r="Z154" s="56">
        <v>0.0</v>
      </c>
      <c r="AA154" s="56"/>
      <c r="AB154" s="56"/>
      <c r="AC154" s="56"/>
      <c r="AD154" s="56">
        <f t="shared" si="1"/>
        <v>1</v>
      </c>
      <c r="AE154" s="56">
        <f t="shared" si="2"/>
        <v>0.496</v>
      </c>
      <c r="AF154" s="56">
        <f t="shared" si="3"/>
        <v>0</v>
      </c>
      <c r="AG154" s="57">
        <f t="shared" si="4"/>
        <v>0</v>
      </c>
      <c r="AH154" s="57">
        <f t="shared" si="5"/>
        <v>0</v>
      </c>
      <c r="AI154" s="57">
        <f t="shared" si="6"/>
        <v>0</v>
      </c>
      <c r="AJ154" s="57">
        <f t="shared" si="7"/>
        <v>0</v>
      </c>
      <c r="AK154" s="56">
        <f t="shared" si="8"/>
        <v>0</v>
      </c>
      <c r="AL154" s="57">
        <f t="shared" si="9"/>
        <v>0</v>
      </c>
      <c r="AM154" s="57">
        <f t="shared" si="10"/>
        <v>-0.048408307</v>
      </c>
      <c r="AN154" s="57">
        <f t="shared" si="11"/>
        <v>0</v>
      </c>
      <c r="AO154" s="57">
        <f t="shared" si="12"/>
        <v>0.447591693</v>
      </c>
    </row>
    <row r="155">
      <c r="A155" s="53">
        <v>154.0</v>
      </c>
      <c r="B155" s="55" t="s">
        <v>573</v>
      </c>
      <c r="C155" s="55" t="s">
        <v>1800</v>
      </c>
      <c r="D155" s="55" t="s">
        <v>1801</v>
      </c>
      <c r="E155" s="56">
        <v>27.0</v>
      </c>
      <c r="F155" s="55" t="s">
        <v>1808</v>
      </c>
      <c r="G155" s="55" t="s">
        <v>1815</v>
      </c>
      <c r="H155" s="58"/>
      <c r="I155" s="55" t="s">
        <v>1816</v>
      </c>
      <c r="J155" s="56">
        <v>2.0</v>
      </c>
      <c r="K155" s="56">
        <v>1.0</v>
      </c>
      <c r="L155" s="56">
        <v>0.0</v>
      </c>
      <c r="M155" s="56">
        <v>0.0</v>
      </c>
      <c r="N155" s="56">
        <v>0.0</v>
      </c>
      <c r="O155" s="56">
        <v>0.0</v>
      </c>
      <c r="P155" s="56">
        <v>0.0</v>
      </c>
      <c r="Q155" s="56">
        <v>0.0</v>
      </c>
      <c r="R155" s="56">
        <v>1.0</v>
      </c>
      <c r="S155" s="56">
        <v>0.0</v>
      </c>
      <c r="T155" s="56">
        <v>1.0</v>
      </c>
      <c r="U155" s="56">
        <v>0.0</v>
      </c>
      <c r="V155" s="56">
        <v>0.0</v>
      </c>
      <c r="W155" s="56">
        <v>0.0</v>
      </c>
      <c r="X155" s="56">
        <v>0.0</v>
      </c>
      <c r="Y155" s="56">
        <v>0.0</v>
      </c>
      <c r="Z155" s="56">
        <v>0.0</v>
      </c>
      <c r="AA155" s="56"/>
      <c r="AB155" s="56"/>
      <c r="AC155" s="56"/>
      <c r="AD155" s="56">
        <f t="shared" si="1"/>
        <v>0</v>
      </c>
      <c r="AE155" s="56">
        <f t="shared" si="2"/>
        <v>0</v>
      </c>
      <c r="AF155" s="56">
        <f t="shared" si="3"/>
        <v>0</v>
      </c>
      <c r="AG155" s="57">
        <f t="shared" si="4"/>
        <v>0</v>
      </c>
      <c r="AH155" s="57">
        <f t="shared" si="5"/>
        <v>0</v>
      </c>
      <c r="AI155" s="57">
        <f t="shared" si="6"/>
        <v>0</v>
      </c>
      <c r="AJ155" s="57">
        <f t="shared" si="7"/>
        <v>0</v>
      </c>
      <c r="AK155" s="56">
        <f t="shared" si="8"/>
        <v>1</v>
      </c>
      <c r="AL155" s="57">
        <f t="shared" si="9"/>
        <v>0.3533382409</v>
      </c>
      <c r="AM155" s="57">
        <f t="shared" si="10"/>
        <v>-0.048408307</v>
      </c>
      <c r="AN155" s="57">
        <f t="shared" si="11"/>
        <v>0</v>
      </c>
      <c r="AO155" s="57">
        <f t="shared" si="12"/>
        <v>0.3049299339</v>
      </c>
    </row>
    <row r="156">
      <c r="A156" s="53">
        <v>155.0</v>
      </c>
      <c r="B156" s="55" t="s">
        <v>1836</v>
      </c>
      <c r="C156" s="55" t="s">
        <v>1800</v>
      </c>
      <c r="D156" s="55" t="s">
        <v>1801</v>
      </c>
      <c r="E156" s="56">
        <v>31.0</v>
      </c>
      <c r="F156" s="55" t="s">
        <v>1808</v>
      </c>
      <c r="G156" s="55" t="s">
        <v>1816</v>
      </c>
      <c r="H156" s="55" t="s">
        <v>1804</v>
      </c>
      <c r="I156" s="55" t="s">
        <v>1815</v>
      </c>
      <c r="J156" s="56">
        <v>3.0</v>
      </c>
      <c r="K156" s="56">
        <v>2.0</v>
      </c>
      <c r="L156" s="56">
        <v>1.0</v>
      </c>
      <c r="M156" s="56">
        <v>0.0</v>
      </c>
      <c r="N156" s="56">
        <v>0.0</v>
      </c>
      <c r="O156" s="56">
        <v>0.0</v>
      </c>
      <c r="P156" s="56">
        <v>0.0</v>
      </c>
      <c r="Q156" s="56">
        <v>0.0</v>
      </c>
      <c r="R156" s="56">
        <v>1.0</v>
      </c>
      <c r="S156" s="56">
        <v>0.0</v>
      </c>
      <c r="T156" s="56">
        <v>2.0</v>
      </c>
      <c r="U156" s="56">
        <v>0.0</v>
      </c>
      <c r="V156" s="56">
        <v>0.0</v>
      </c>
      <c r="W156" s="56">
        <v>0.0</v>
      </c>
      <c r="X156" s="56">
        <v>0.0</v>
      </c>
      <c r="Y156" s="56">
        <v>0.0</v>
      </c>
      <c r="Z156" s="56">
        <v>0.0</v>
      </c>
      <c r="AA156" s="56"/>
      <c r="AB156" s="56"/>
      <c r="AC156" s="56"/>
      <c r="AD156" s="56">
        <f t="shared" si="1"/>
        <v>0</v>
      </c>
      <c r="AE156" s="56">
        <f t="shared" si="2"/>
        <v>0</v>
      </c>
      <c r="AF156" s="56">
        <f t="shared" si="3"/>
        <v>0</v>
      </c>
      <c r="AG156" s="57">
        <f t="shared" si="4"/>
        <v>0</v>
      </c>
      <c r="AH156" s="57">
        <f t="shared" si="5"/>
        <v>0</v>
      </c>
      <c r="AI156" s="57">
        <f t="shared" si="6"/>
        <v>0</v>
      </c>
      <c r="AJ156" s="57">
        <f t="shared" si="7"/>
        <v>0</v>
      </c>
      <c r="AK156" s="56">
        <f t="shared" si="8"/>
        <v>1</v>
      </c>
      <c r="AL156" s="57">
        <f t="shared" si="9"/>
        <v>0.3533382409</v>
      </c>
      <c r="AM156" s="57">
        <f t="shared" si="10"/>
        <v>-0.096816614</v>
      </c>
      <c r="AN156" s="57">
        <f t="shared" si="11"/>
        <v>0</v>
      </c>
      <c r="AO156" s="57">
        <f t="shared" si="12"/>
        <v>0.2565216269</v>
      </c>
    </row>
    <row r="157">
      <c r="A157" s="53">
        <v>156.0</v>
      </c>
      <c r="B157" s="55" t="s">
        <v>1837</v>
      </c>
      <c r="C157" s="55" t="s">
        <v>1800</v>
      </c>
      <c r="D157" s="55" t="s">
        <v>1801</v>
      </c>
      <c r="E157" s="56">
        <v>21.0</v>
      </c>
      <c r="F157" s="55" t="s">
        <v>1808</v>
      </c>
      <c r="G157" s="55" t="s">
        <v>1816</v>
      </c>
      <c r="H157" s="55" t="s">
        <v>1804</v>
      </c>
      <c r="I157" s="55" t="s">
        <v>1815</v>
      </c>
      <c r="J157" s="56">
        <v>7.0</v>
      </c>
      <c r="K157" s="56">
        <v>7.0</v>
      </c>
      <c r="L157" s="56">
        <v>2.0</v>
      </c>
      <c r="M157" s="56">
        <v>1.0</v>
      </c>
      <c r="N157" s="56">
        <v>0.0</v>
      </c>
      <c r="O157" s="56">
        <v>0.0</v>
      </c>
      <c r="P157" s="56">
        <v>0.0</v>
      </c>
      <c r="Q157" s="56">
        <v>0.0</v>
      </c>
      <c r="R157" s="56">
        <v>0.0</v>
      </c>
      <c r="S157" s="56">
        <v>0.0</v>
      </c>
      <c r="T157" s="56">
        <v>2.0</v>
      </c>
      <c r="U157" s="56">
        <v>0.0</v>
      </c>
      <c r="V157" s="56">
        <v>0.0</v>
      </c>
      <c r="W157" s="56">
        <v>0.0</v>
      </c>
      <c r="X157" s="56">
        <v>0.0</v>
      </c>
      <c r="Y157" s="56">
        <v>0.0</v>
      </c>
      <c r="Z157" s="56">
        <v>0.0</v>
      </c>
      <c r="AA157" s="56"/>
      <c r="AB157" s="56"/>
      <c r="AC157" s="56"/>
      <c r="AD157" s="56">
        <f t="shared" si="1"/>
        <v>1</v>
      </c>
      <c r="AE157" s="56">
        <f t="shared" si="2"/>
        <v>0.496</v>
      </c>
      <c r="AF157" s="56">
        <f t="shared" si="3"/>
        <v>0</v>
      </c>
      <c r="AG157" s="57">
        <f t="shared" si="4"/>
        <v>0</v>
      </c>
      <c r="AH157" s="57">
        <f t="shared" si="5"/>
        <v>0</v>
      </c>
      <c r="AI157" s="57">
        <f t="shared" si="6"/>
        <v>0</v>
      </c>
      <c r="AJ157" s="57">
        <f t="shared" si="7"/>
        <v>0</v>
      </c>
      <c r="AK157" s="56">
        <f t="shared" si="8"/>
        <v>0</v>
      </c>
      <c r="AL157" s="57">
        <f t="shared" si="9"/>
        <v>0</v>
      </c>
      <c r="AM157" s="57">
        <f t="shared" si="10"/>
        <v>-0.096816614</v>
      </c>
      <c r="AN157" s="57">
        <f t="shared" si="11"/>
        <v>0</v>
      </c>
      <c r="AO157" s="57">
        <f t="shared" si="12"/>
        <v>0.399183386</v>
      </c>
    </row>
    <row r="158">
      <c r="A158" s="53">
        <v>157.0</v>
      </c>
      <c r="B158" s="55" t="s">
        <v>1571</v>
      </c>
      <c r="C158" s="55" t="s">
        <v>1800</v>
      </c>
      <c r="D158" s="55" t="s">
        <v>1801</v>
      </c>
      <c r="E158" s="56">
        <v>33.0</v>
      </c>
      <c r="F158" s="55" t="s">
        <v>1802</v>
      </c>
      <c r="G158" s="55" t="s">
        <v>1826</v>
      </c>
      <c r="H158" s="58"/>
      <c r="I158" s="55" t="s">
        <v>1827</v>
      </c>
      <c r="J158" s="56">
        <v>4.0</v>
      </c>
      <c r="K158" s="56">
        <v>4.0</v>
      </c>
      <c r="L158" s="56">
        <v>0.0</v>
      </c>
      <c r="M158" s="56">
        <v>1.0</v>
      </c>
      <c r="N158" s="56">
        <v>0.0</v>
      </c>
      <c r="O158" s="56">
        <v>0.0</v>
      </c>
      <c r="P158" s="56">
        <v>0.0</v>
      </c>
      <c r="Q158" s="56">
        <v>0.0</v>
      </c>
      <c r="R158" s="56">
        <v>0.0</v>
      </c>
      <c r="S158" s="56">
        <v>0.0</v>
      </c>
      <c r="T158" s="56">
        <v>1.0</v>
      </c>
      <c r="U158" s="56">
        <v>0.0</v>
      </c>
      <c r="V158" s="56">
        <v>0.0</v>
      </c>
      <c r="W158" s="56">
        <v>0.0</v>
      </c>
      <c r="X158" s="56">
        <v>0.0</v>
      </c>
      <c r="Y158" s="56">
        <v>0.0</v>
      </c>
      <c r="Z158" s="56">
        <v>0.0</v>
      </c>
      <c r="AA158" s="56"/>
      <c r="AB158" s="56"/>
      <c r="AC158" s="56"/>
      <c r="AD158" s="56">
        <f t="shared" si="1"/>
        <v>1</v>
      </c>
      <c r="AE158" s="56">
        <f t="shared" si="2"/>
        <v>0.496</v>
      </c>
      <c r="AF158" s="56">
        <f t="shared" si="3"/>
        <v>0</v>
      </c>
      <c r="AG158" s="57">
        <f t="shared" si="4"/>
        <v>0</v>
      </c>
      <c r="AH158" s="57">
        <f t="shared" si="5"/>
        <v>0</v>
      </c>
      <c r="AI158" s="57">
        <f t="shared" si="6"/>
        <v>0</v>
      </c>
      <c r="AJ158" s="57">
        <f t="shared" si="7"/>
        <v>0</v>
      </c>
      <c r="AK158" s="56">
        <f t="shared" si="8"/>
        <v>0</v>
      </c>
      <c r="AL158" s="57">
        <f t="shared" si="9"/>
        <v>0</v>
      </c>
      <c r="AM158" s="57">
        <f t="shared" si="10"/>
        <v>-0.048408307</v>
      </c>
      <c r="AN158" s="57">
        <f t="shared" si="11"/>
        <v>0</v>
      </c>
      <c r="AO158" s="57">
        <f t="shared" si="12"/>
        <v>0.447591693</v>
      </c>
    </row>
    <row r="159">
      <c r="A159" s="53">
        <v>158.0</v>
      </c>
      <c r="B159" s="55" t="s">
        <v>1662</v>
      </c>
      <c r="C159" s="55" t="s">
        <v>1800</v>
      </c>
      <c r="D159" s="55" t="s">
        <v>1801</v>
      </c>
      <c r="E159" s="56">
        <v>30.0</v>
      </c>
      <c r="F159" s="55" t="s">
        <v>1808</v>
      </c>
      <c r="G159" s="55" t="s">
        <v>1805</v>
      </c>
      <c r="H159" s="58"/>
      <c r="I159" s="55" t="s">
        <v>1803</v>
      </c>
      <c r="J159" s="56">
        <v>4.0</v>
      </c>
      <c r="K159" s="56">
        <v>4.0</v>
      </c>
      <c r="L159" s="56">
        <v>0.0</v>
      </c>
      <c r="M159" s="56">
        <v>1.0</v>
      </c>
      <c r="N159" s="56">
        <v>0.0</v>
      </c>
      <c r="O159" s="56">
        <v>0.0</v>
      </c>
      <c r="P159" s="56">
        <v>0.0</v>
      </c>
      <c r="Q159" s="56">
        <v>0.0</v>
      </c>
      <c r="R159" s="56">
        <v>0.0</v>
      </c>
      <c r="S159" s="56">
        <v>0.0</v>
      </c>
      <c r="T159" s="56">
        <v>1.0</v>
      </c>
      <c r="U159" s="56">
        <v>0.0</v>
      </c>
      <c r="V159" s="56">
        <v>0.0</v>
      </c>
      <c r="W159" s="56">
        <v>0.0</v>
      </c>
      <c r="X159" s="56">
        <v>0.0</v>
      </c>
      <c r="Y159" s="56">
        <v>0.0</v>
      </c>
      <c r="Z159" s="56">
        <v>0.0</v>
      </c>
      <c r="AA159" s="56"/>
      <c r="AB159" s="56"/>
      <c r="AC159" s="56"/>
      <c r="AD159" s="56">
        <f t="shared" si="1"/>
        <v>1</v>
      </c>
      <c r="AE159" s="56">
        <f t="shared" si="2"/>
        <v>0.496</v>
      </c>
      <c r="AF159" s="56">
        <f t="shared" si="3"/>
        <v>0</v>
      </c>
      <c r="AG159" s="57">
        <f t="shared" si="4"/>
        <v>0</v>
      </c>
      <c r="AH159" s="57">
        <f t="shared" si="5"/>
        <v>0</v>
      </c>
      <c r="AI159" s="57">
        <f t="shared" si="6"/>
        <v>0</v>
      </c>
      <c r="AJ159" s="57">
        <f t="shared" si="7"/>
        <v>0</v>
      </c>
      <c r="AK159" s="56">
        <f t="shared" si="8"/>
        <v>0</v>
      </c>
      <c r="AL159" s="57">
        <f t="shared" si="9"/>
        <v>0</v>
      </c>
      <c r="AM159" s="57">
        <f t="shared" si="10"/>
        <v>-0.048408307</v>
      </c>
      <c r="AN159" s="57">
        <f t="shared" si="11"/>
        <v>0</v>
      </c>
      <c r="AO159" s="57">
        <f t="shared" si="12"/>
        <v>0.447591693</v>
      </c>
    </row>
    <row r="160">
      <c r="A160" s="53">
        <v>159.0</v>
      </c>
      <c r="B160" s="55" t="s">
        <v>1162</v>
      </c>
      <c r="C160" s="55" t="s">
        <v>1800</v>
      </c>
      <c r="D160" s="55" t="s">
        <v>1801</v>
      </c>
      <c r="E160" s="56">
        <v>27.0</v>
      </c>
      <c r="F160" s="55" t="s">
        <v>1808</v>
      </c>
      <c r="G160" s="55" t="s">
        <v>1819</v>
      </c>
      <c r="H160" s="58"/>
      <c r="I160" s="55" t="s">
        <v>1820</v>
      </c>
      <c r="J160" s="56">
        <v>4.0</v>
      </c>
      <c r="K160" s="56">
        <v>4.0</v>
      </c>
      <c r="L160" s="56">
        <v>0.0</v>
      </c>
      <c r="M160" s="56">
        <v>1.0</v>
      </c>
      <c r="N160" s="56">
        <v>0.0</v>
      </c>
      <c r="O160" s="56">
        <v>0.0</v>
      </c>
      <c r="P160" s="56">
        <v>0.0</v>
      </c>
      <c r="Q160" s="56">
        <v>0.0</v>
      </c>
      <c r="R160" s="56">
        <v>0.0</v>
      </c>
      <c r="S160" s="56">
        <v>0.0</v>
      </c>
      <c r="T160" s="56">
        <v>1.0</v>
      </c>
      <c r="U160" s="56">
        <v>0.0</v>
      </c>
      <c r="V160" s="56">
        <v>0.0</v>
      </c>
      <c r="W160" s="56">
        <v>0.0</v>
      </c>
      <c r="X160" s="56">
        <v>0.0</v>
      </c>
      <c r="Y160" s="56">
        <v>0.0</v>
      </c>
      <c r="Z160" s="56">
        <v>0.0</v>
      </c>
      <c r="AA160" s="56"/>
      <c r="AB160" s="56"/>
      <c r="AC160" s="56"/>
      <c r="AD160" s="56">
        <f t="shared" si="1"/>
        <v>1</v>
      </c>
      <c r="AE160" s="56">
        <f t="shared" si="2"/>
        <v>0.496</v>
      </c>
      <c r="AF160" s="56">
        <f t="shared" si="3"/>
        <v>0</v>
      </c>
      <c r="AG160" s="57">
        <f t="shared" si="4"/>
        <v>0</v>
      </c>
      <c r="AH160" s="57">
        <f t="shared" si="5"/>
        <v>0</v>
      </c>
      <c r="AI160" s="57">
        <f t="shared" si="6"/>
        <v>0</v>
      </c>
      <c r="AJ160" s="57">
        <f t="shared" si="7"/>
        <v>0</v>
      </c>
      <c r="AK160" s="56">
        <f t="shared" si="8"/>
        <v>0</v>
      </c>
      <c r="AL160" s="57">
        <f t="shared" si="9"/>
        <v>0</v>
      </c>
      <c r="AM160" s="57">
        <f t="shared" si="10"/>
        <v>-0.048408307</v>
      </c>
      <c r="AN160" s="57">
        <f t="shared" si="11"/>
        <v>0</v>
      </c>
      <c r="AO160" s="57">
        <f t="shared" si="12"/>
        <v>0.447591693</v>
      </c>
    </row>
    <row r="161">
      <c r="A161" s="53">
        <v>160.0</v>
      </c>
      <c r="B161" s="55" t="s">
        <v>1504</v>
      </c>
      <c r="C161" s="55" t="s">
        <v>1800</v>
      </c>
      <c r="D161" s="55" t="s">
        <v>1801</v>
      </c>
      <c r="E161" s="56">
        <v>30.0</v>
      </c>
      <c r="F161" s="55" t="s">
        <v>1808</v>
      </c>
      <c r="G161" s="55" t="s">
        <v>1809</v>
      </c>
      <c r="H161" s="58"/>
      <c r="I161" s="55" t="s">
        <v>1810</v>
      </c>
      <c r="J161" s="56">
        <v>4.0</v>
      </c>
      <c r="K161" s="56">
        <v>3.0</v>
      </c>
      <c r="L161" s="56">
        <v>1.0</v>
      </c>
      <c r="M161" s="56">
        <v>0.0</v>
      </c>
      <c r="N161" s="56">
        <v>0.0</v>
      </c>
      <c r="O161" s="56">
        <v>0.0</v>
      </c>
      <c r="P161" s="56">
        <v>0.0</v>
      </c>
      <c r="Q161" s="56">
        <v>0.0</v>
      </c>
      <c r="R161" s="56">
        <v>1.0</v>
      </c>
      <c r="S161" s="56">
        <v>0.0</v>
      </c>
      <c r="T161" s="56">
        <v>1.0</v>
      </c>
      <c r="U161" s="56">
        <v>0.0</v>
      </c>
      <c r="V161" s="56">
        <v>0.0</v>
      </c>
      <c r="W161" s="56">
        <v>0.0</v>
      </c>
      <c r="X161" s="56">
        <v>0.0</v>
      </c>
      <c r="Y161" s="56">
        <v>0.0</v>
      </c>
      <c r="Z161" s="56">
        <v>0.0</v>
      </c>
      <c r="AA161" s="56"/>
      <c r="AB161" s="56"/>
      <c r="AC161" s="56"/>
      <c r="AD161" s="56">
        <f t="shared" si="1"/>
        <v>0</v>
      </c>
      <c r="AE161" s="56">
        <f t="shared" si="2"/>
        <v>0</v>
      </c>
      <c r="AF161" s="56">
        <f t="shared" si="3"/>
        <v>0</v>
      </c>
      <c r="AG161" s="57">
        <f t="shared" si="4"/>
        <v>0</v>
      </c>
      <c r="AH161" s="57">
        <f t="shared" si="5"/>
        <v>0</v>
      </c>
      <c r="AI161" s="57">
        <f t="shared" si="6"/>
        <v>0</v>
      </c>
      <c r="AJ161" s="57">
        <f t="shared" si="7"/>
        <v>0</v>
      </c>
      <c r="AK161" s="56">
        <f t="shared" si="8"/>
        <v>1</v>
      </c>
      <c r="AL161" s="57">
        <f t="shared" si="9"/>
        <v>0.3533382409</v>
      </c>
      <c r="AM161" s="57">
        <f t="shared" si="10"/>
        <v>-0.048408307</v>
      </c>
      <c r="AN161" s="57">
        <f t="shared" si="11"/>
        <v>0</v>
      </c>
      <c r="AO161" s="57">
        <f t="shared" si="12"/>
        <v>0.3049299339</v>
      </c>
    </row>
    <row r="162">
      <c r="A162" s="53">
        <v>161.0</v>
      </c>
      <c r="B162" s="55" t="s">
        <v>1755</v>
      </c>
      <c r="C162" s="55" t="s">
        <v>1800</v>
      </c>
      <c r="D162" s="55" t="s">
        <v>1801</v>
      </c>
      <c r="E162" s="56">
        <v>24.0</v>
      </c>
      <c r="F162" s="55" t="s">
        <v>1808</v>
      </c>
      <c r="G162" s="55" t="s">
        <v>1816</v>
      </c>
      <c r="H162" s="55" t="s">
        <v>1804</v>
      </c>
      <c r="I162" s="55" t="s">
        <v>1815</v>
      </c>
      <c r="J162" s="56">
        <v>8.0</v>
      </c>
      <c r="K162" s="56">
        <v>8.0</v>
      </c>
      <c r="L162" s="56">
        <v>0.0</v>
      </c>
      <c r="M162" s="56">
        <v>2.0</v>
      </c>
      <c r="N162" s="56">
        <v>0.0</v>
      </c>
      <c r="O162" s="56">
        <v>0.0</v>
      </c>
      <c r="P162" s="56">
        <v>0.0</v>
      </c>
      <c r="Q162" s="56">
        <v>1.0</v>
      </c>
      <c r="R162" s="56">
        <v>0.0</v>
      </c>
      <c r="S162" s="56">
        <v>0.0</v>
      </c>
      <c r="T162" s="56">
        <v>3.0</v>
      </c>
      <c r="U162" s="56">
        <v>0.0</v>
      </c>
      <c r="V162" s="56">
        <v>0.0</v>
      </c>
      <c r="W162" s="56">
        <v>0.0</v>
      </c>
      <c r="X162" s="56">
        <v>0.0</v>
      </c>
      <c r="Y162" s="56">
        <v>0.0</v>
      </c>
      <c r="Z162" s="56">
        <v>1.0</v>
      </c>
      <c r="AA162" s="56"/>
      <c r="AB162" s="56"/>
      <c r="AC162" s="56"/>
      <c r="AD162" s="56">
        <f t="shared" si="1"/>
        <v>2</v>
      </c>
      <c r="AE162" s="56">
        <f t="shared" si="2"/>
        <v>0.992</v>
      </c>
      <c r="AF162" s="56">
        <f t="shared" si="3"/>
        <v>0</v>
      </c>
      <c r="AG162" s="57">
        <f t="shared" si="4"/>
        <v>0</v>
      </c>
      <c r="AH162" s="57">
        <f t="shared" si="5"/>
        <v>0</v>
      </c>
      <c r="AI162" s="57">
        <f t="shared" si="6"/>
        <v>0</v>
      </c>
      <c r="AJ162" s="57">
        <f t="shared" si="7"/>
        <v>-0.67</v>
      </c>
      <c r="AK162" s="56">
        <f t="shared" si="8"/>
        <v>0</v>
      </c>
      <c r="AL162" s="57">
        <f t="shared" si="9"/>
        <v>0</v>
      </c>
      <c r="AM162" s="57">
        <f t="shared" si="10"/>
        <v>-0.145224921</v>
      </c>
      <c r="AN162" s="57">
        <f t="shared" si="11"/>
        <v>0</v>
      </c>
      <c r="AO162" s="57">
        <f t="shared" si="12"/>
        <v>0.176775079</v>
      </c>
    </row>
    <row r="163">
      <c r="A163" s="53">
        <v>162.0</v>
      </c>
      <c r="B163" s="55" t="s">
        <v>494</v>
      </c>
      <c r="C163" s="55" t="s">
        <v>1800</v>
      </c>
      <c r="D163" s="55" t="s">
        <v>1801</v>
      </c>
      <c r="E163" s="56">
        <v>34.0</v>
      </c>
      <c r="F163" s="55" t="s">
        <v>1808</v>
      </c>
      <c r="G163" s="55" t="s">
        <v>1813</v>
      </c>
      <c r="H163" s="55" t="s">
        <v>1804</v>
      </c>
      <c r="I163" s="55" t="s">
        <v>1814</v>
      </c>
      <c r="J163" s="56">
        <v>1.0</v>
      </c>
      <c r="K163" s="56">
        <v>0.0</v>
      </c>
      <c r="L163" s="56">
        <v>0.0</v>
      </c>
      <c r="M163" s="56">
        <v>0.0</v>
      </c>
      <c r="N163" s="56">
        <v>0.0</v>
      </c>
      <c r="O163" s="56">
        <v>0.0</v>
      </c>
      <c r="P163" s="56">
        <v>0.0</v>
      </c>
      <c r="Q163" s="56">
        <v>0.0</v>
      </c>
      <c r="R163" s="56">
        <v>0.0</v>
      </c>
      <c r="S163" s="56">
        <v>0.0</v>
      </c>
      <c r="T163" s="56">
        <v>0.0</v>
      </c>
      <c r="U163" s="56">
        <v>0.0</v>
      </c>
      <c r="V163" s="56">
        <v>1.0</v>
      </c>
      <c r="W163" s="56">
        <v>0.0</v>
      </c>
      <c r="X163" s="56">
        <v>0.0</v>
      </c>
      <c r="Y163" s="56">
        <v>0.0</v>
      </c>
      <c r="Z163" s="56">
        <v>0.0</v>
      </c>
      <c r="AA163" s="56"/>
      <c r="AB163" s="56"/>
      <c r="AC163" s="56"/>
      <c r="AD163" s="56">
        <f t="shared" si="1"/>
        <v>0</v>
      </c>
      <c r="AE163" s="56">
        <f t="shared" si="2"/>
        <v>0</v>
      </c>
      <c r="AF163" s="56">
        <f t="shared" si="3"/>
        <v>0</v>
      </c>
      <c r="AG163" s="57">
        <f t="shared" si="4"/>
        <v>0</v>
      </c>
      <c r="AH163" s="57">
        <f t="shared" si="5"/>
        <v>0</v>
      </c>
      <c r="AI163" s="57">
        <f t="shared" si="6"/>
        <v>0</v>
      </c>
      <c r="AJ163" s="57">
        <f t="shared" si="7"/>
        <v>0</v>
      </c>
      <c r="AK163" s="56">
        <f t="shared" si="8"/>
        <v>0</v>
      </c>
      <c r="AL163" s="57">
        <f t="shared" si="9"/>
        <v>0</v>
      </c>
      <c r="AM163" s="57">
        <f t="shared" si="10"/>
        <v>0</v>
      </c>
      <c r="AN163" s="57">
        <f t="shared" si="11"/>
        <v>0</v>
      </c>
      <c r="AO163" s="57">
        <f t="shared" si="12"/>
        <v>0</v>
      </c>
    </row>
    <row r="164">
      <c r="A164" s="53">
        <v>163.0</v>
      </c>
      <c r="B164" s="55" t="s">
        <v>1202</v>
      </c>
      <c r="C164" s="55" t="s">
        <v>1800</v>
      </c>
      <c r="D164" s="55" t="s">
        <v>1801</v>
      </c>
      <c r="E164" s="56">
        <v>27.0</v>
      </c>
      <c r="F164" s="55" t="s">
        <v>1808</v>
      </c>
      <c r="G164" s="55" t="s">
        <v>1813</v>
      </c>
      <c r="H164" s="55" t="s">
        <v>1804</v>
      </c>
      <c r="I164" s="55" t="s">
        <v>1814</v>
      </c>
      <c r="J164" s="56">
        <v>0.0</v>
      </c>
      <c r="K164" s="56">
        <v>0.0</v>
      </c>
      <c r="L164" s="56">
        <v>0.0</v>
      </c>
      <c r="M164" s="56">
        <v>0.0</v>
      </c>
      <c r="N164" s="56">
        <v>0.0</v>
      </c>
      <c r="O164" s="56">
        <v>0.0</v>
      </c>
      <c r="P164" s="56">
        <v>0.0</v>
      </c>
      <c r="Q164" s="56">
        <v>0.0</v>
      </c>
      <c r="R164" s="56">
        <v>0.0</v>
      </c>
      <c r="S164" s="56">
        <v>0.0</v>
      </c>
      <c r="T164" s="56">
        <v>0.0</v>
      </c>
      <c r="U164" s="56">
        <v>0.0</v>
      </c>
      <c r="V164" s="56">
        <v>0.0</v>
      </c>
      <c r="W164" s="56">
        <v>0.0</v>
      </c>
      <c r="X164" s="56">
        <v>0.0</v>
      </c>
      <c r="Y164" s="56">
        <v>0.0</v>
      </c>
      <c r="Z164" s="56">
        <v>0.0</v>
      </c>
      <c r="AA164" s="56"/>
      <c r="AB164" s="56"/>
      <c r="AC164" s="56"/>
      <c r="AD164" s="56">
        <f t="shared" si="1"/>
        <v>0</v>
      </c>
      <c r="AE164" s="56">
        <f t="shared" si="2"/>
        <v>0</v>
      </c>
      <c r="AF164" s="56">
        <f t="shared" si="3"/>
        <v>0</v>
      </c>
      <c r="AG164" s="57">
        <f t="shared" si="4"/>
        <v>0</v>
      </c>
      <c r="AH164" s="57">
        <f t="shared" si="5"/>
        <v>0</v>
      </c>
      <c r="AI164" s="57">
        <f t="shared" si="6"/>
        <v>0</v>
      </c>
      <c r="AJ164" s="57">
        <f t="shared" si="7"/>
        <v>0</v>
      </c>
      <c r="AK164" s="56">
        <f t="shared" si="8"/>
        <v>0</v>
      </c>
      <c r="AL164" s="57">
        <f t="shared" si="9"/>
        <v>0</v>
      </c>
      <c r="AM164" s="57">
        <f t="shared" si="10"/>
        <v>0</v>
      </c>
      <c r="AN164" s="57">
        <f t="shared" si="11"/>
        <v>0</v>
      </c>
      <c r="AO164" s="57">
        <f t="shared" si="12"/>
        <v>0</v>
      </c>
    </row>
    <row r="165">
      <c r="A165" s="53">
        <v>164.0</v>
      </c>
      <c r="B165" s="55" t="s">
        <v>1315</v>
      </c>
      <c r="C165" s="55" t="s">
        <v>1800</v>
      </c>
      <c r="D165" s="55" t="s">
        <v>1801</v>
      </c>
      <c r="E165" s="56">
        <v>29.0</v>
      </c>
      <c r="F165" s="55" t="s">
        <v>1802</v>
      </c>
      <c r="G165" s="55" t="s">
        <v>1803</v>
      </c>
      <c r="H165" s="55" t="s">
        <v>1804</v>
      </c>
      <c r="I165" s="55" t="s">
        <v>1805</v>
      </c>
      <c r="J165" s="56">
        <v>0.0</v>
      </c>
      <c r="K165" s="56">
        <v>0.0</v>
      </c>
      <c r="L165" s="56">
        <v>0.0</v>
      </c>
      <c r="M165" s="56">
        <v>0.0</v>
      </c>
      <c r="N165" s="56">
        <v>0.0</v>
      </c>
      <c r="O165" s="56">
        <v>0.0</v>
      </c>
      <c r="P165" s="56">
        <v>0.0</v>
      </c>
      <c r="Q165" s="56">
        <v>0.0</v>
      </c>
      <c r="R165" s="56">
        <v>0.0</v>
      </c>
      <c r="S165" s="56">
        <v>0.0</v>
      </c>
      <c r="T165" s="56">
        <v>0.0</v>
      </c>
      <c r="U165" s="56">
        <v>0.0</v>
      </c>
      <c r="V165" s="56">
        <v>0.0</v>
      </c>
      <c r="W165" s="56">
        <v>0.0</v>
      </c>
      <c r="X165" s="56">
        <v>0.0</v>
      </c>
      <c r="Y165" s="56">
        <v>0.0</v>
      </c>
      <c r="Z165" s="56">
        <v>0.0</v>
      </c>
      <c r="AA165" s="56"/>
      <c r="AB165" s="56"/>
      <c r="AC165" s="56"/>
      <c r="AD165" s="56">
        <f t="shared" si="1"/>
        <v>0</v>
      </c>
      <c r="AE165" s="56">
        <f t="shared" si="2"/>
        <v>0</v>
      </c>
      <c r="AF165" s="56">
        <f t="shared" si="3"/>
        <v>0</v>
      </c>
      <c r="AG165" s="57">
        <f t="shared" si="4"/>
        <v>0</v>
      </c>
      <c r="AH165" s="57">
        <f t="shared" si="5"/>
        <v>0</v>
      </c>
      <c r="AI165" s="57">
        <f t="shared" si="6"/>
        <v>0</v>
      </c>
      <c r="AJ165" s="57">
        <f t="shared" si="7"/>
        <v>0</v>
      </c>
      <c r="AK165" s="56">
        <f t="shared" si="8"/>
        <v>0</v>
      </c>
      <c r="AL165" s="57">
        <f t="shared" si="9"/>
        <v>0</v>
      </c>
      <c r="AM165" s="57">
        <f t="shared" si="10"/>
        <v>0</v>
      </c>
      <c r="AN165" s="57">
        <f t="shared" si="11"/>
        <v>0</v>
      </c>
      <c r="AO165" s="57">
        <f t="shared" si="12"/>
        <v>0</v>
      </c>
    </row>
    <row r="166">
      <c r="A166" s="53">
        <v>165.0</v>
      </c>
      <c r="B166" s="55" t="s">
        <v>1747</v>
      </c>
      <c r="C166" s="55" t="s">
        <v>1800</v>
      </c>
      <c r="D166" s="55" t="s">
        <v>1801</v>
      </c>
      <c r="E166" s="56">
        <v>28.0</v>
      </c>
      <c r="F166" s="55" t="s">
        <v>1808</v>
      </c>
      <c r="G166" s="55" t="s">
        <v>1814</v>
      </c>
      <c r="H166" s="58"/>
      <c r="I166" s="55" t="s">
        <v>1813</v>
      </c>
      <c r="J166" s="56">
        <v>0.0</v>
      </c>
      <c r="K166" s="56">
        <v>0.0</v>
      </c>
      <c r="L166" s="56">
        <v>0.0</v>
      </c>
      <c r="M166" s="56">
        <v>0.0</v>
      </c>
      <c r="N166" s="56">
        <v>0.0</v>
      </c>
      <c r="O166" s="56">
        <v>0.0</v>
      </c>
      <c r="P166" s="56">
        <v>0.0</v>
      </c>
      <c r="Q166" s="56">
        <v>0.0</v>
      </c>
      <c r="R166" s="56">
        <v>0.0</v>
      </c>
      <c r="S166" s="56">
        <v>0.0</v>
      </c>
      <c r="T166" s="56">
        <v>0.0</v>
      </c>
      <c r="U166" s="56">
        <v>0.0</v>
      </c>
      <c r="V166" s="56">
        <v>0.0</v>
      </c>
      <c r="W166" s="56">
        <v>0.0</v>
      </c>
      <c r="X166" s="56">
        <v>0.0</v>
      </c>
      <c r="Y166" s="56">
        <v>0.0</v>
      </c>
      <c r="Z166" s="56">
        <v>0.0</v>
      </c>
      <c r="AA166" s="56"/>
      <c r="AB166" s="56"/>
      <c r="AC166" s="56"/>
      <c r="AD166" s="56">
        <f t="shared" si="1"/>
        <v>0</v>
      </c>
      <c r="AE166" s="56">
        <f t="shared" si="2"/>
        <v>0</v>
      </c>
      <c r="AF166" s="56">
        <f t="shared" si="3"/>
        <v>0</v>
      </c>
      <c r="AG166" s="57">
        <f t="shared" si="4"/>
        <v>0</v>
      </c>
      <c r="AH166" s="57">
        <f t="shared" si="5"/>
        <v>0</v>
      </c>
      <c r="AI166" s="57">
        <f t="shared" si="6"/>
        <v>0</v>
      </c>
      <c r="AJ166" s="57">
        <f t="shared" si="7"/>
        <v>0</v>
      </c>
      <c r="AK166" s="56">
        <f t="shared" si="8"/>
        <v>0</v>
      </c>
      <c r="AL166" s="57">
        <f t="shared" si="9"/>
        <v>0</v>
      </c>
      <c r="AM166" s="57">
        <f t="shared" si="10"/>
        <v>0</v>
      </c>
      <c r="AN166" s="57">
        <f t="shared" si="11"/>
        <v>0</v>
      </c>
      <c r="AO166" s="57">
        <f t="shared" si="12"/>
        <v>0</v>
      </c>
    </row>
    <row r="167">
      <c r="A167" s="53">
        <v>166.0</v>
      </c>
      <c r="B167" s="55" t="s">
        <v>1657</v>
      </c>
      <c r="C167" s="55" t="s">
        <v>1800</v>
      </c>
      <c r="D167" s="55" t="s">
        <v>1801</v>
      </c>
      <c r="E167" s="56">
        <v>26.0</v>
      </c>
      <c r="F167" s="55" t="s">
        <v>1808</v>
      </c>
      <c r="G167" s="55" t="s">
        <v>1809</v>
      </c>
      <c r="H167" s="58"/>
      <c r="I167" s="55" t="s">
        <v>1810</v>
      </c>
      <c r="J167" s="56">
        <v>0.0</v>
      </c>
      <c r="K167" s="56">
        <v>0.0</v>
      </c>
      <c r="L167" s="56">
        <v>0.0</v>
      </c>
      <c r="M167" s="56">
        <v>0.0</v>
      </c>
      <c r="N167" s="56">
        <v>0.0</v>
      </c>
      <c r="O167" s="56">
        <v>0.0</v>
      </c>
      <c r="P167" s="56">
        <v>0.0</v>
      </c>
      <c r="Q167" s="56">
        <v>0.0</v>
      </c>
      <c r="R167" s="56">
        <v>0.0</v>
      </c>
      <c r="S167" s="56">
        <v>0.0</v>
      </c>
      <c r="T167" s="56">
        <v>0.0</v>
      </c>
      <c r="U167" s="56">
        <v>0.0</v>
      </c>
      <c r="V167" s="56">
        <v>0.0</v>
      </c>
      <c r="W167" s="56">
        <v>0.0</v>
      </c>
      <c r="X167" s="56">
        <v>0.0</v>
      </c>
      <c r="Y167" s="56">
        <v>0.0</v>
      </c>
      <c r="Z167" s="56">
        <v>0.0</v>
      </c>
      <c r="AA167" s="56"/>
      <c r="AB167" s="56"/>
      <c r="AC167" s="56"/>
      <c r="AD167" s="56">
        <f t="shared" si="1"/>
        <v>0</v>
      </c>
      <c r="AE167" s="56">
        <f t="shared" si="2"/>
        <v>0</v>
      </c>
      <c r="AF167" s="56">
        <f t="shared" si="3"/>
        <v>0</v>
      </c>
      <c r="AG167" s="57">
        <f t="shared" si="4"/>
        <v>0</v>
      </c>
      <c r="AH167" s="57">
        <f t="shared" si="5"/>
        <v>0</v>
      </c>
      <c r="AI167" s="57">
        <f t="shared" si="6"/>
        <v>0</v>
      </c>
      <c r="AJ167" s="57">
        <f t="shared" si="7"/>
        <v>0</v>
      </c>
      <c r="AK167" s="56">
        <f t="shared" si="8"/>
        <v>0</v>
      </c>
      <c r="AL167" s="57">
        <f t="shared" si="9"/>
        <v>0</v>
      </c>
      <c r="AM167" s="57">
        <f t="shared" si="10"/>
        <v>0</v>
      </c>
      <c r="AN167" s="57">
        <f t="shared" si="11"/>
        <v>0</v>
      </c>
      <c r="AO167" s="57">
        <f t="shared" si="12"/>
        <v>0</v>
      </c>
    </row>
    <row r="168">
      <c r="A168" s="53">
        <v>167.0</v>
      </c>
      <c r="B168" s="55" t="s">
        <v>1461</v>
      </c>
      <c r="C168" s="55" t="s">
        <v>1800</v>
      </c>
      <c r="D168" s="55" t="s">
        <v>1801</v>
      </c>
      <c r="E168" s="56">
        <v>31.0</v>
      </c>
      <c r="F168" s="55" t="s">
        <v>1802</v>
      </c>
      <c r="G168" s="55" t="s">
        <v>1807</v>
      </c>
      <c r="H168" s="55" t="s">
        <v>1804</v>
      </c>
      <c r="I168" s="55" t="s">
        <v>1806</v>
      </c>
      <c r="J168" s="56">
        <v>3.0</v>
      </c>
      <c r="K168" s="56">
        <v>2.0</v>
      </c>
      <c r="L168" s="56">
        <v>0.0</v>
      </c>
      <c r="M168" s="56">
        <v>0.0</v>
      </c>
      <c r="N168" s="56">
        <v>0.0</v>
      </c>
      <c r="O168" s="56">
        <v>0.0</v>
      </c>
      <c r="P168" s="56">
        <v>0.0</v>
      </c>
      <c r="Q168" s="56">
        <v>1.0</v>
      </c>
      <c r="R168" s="56">
        <v>1.0</v>
      </c>
      <c r="S168" s="56">
        <v>0.0</v>
      </c>
      <c r="T168" s="56">
        <v>0.0</v>
      </c>
      <c r="U168" s="56">
        <v>0.0</v>
      </c>
      <c r="V168" s="56">
        <v>0.0</v>
      </c>
      <c r="W168" s="56">
        <v>0.0</v>
      </c>
      <c r="X168" s="56">
        <v>1.0</v>
      </c>
      <c r="Y168" s="56">
        <v>0.0</v>
      </c>
      <c r="Z168" s="56">
        <v>0.0</v>
      </c>
      <c r="AA168" s="56"/>
      <c r="AB168" s="56"/>
      <c r="AC168" s="56"/>
      <c r="AD168" s="56">
        <f t="shared" si="1"/>
        <v>0</v>
      </c>
      <c r="AE168" s="56">
        <f t="shared" si="2"/>
        <v>0</v>
      </c>
      <c r="AF168" s="56">
        <f t="shared" si="3"/>
        <v>0</v>
      </c>
      <c r="AG168" s="57">
        <f t="shared" si="4"/>
        <v>0</v>
      </c>
      <c r="AH168" s="57">
        <f t="shared" si="5"/>
        <v>0</v>
      </c>
      <c r="AI168" s="57">
        <f t="shared" si="6"/>
        <v>0</v>
      </c>
      <c r="AJ168" s="57">
        <f t="shared" si="7"/>
        <v>0</v>
      </c>
      <c r="AK168" s="56">
        <f t="shared" si="8"/>
        <v>1</v>
      </c>
      <c r="AL168" s="57">
        <f t="shared" si="9"/>
        <v>0.3533382409</v>
      </c>
      <c r="AM168" s="57">
        <f t="shared" si="10"/>
        <v>0</v>
      </c>
      <c r="AN168" s="57">
        <f t="shared" si="11"/>
        <v>-0.334349966</v>
      </c>
      <c r="AO168" s="57">
        <f t="shared" si="12"/>
        <v>0.0189882749</v>
      </c>
    </row>
    <row r="169">
      <c r="A169" s="53">
        <v>168.0</v>
      </c>
      <c r="B169" s="55" t="s">
        <v>1259</v>
      </c>
      <c r="C169" s="55" t="s">
        <v>1800</v>
      </c>
      <c r="D169" s="55" t="s">
        <v>1801</v>
      </c>
      <c r="E169" s="56">
        <v>29.0</v>
      </c>
      <c r="F169" s="55" t="s">
        <v>1808</v>
      </c>
      <c r="G169" s="55" t="s">
        <v>1806</v>
      </c>
      <c r="H169" s="55" t="s">
        <v>1804</v>
      </c>
      <c r="I169" s="55" t="s">
        <v>1818</v>
      </c>
      <c r="J169" s="56">
        <v>0.0</v>
      </c>
      <c r="K169" s="56">
        <v>0.0</v>
      </c>
      <c r="L169" s="56">
        <v>0.0</v>
      </c>
      <c r="M169" s="56">
        <v>0.0</v>
      </c>
      <c r="N169" s="56">
        <v>0.0</v>
      </c>
      <c r="O169" s="56">
        <v>0.0</v>
      </c>
      <c r="P169" s="56">
        <v>0.0</v>
      </c>
      <c r="Q169" s="56">
        <v>0.0</v>
      </c>
      <c r="R169" s="56">
        <v>0.0</v>
      </c>
      <c r="S169" s="56">
        <v>0.0</v>
      </c>
      <c r="T169" s="56">
        <v>0.0</v>
      </c>
      <c r="U169" s="56">
        <v>0.0</v>
      </c>
      <c r="V169" s="56">
        <v>0.0</v>
      </c>
      <c r="W169" s="56">
        <v>0.0</v>
      </c>
      <c r="X169" s="56">
        <v>0.0</v>
      </c>
      <c r="Y169" s="56">
        <v>0.0</v>
      </c>
      <c r="Z169" s="56">
        <v>0.0</v>
      </c>
      <c r="AA169" s="56"/>
      <c r="AB169" s="56"/>
      <c r="AC169" s="56"/>
      <c r="AD169" s="56">
        <f t="shared" si="1"/>
        <v>0</v>
      </c>
      <c r="AE169" s="56">
        <f t="shared" si="2"/>
        <v>0</v>
      </c>
      <c r="AF169" s="56">
        <f t="shared" si="3"/>
        <v>0</v>
      </c>
      <c r="AG169" s="57">
        <f t="shared" si="4"/>
        <v>0</v>
      </c>
      <c r="AH169" s="57">
        <f t="shared" si="5"/>
        <v>0</v>
      </c>
      <c r="AI169" s="57">
        <f t="shared" si="6"/>
        <v>0</v>
      </c>
      <c r="AJ169" s="57">
        <f t="shared" si="7"/>
        <v>0</v>
      </c>
      <c r="AK169" s="56">
        <f t="shared" si="8"/>
        <v>0</v>
      </c>
      <c r="AL169" s="57">
        <f t="shared" si="9"/>
        <v>0</v>
      </c>
      <c r="AM169" s="57">
        <f t="shared" si="10"/>
        <v>0</v>
      </c>
      <c r="AN169" s="57">
        <f t="shared" si="11"/>
        <v>0</v>
      </c>
      <c r="AO169" s="57">
        <f t="shared" si="12"/>
        <v>0</v>
      </c>
    </row>
    <row r="170">
      <c r="A170" s="53">
        <v>169.0</v>
      </c>
      <c r="B170" s="55" t="s">
        <v>1660</v>
      </c>
      <c r="C170" s="55" t="s">
        <v>1800</v>
      </c>
      <c r="D170" s="55" t="s">
        <v>1801</v>
      </c>
      <c r="E170" s="56">
        <v>28.0</v>
      </c>
      <c r="F170" s="55" t="s">
        <v>1808</v>
      </c>
      <c r="G170" s="55" t="s">
        <v>1816</v>
      </c>
      <c r="H170" s="55" t="s">
        <v>1804</v>
      </c>
      <c r="I170" s="55" t="s">
        <v>1815</v>
      </c>
      <c r="J170" s="56">
        <v>8.0</v>
      </c>
      <c r="K170" s="56">
        <v>6.0</v>
      </c>
      <c r="L170" s="56">
        <v>0.0</v>
      </c>
      <c r="M170" s="56">
        <v>0.0</v>
      </c>
      <c r="N170" s="56">
        <v>0.0</v>
      </c>
      <c r="O170" s="56">
        <v>0.0</v>
      </c>
      <c r="P170" s="56">
        <v>0.0</v>
      </c>
      <c r="Q170" s="56">
        <v>0.0</v>
      </c>
      <c r="R170" s="56">
        <v>2.0</v>
      </c>
      <c r="S170" s="56">
        <v>0.0</v>
      </c>
      <c r="T170" s="56">
        <v>1.0</v>
      </c>
      <c r="U170" s="56">
        <v>0.0</v>
      </c>
      <c r="V170" s="56">
        <v>0.0</v>
      </c>
      <c r="W170" s="56">
        <v>0.0</v>
      </c>
      <c r="X170" s="56">
        <v>0.0</v>
      </c>
      <c r="Y170" s="56">
        <v>1.0</v>
      </c>
      <c r="Z170" s="56">
        <v>0.0</v>
      </c>
      <c r="AA170" s="56"/>
      <c r="AB170" s="56"/>
      <c r="AC170" s="56"/>
      <c r="AD170" s="56">
        <f t="shared" si="1"/>
        <v>0</v>
      </c>
      <c r="AE170" s="56">
        <f t="shared" si="2"/>
        <v>0</v>
      </c>
      <c r="AF170" s="56">
        <f t="shared" si="3"/>
        <v>0</v>
      </c>
      <c r="AG170" s="57">
        <f t="shared" si="4"/>
        <v>0</v>
      </c>
      <c r="AH170" s="57">
        <f t="shared" si="5"/>
        <v>0</v>
      </c>
      <c r="AI170" s="57">
        <f t="shared" si="6"/>
        <v>0.82</v>
      </c>
      <c r="AJ170" s="57">
        <f t="shared" si="7"/>
        <v>0</v>
      </c>
      <c r="AK170" s="56">
        <f t="shared" si="8"/>
        <v>2</v>
      </c>
      <c r="AL170" s="57">
        <f t="shared" si="9"/>
        <v>0.7066764818</v>
      </c>
      <c r="AM170" s="57">
        <f t="shared" si="10"/>
        <v>-0.048408307</v>
      </c>
      <c r="AN170" s="57">
        <f t="shared" si="11"/>
        <v>0</v>
      </c>
      <c r="AO170" s="57">
        <f t="shared" si="12"/>
        <v>1.478268175</v>
      </c>
    </row>
    <row r="171">
      <c r="A171" s="53">
        <v>170.0</v>
      </c>
      <c r="B171" s="55" t="s">
        <v>1195</v>
      </c>
      <c r="C171" s="55" t="s">
        <v>1800</v>
      </c>
      <c r="D171" s="55" t="s">
        <v>1801</v>
      </c>
      <c r="E171" s="56">
        <v>36.0</v>
      </c>
      <c r="F171" s="55" t="s">
        <v>1808</v>
      </c>
      <c r="G171" s="55" t="s">
        <v>1814</v>
      </c>
      <c r="H171" s="58"/>
      <c r="I171" s="55" t="s">
        <v>1813</v>
      </c>
      <c r="J171" s="56">
        <v>4.0</v>
      </c>
      <c r="K171" s="56">
        <v>4.0</v>
      </c>
      <c r="L171" s="56">
        <v>0.0</v>
      </c>
      <c r="M171" s="56">
        <v>1.0</v>
      </c>
      <c r="N171" s="56">
        <v>0.0</v>
      </c>
      <c r="O171" s="56">
        <v>0.0</v>
      </c>
      <c r="P171" s="56">
        <v>0.0</v>
      </c>
      <c r="Q171" s="56">
        <v>0.0</v>
      </c>
      <c r="R171" s="56">
        <v>0.0</v>
      </c>
      <c r="S171" s="56">
        <v>0.0</v>
      </c>
      <c r="T171" s="56">
        <v>3.0</v>
      </c>
      <c r="U171" s="56">
        <v>0.0</v>
      </c>
      <c r="V171" s="56">
        <v>0.0</v>
      </c>
      <c r="W171" s="56">
        <v>0.0</v>
      </c>
      <c r="X171" s="56">
        <v>0.0</v>
      </c>
      <c r="Y171" s="56">
        <v>0.0</v>
      </c>
      <c r="Z171" s="56">
        <v>0.0</v>
      </c>
      <c r="AA171" s="56"/>
      <c r="AB171" s="56"/>
      <c r="AC171" s="56"/>
      <c r="AD171" s="56">
        <f t="shared" si="1"/>
        <v>1</v>
      </c>
      <c r="AE171" s="56">
        <f t="shared" si="2"/>
        <v>0.496</v>
      </c>
      <c r="AF171" s="56">
        <f t="shared" si="3"/>
        <v>0</v>
      </c>
      <c r="AG171" s="57">
        <f t="shared" si="4"/>
        <v>0</v>
      </c>
      <c r="AH171" s="57">
        <f t="shared" si="5"/>
        <v>0</v>
      </c>
      <c r="AI171" s="57">
        <f t="shared" si="6"/>
        <v>0</v>
      </c>
      <c r="AJ171" s="57">
        <f t="shared" si="7"/>
        <v>0</v>
      </c>
      <c r="AK171" s="56">
        <f t="shared" si="8"/>
        <v>0</v>
      </c>
      <c r="AL171" s="57">
        <f t="shared" si="9"/>
        <v>0</v>
      </c>
      <c r="AM171" s="57">
        <f t="shared" si="10"/>
        <v>-0.145224921</v>
      </c>
      <c r="AN171" s="57">
        <f t="shared" si="11"/>
        <v>0</v>
      </c>
      <c r="AO171" s="57">
        <f t="shared" si="12"/>
        <v>0.350775079</v>
      </c>
    </row>
    <row r="172">
      <c r="A172" s="53">
        <v>171.0</v>
      </c>
      <c r="B172" s="55" t="s">
        <v>1521</v>
      </c>
      <c r="C172" s="55" t="s">
        <v>1800</v>
      </c>
      <c r="D172" s="55" t="s">
        <v>1801</v>
      </c>
      <c r="E172" s="56">
        <v>28.0</v>
      </c>
      <c r="F172" s="55" t="s">
        <v>1808</v>
      </c>
      <c r="G172" s="55" t="s">
        <v>1806</v>
      </c>
      <c r="H172" s="55" t="s">
        <v>1804</v>
      </c>
      <c r="I172" s="55" t="s">
        <v>1818</v>
      </c>
      <c r="J172" s="56">
        <v>3.0</v>
      </c>
      <c r="K172" s="56">
        <v>2.0</v>
      </c>
      <c r="L172" s="56">
        <v>0.0</v>
      </c>
      <c r="M172" s="56">
        <v>0.0</v>
      </c>
      <c r="N172" s="56">
        <v>0.0</v>
      </c>
      <c r="O172" s="56">
        <v>0.0</v>
      </c>
      <c r="P172" s="56">
        <v>0.0</v>
      </c>
      <c r="Q172" s="56">
        <v>0.0</v>
      </c>
      <c r="R172" s="56">
        <v>1.0</v>
      </c>
      <c r="S172" s="56">
        <v>0.0</v>
      </c>
      <c r="T172" s="56">
        <v>1.0</v>
      </c>
      <c r="U172" s="56">
        <v>0.0</v>
      </c>
      <c r="V172" s="56">
        <v>0.0</v>
      </c>
      <c r="W172" s="56">
        <v>0.0</v>
      </c>
      <c r="X172" s="56">
        <v>0.0</v>
      </c>
      <c r="Y172" s="56">
        <v>0.0</v>
      </c>
      <c r="Z172" s="56">
        <v>0.0</v>
      </c>
      <c r="AA172" s="56"/>
      <c r="AB172" s="56"/>
      <c r="AC172" s="56"/>
      <c r="AD172" s="56">
        <f t="shared" si="1"/>
        <v>0</v>
      </c>
      <c r="AE172" s="56">
        <f t="shared" si="2"/>
        <v>0</v>
      </c>
      <c r="AF172" s="56">
        <f t="shared" si="3"/>
        <v>0</v>
      </c>
      <c r="AG172" s="57">
        <f t="shared" si="4"/>
        <v>0</v>
      </c>
      <c r="AH172" s="57">
        <f t="shared" si="5"/>
        <v>0</v>
      </c>
      <c r="AI172" s="57">
        <f t="shared" si="6"/>
        <v>0</v>
      </c>
      <c r="AJ172" s="57">
        <f t="shared" si="7"/>
        <v>0</v>
      </c>
      <c r="AK172" s="56">
        <f t="shared" si="8"/>
        <v>1</v>
      </c>
      <c r="AL172" s="57">
        <f t="shared" si="9"/>
        <v>0.3533382409</v>
      </c>
      <c r="AM172" s="57">
        <f t="shared" si="10"/>
        <v>-0.048408307</v>
      </c>
      <c r="AN172" s="57">
        <f t="shared" si="11"/>
        <v>0</v>
      </c>
      <c r="AO172" s="57">
        <f t="shared" si="12"/>
        <v>0.3049299339</v>
      </c>
    </row>
    <row r="173">
      <c r="A173" s="53">
        <v>172.0</v>
      </c>
      <c r="B173" s="55" t="s">
        <v>1330</v>
      </c>
      <c r="C173" s="55" t="s">
        <v>1800</v>
      </c>
      <c r="D173" s="55" t="s">
        <v>1801</v>
      </c>
      <c r="E173" s="56">
        <v>37.0</v>
      </c>
      <c r="F173" s="55" t="s">
        <v>1802</v>
      </c>
      <c r="G173" s="55" t="s">
        <v>1809</v>
      </c>
      <c r="H173" s="55" t="s">
        <v>1804</v>
      </c>
      <c r="I173" s="55" t="s">
        <v>1817</v>
      </c>
      <c r="J173" s="56">
        <v>3.0</v>
      </c>
      <c r="K173" s="56">
        <v>2.0</v>
      </c>
      <c r="L173" s="56">
        <v>0.0</v>
      </c>
      <c r="M173" s="56">
        <v>0.0</v>
      </c>
      <c r="N173" s="56">
        <v>0.0</v>
      </c>
      <c r="O173" s="56">
        <v>0.0</v>
      </c>
      <c r="P173" s="56">
        <v>0.0</v>
      </c>
      <c r="Q173" s="56">
        <v>1.0</v>
      </c>
      <c r="R173" s="56">
        <v>0.0</v>
      </c>
      <c r="S173" s="56">
        <v>0.0</v>
      </c>
      <c r="T173" s="56">
        <v>1.0</v>
      </c>
      <c r="U173" s="56">
        <v>0.0</v>
      </c>
      <c r="V173" s="56">
        <v>0.0</v>
      </c>
      <c r="W173" s="56">
        <v>1.0</v>
      </c>
      <c r="X173" s="56">
        <v>0.0</v>
      </c>
      <c r="Y173" s="56">
        <v>0.0</v>
      </c>
      <c r="Z173" s="56">
        <v>0.0</v>
      </c>
      <c r="AA173" s="56"/>
      <c r="AB173" s="56"/>
      <c r="AC173" s="56"/>
      <c r="AD173" s="56">
        <f t="shared" si="1"/>
        <v>0</v>
      </c>
      <c r="AE173" s="56">
        <f t="shared" si="2"/>
        <v>0</v>
      </c>
      <c r="AF173" s="56">
        <f t="shared" si="3"/>
        <v>0</v>
      </c>
      <c r="AG173" s="57">
        <f t="shared" si="4"/>
        <v>0</v>
      </c>
      <c r="AH173" s="57">
        <f t="shared" si="5"/>
        <v>0</v>
      </c>
      <c r="AI173" s="57">
        <f t="shared" si="6"/>
        <v>0</v>
      </c>
      <c r="AJ173" s="57">
        <f t="shared" si="7"/>
        <v>0</v>
      </c>
      <c r="AK173" s="56">
        <f t="shared" si="8"/>
        <v>0</v>
      </c>
      <c r="AL173" s="57">
        <f t="shared" si="9"/>
        <v>0</v>
      </c>
      <c r="AM173" s="57">
        <f t="shared" si="10"/>
        <v>-0.048408307</v>
      </c>
      <c r="AN173" s="57">
        <f t="shared" si="11"/>
        <v>0</v>
      </c>
      <c r="AO173" s="57">
        <f t="shared" si="12"/>
        <v>-0.048408307</v>
      </c>
    </row>
    <row r="174">
      <c r="A174" s="53">
        <v>173.0</v>
      </c>
      <c r="B174" s="55" t="s">
        <v>1553</v>
      </c>
      <c r="C174" s="55" t="s">
        <v>1800</v>
      </c>
      <c r="D174" s="55" t="s">
        <v>1801</v>
      </c>
      <c r="E174" s="56">
        <v>26.0</v>
      </c>
      <c r="F174" s="55" t="s">
        <v>1808</v>
      </c>
      <c r="G174" s="55" t="s">
        <v>1815</v>
      </c>
      <c r="H174" s="58"/>
      <c r="I174" s="55" t="s">
        <v>1816</v>
      </c>
      <c r="J174" s="56">
        <v>5.0</v>
      </c>
      <c r="K174" s="56">
        <v>4.0</v>
      </c>
      <c r="L174" s="56">
        <v>1.0</v>
      </c>
      <c r="M174" s="56">
        <v>0.0</v>
      </c>
      <c r="N174" s="56">
        <v>0.0</v>
      </c>
      <c r="O174" s="56">
        <v>0.0</v>
      </c>
      <c r="P174" s="56">
        <v>0.0</v>
      </c>
      <c r="Q174" s="56">
        <v>0.0</v>
      </c>
      <c r="R174" s="56">
        <v>1.0</v>
      </c>
      <c r="S174" s="56">
        <v>0.0</v>
      </c>
      <c r="T174" s="56">
        <v>2.0</v>
      </c>
      <c r="U174" s="56">
        <v>0.0</v>
      </c>
      <c r="V174" s="56">
        <v>0.0</v>
      </c>
      <c r="W174" s="56">
        <v>0.0</v>
      </c>
      <c r="X174" s="56">
        <v>0.0</v>
      </c>
      <c r="Y174" s="56">
        <v>0.0</v>
      </c>
      <c r="Z174" s="56">
        <v>0.0</v>
      </c>
      <c r="AA174" s="56"/>
      <c r="AB174" s="56"/>
      <c r="AC174" s="56"/>
      <c r="AD174" s="56">
        <f t="shared" si="1"/>
        <v>0</v>
      </c>
      <c r="AE174" s="56">
        <f t="shared" si="2"/>
        <v>0</v>
      </c>
      <c r="AF174" s="56">
        <f t="shared" si="3"/>
        <v>0</v>
      </c>
      <c r="AG174" s="57">
        <f t="shared" si="4"/>
        <v>0</v>
      </c>
      <c r="AH174" s="57">
        <f t="shared" si="5"/>
        <v>0</v>
      </c>
      <c r="AI174" s="57">
        <f t="shared" si="6"/>
        <v>0</v>
      </c>
      <c r="AJ174" s="57">
        <f t="shared" si="7"/>
        <v>0</v>
      </c>
      <c r="AK174" s="56">
        <f t="shared" si="8"/>
        <v>1</v>
      </c>
      <c r="AL174" s="57">
        <f t="shared" si="9"/>
        <v>0.3533382409</v>
      </c>
      <c r="AM174" s="57">
        <f t="shared" si="10"/>
        <v>-0.096816614</v>
      </c>
      <c r="AN174" s="57">
        <f t="shared" si="11"/>
        <v>0</v>
      </c>
      <c r="AO174" s="57">
        <f t="shared" si="12"/>
        <v>0.2565216269</v>
      </c>
    </row>
    <row r="175">
      <c r="A175" s="53">
        <v>174.0</v>
      </c>
      <c r="B175" s="55" t="s">
        <v>1585</v>
      </c>
      <c r="C175" s="55" t="s">
        <v>1800</v>
      </c>
      <c r="D175" s="55" t="s">
        <v>1801</v>
      </c>
      <c r="E175" s="56">
        <v>31.0</v>
      </c>
      <c r="F175" s="55" t="s">
        <v>1808</v>
      </c>
      <c r="G175" s="55" t="s">
        <v>1820</v>
      </c>
      <c r="H175" s="55" t="s">
        <v>1804</v>
      </c>
      <c r="I175" s="55" t="s">
        <v>1819</v>
      </c>
      <c r="J175" s="56">
        <v>5.0</v>
      </c>
      <c r="K175" s="56">
        <v>5.0</v>
      </c>
      <c r="L175" s="56">
        <v>0.0</v>
      </c>
      <c r="M175" s="56">
        <v>1.0</v>
      </c>
      <c r="N175" s="56">
        <v>0.0</v>
      </c>
      <c r="O175" s="56">
        <v>0.0</v>
      </c>
      <c r="P175" s="56">
        <v>0.0</v>
      </c>
      <c r="Q175" s="56">
        <v>0.0</v>
      </c>
      <c r="R175" s="56">
        <v>0.0</v>
      </c>
      <c r="S175" s="56">
        <v>0.0</v>
      </c>
      <c r="T175" s="56">
        <v>1.0</v>
      </c>
      <c r="U175" s="56">
        <v>0.0</v>
      </c>
      <c r="V175" s="56">
        <v>0.0</v>
      </c>
      <c r="W175" s="56">
        <v>0.0</v>
      </c>
      <c r="X175" s="56">
        <v>0.0</v>
      </c>
      <c r="Y175" s="56">
        <v>0.0</v>
      </c>
      <c r="Z175" s="56">
        <v>0.0</v>
      </c>
      <c r="AA175" s="56"/>
      <c r="AB175" s="56"/>
      <c r="AC175" s="56"/>
      <c r="AD175" s="56">
        <f t="shared" si="1"/>
        <v>1</v>
      </c>
      <c r="AE175" s="56">
        <f t="shared" si="2"/>
        <v>0.496</v>
      </c>
      <c r="AF175" s="56">
        <f t="shared" si="3"/>
        <v>0</v>
      </c>
      <c r="AG175" s="57">
        <f t="shared" si="4"/>
        <v>0</v>
      </c>
      <c r="AH175" s="57">
        <f t="shared" si="5"/>
        <v>0</v>
      </c>
      <c r="AI175" s="57">
        <f t="shared" si="6"/>
        <v>0</v>
      </c>
      <c r="AJ175" s="57">
        <f t="shared" si="7"/>
        <v>0</v>
      </c>
      <c r="AK175" s="56">
        <f t="shared" si="8"/>
        <v>0</v>
      </c>
      <c r="AL175" s="57">
        <f t="shared" si="9"/>
        <v>0</v>
      </c>
      <c r="AM175" s="57">
        <f t="shared" si="10"/>
        <v>-0.048408307</v>
      </c>
      <c r="AN175" s="57">
        <f t="shared" si="11"/>
        <v>0</v>
      </c>
      <c r="AO175" s="57">
        <f t="shared" si="12"/>
        <v>0.447591693</v>
      </c>
    </row>
    <row r="176">
      <c r="A176" s="53">
        <v>175.0</v>
      </c>
      <c r="B176" s="55" t="s">
        <v>1628</v>
      </c>
      <c r="C176" s="55" t="s">
        <v>1800</v>
      </c>
      <c r="D176" s="55" t="s">
        <v>1801</v>
      </c>
      <c r="E176" s="56">
        <v>27.0</v>
      </c>
      <c r="F176" s="55" t="s">
        <v>1808</v>
      </c>
      <c r="G176" s="55" t="s">
        <v>1812</v>
      </c>
      <c r="H176" s="58"/>
      <c r="I176" s="55" t="s">
        <v>1811</v>
      </c>
      <c r="J176" s="56">
        <v>3.0</v>
      </c>
      <c r="K176" s="56">
        <v>2.0</v>
      </c>
      <c r="L176" s="56">
        <v>0.0</v>
      </c>
      <c r="M176" s="56">
        <v>0.0</v>
      </c>
      <c r="N176" s="56">
        <v>0.0</v>
      </c>
      <c r="O176" s="56">
        <v>0.0</v>
      </c>
      <c r="P176" s="56">
        <v>0.0</v>
      </c>
      <c r="Q176" s="56">
        <v>0.0</v>
      </c>
      <c r="R176" s="56">
        <v>1.0</v>
      </c>
      <c r="S176" s="56">
        <v>0.0</v>
      </c>
      <c r="T176" s="56">
        <v>1.0</v>
      </c>
      <c r="U176" s="56">
        <v>0.0</v>
      </c>
      <c r="V176" s="56">
        <v>0.0</v>
      </c>
      <c r="W176" s="56">
        <v>0.0</v>
      </c>
      <c r="X176" s="56">
        <v>0.0</v>
      </c>
      <c r="Y176" s="56">
        <v>0.0</v>
      </c>
      <c r="Z176" s="56">
        <v>0.0</v>
      </c>
      <c r="AA176" s="56"/>
      <c r="AB176" s="56"/>
      <c r="AC176" s="56"/>
      <c r="AD176" s="56">
        <f t="shared" si="1"/>
        <v>0</v>
      </c>
      <c r="AE176" s="56">
        <f t="shared" si="2"/>
        <v>0</v>
      </c>
      <c r="AF176" s="56">
        <f t="shared" si="3"/>
        <v>0</v>
      </c>
      <c r="AG176" s="57">
        <f t="shared" si="4"/>
        <v>0</v>
      </c>
      <c r="AH176" s="57">
        <f t="shared" si="5"/>
        <v>0</v>
      </c>
      <c r="AI176" s="57">
        <f t="shared" si="6"/>
        <v>0</v>
      </c>
      <c r="AJ176" s="57">
        <f t="shared" si="7"/>
        <v>0</v>
      </c>
      <c r="AK176" s="56">
        <f t="shared" si="8"/>
        <v>1</v>
      </c>
      <c r="AL176" s="57">
        <f t="shared" si="9"/>
        <v>0.3533382409</v>
      </c>
      <c r="AM176" s="57">
        <f t="shared" si="10"/>
        <v>-0.048408307</v>
      </c>
      <c r="AN176" s="57">
        <f t="shared" si="11"/>
        <v>0</v>
      </c>
      <c r="AO176" s="57">
        <f t="shared" si="12"/>
        <v>0.3049299339</v>
      </c>
    </row>
    <row r="177">
      <c r="A177" s="53">
        <v>176.0</v>
      </c>
      <c r="B177" s="55" t="s">
        <v>1243</v>
      </c>
      <c r="C177" s="55" t="s">
        <v>1800</v>
      </c>
      <c r="D177" s="55" t="s">
        <v>1801</v>
      </c>
      <c r="E177" s="56">
        <v>26.0</v>
      </c>
      <c r="F177" s="55" t="s">
        <v>1802</v>
      </c>
      <c r="G177" s="55" t="s">
        <v>1821</v>
      </c>
      <c r="H177" s="55" t="s">
        <v>1804</v>
      </c>
      <c r="I177" s="55" t="s">
        <v>1828</v>
      </c>
      <c r="J177" s="56">
        <v>3.0</v>
      </c>
      <c r="K177" s="56">
        <v>3.0</v>
      </c>
      <c r="L177" s="56">
        <v>0.0</v>
      </c>
      <c r="M177" s="56">
        <v>1.0</v>
      </c>
      <c r="N177" s="56">
        <v>0.0</v>
      </c>
      <c r="O177" s="56">
        <v>0.0</v>
      </c>
      <c r="P177" s="56">
        <v>0.0</v>
      </c>
      <c r="Q177" s="56">
        <v>0.0</v>
      </c>
      <c r="R177" s="56">
        <v>0.0</v>
      </c>
      <c r="S177" s="56">
        <v>0.0</v>
      </c>
      <c r="T177" s="56">
        <v>1.0</v>
      </c>
      <c r="U177" s="56">
        <v>0.0</v>
      </c>
      <c r="V177" s="56">
        <v>0.0</v>
      </c>
      <c r="W177" s="56">
        <v>0.0</v>
      </c>
      <c r="X177" s="56">
        <v>0.0</v>
      </c>
      <c r="Y177" s="56">
        <v>0.0</v>
      </c>
      <c r="Z177" s="56">
        <v>1.0</v>
      </c>
      <c r="AA177" s="56"/>
      <c r="AB177" s="56"/>
      <c r="AC177" s="56"/>
      <c r="AD177" s="56">
        <f t="shared" si="1"/>
        <v>1</v>
      </c>
      <c r="AE177" s="56">
        <f t="shared" si="2"/>
        <v>0.496</v>
      </c>
      <c r="AF177" s="56">
        <f t="shared" si="3"/>
        <v>0</v>
      </c>
      <c r="AG177" s="57">
        <f t="shared" si="4"/>
        <v>0</v>
      </c>
      <c r="AH177" s="57">
        <f t="shared" si="5"/>
        <v>0</v>
      </c>
      <c r="AI177" s="57">
        <f t="shared" si="6"/>
        <v>0</v>
      </c>
      <c r="AJ177" s="57">
        <f t="shared" si="7"/>
        <v>-0.67</v>
      </c>
      <c r="AK177" s="56">
        <f t="shared" si="8"/>
        <v>0</v>
      </c>
      <c r="AL177" s="57">
        <f t="shared" si="9"/>
        <v>0</v>
      </c>
      <c r="AM177" s="57">
        <f t="shared" si="10"/>
        <v>-0.048408307</v>
      </c>
      <c r="AN177" s="57">
        <f t="shared" si="11"/>
        <v>0</v>
      </c>
      <c r="AO177" s="57">
        <f t="shared" si="12"/>
        <v>-0.222408307</v>
      </c>
    </row>
    <row r="178">
      <c r="A178" s="53">
        <v>177.0</v>
      </c>
      <c r="B178" s="55" t="s">
        <v>1838</v>
      </c>
      <c r="C178" s="55" t="s">
        <v>1800</v>
      </c>
      <c r="D178" s="55" t="s">
        <v>1801</v>
      </c>
      <c r="E178" s="56">
        <v>31.0</v>
      </c>
      <c r="F178" s="55" t="s">
        <v>1808</v>
      </c>
      <c r="G178" s="55" t="s">
        <v>1816</v>
      </c>
      <c r="H178" s="55" t="s">
        <v>1804</v>
      </c>
      <c r="I178" s="55" t="s">
        <v>1815</v>
      </c>
      <c r="J178" s="56">
        <v>1.0</v>
      </c>
      <c r="K178" s="56">
        <v>1.0</v>
      </c>
      <c r="L178" s="56">
        <v>0.0</v>
      </c>
      <c r="M178" s="56">
        <v>0.0</v>
      </c>
      <c r="N178" s="56">
        <v>0.0</v>
      </c>
      <c r="O178" s="56">
        <v>0.0</v>
      </c>
      <c r="P178" s="56">
        <v>0.0</v>
      </c>
      <c r="Q178" s="56">
        <v>0.0</v>
      </c>
      <c r="R178" s="56">
        <v>0.0</v>
      </c>
      <c r="S178" s="56">
        <v>0.0</v>
      </c>
      <c r="T178" s="56">
        <v>1.0</v>
      </c>
      <c r="U178" s="56">
        <v>0.0</v>
      </c>
      <c r="V178" s="56">
        <v>0.0</v>
      </c>
      <c r="W178" s="56">
        <v>0.0</v>
      </c>
      <c r="X178" s="56">
        <v>0.0</v>
      </c>
      <c r="Y178" s="56">
        <v>0.0</v>
      </c>
      <c r="Z178" s="56">
        <v>0.0</v>
      </c>
      <c r="AA178" s="56"/>
      <c r="AB178" s="56"/>
      <c r="AC178" s="56"/>
      <c r="AD178" s="56">
        <f t="shared" si="1"/>
        <v>0</v>
      </c>
      <c r="AE178" s="56">
        <f t="shared" si="2"/>
        <v>0</v>
      </c>
      <c r="AF178" s="56">
        <f t="shared" si="3"/>
        <v>0</v>
      </c>
      <c r="AG178" s="57">
        <f t="shared" si="4"/>
        <v>0</v>
      </c>
      <c r="AH178" s="57">
        <f t="shared" si="5"/>
        <v>0</v>
      </c>
      <c r="AI178" s="57">
        <f t="shared" si="6"/>
        <v>0</v>
      </c>
      <c r="AJ178" s="57">
        <f t="shared" si="7"/>
        <v>0</v>
      </c>
      <c r="AK178" s="56">
        <f t="shared" si="8"/>
        <v>0</v>
      </c>
      <c r="AL178" s="57">
        <f t="shared" si="9"/>
        <v>0</v>
      </c>
      <c r="AM178" s="57">
        <f t="shared" si="10"/>
        <v>-0.048408307</v>
      </c>
      <c r="AN178" s="57">
        <f t="shared" si="11"/>
        <v>0</v>
      </c>
      <c r="AO178" s="57">
        <f t="shared" si="12"/>
        <v>-0.048408307</v>
      </c>
    </row>
    <row r="179">
      <c r="A179" s="53">
        <v>178.0</v>
      </c>
      <c r="B179" s="55" t="s">
        <v>1281</v>
      </c>
      <c r="C179" s="55" t="s">
        <v>1800</v>
      </c>
      <c r="D179" s="55" t="s">
        <v>1801</v>
      </c>
      <c r="E179" s="56">
        <v>37.0</v>
      </c>
      <c r="F179" s="55" t="s">
        <v>1802</v>
      </c>
      <c r="G179" s="55" t="s">
        <v>1818</v>
      </c>
      <c r="H179" s="58"/>
      <c r="I179" s="55" t="s">
        <v>1806</v>
      </c>
      <c r="J179" s="56">
        <v>4.0</v>
      </c>
      <c r="K179" s="56">
        <v>2.0</v>
      </c>
      <c r="L179" s="56">
        <v>0.0</v>
      </c>
      <c r="M179" s="56">
        <v>0.0</v>
      </c>
      <c r="N179" s="56">
        <v>0.0</v>
      </c>
      <c r="O179" s="56">
        <v>0.0</v>
      </c>
      <c r="P179" s="56">
        <v>0.0</v>
      </c>
      <c r="Q179" s="56">
        <v>0.0</v>
      </c>
      <c r="R179" s="56">
        <v>1.0</v>
      </c>
      <c r="S179" s="56">
        <v>0.0</v>
      </c>
      <c r="T179" s="56">
        <v>2.0</v>
      </c>
      <c r="U179" s="56">
        <v>0.0</v>
      </c>
      <c r="V179" s="56">
        <v>1.0</v>
      </c>
      <c r="W179" s="56">
        <v>0.0</v>
      </c>
      <c r="X179" s="56">
        <v>0.0</v>
      </c>
      <c r="Y179" s="56">
        <v>0.0</v>
      </c>
      <c r="Z179" s="56">
        <v>0.0</v>
      </c>
      <c r="AA179" s="56"/>
      <c r="AB179" s="56"/>
      <c r="AC179" s="56"/>
      <c r="AD179" s="56">
        <f t="shared" si="1"/>
        <v>0</v>
      </c>
      <c r="AE179" s="56">
        <f t="shared" si="2"/>
        <v>0</v>
      </c>
      <c r="AF179" s="56">
        <f t="shared" si="3"/>
        <v>0</v>
      </c>
      <c r="AG179" s="57">
        <f t="shared" si="4"/>
        <v>0</v>
      </c>
      <c r="AH179" s="57">
        <f t="shared" si="5"/>
        <v>0</v>
      </c>
      <c r="AI179" s="57">
        <f t="shared" si="6"/>
        <v>0</v>
      </c>
      <c r="AJ179" s="57">
        <f t="shared" si="7"/>
        <v>0</v>
      </c>
      <c r="AK179" s="56">
        <f t="shared" si="8"/>
        <v>1</v>
      </c>
      <c r="AL179" s="57">
        <f t="shared" si="9"/>
        <v>0.3533382409</v>
      </c>
      <c r="AM179" s="57">
        <f t="shared" si="10"/>
        <v>-0.096816614</v>
      </c>
      <c r="AN179" s="57">
        <f t="shared" si="11"/>
        <v>0</v>
      </c>
      <c r="AO179" s="57">
        <f t="shared" si="12"/>
        <v>0.2565216269</v>
      </c>
    </row>
    <row r="180">
      <c r="A180" s="53">
        <v>179.0</v>
      </c>
      <c r="B180" s="55" t="s">
        <v>1715</v>
      </c>
      <c r="C180" s="55" t="s">
        <v>1800</v>
      </c>
      <c r="D180" s="55" t="s">
        <v>1801</v>
      </c>
      <c r="E180" s="56">
        <v>27.0</v>
      </c>
      <c r="F180" s="55" t="s">
        <v>1808</v>
      </c>
      <c r="G180" s="55" t="s">
        <v>1815</v>
      </c>
      <c r="H180" s="58"/>
      <c r="I180" s="55" t="s">
        <v>1816</v>
      </c>
      <c r="J180" s="56">
        <v>8.0</v>
      </c>
      <c r="K180" s="56">
        <v>8.0</v>
      </c>
      <c r="L180" s="56">
        <v>0.0</v>
      </c>
      <c r="M180" s="56">
        <v>1.0</v>
      </c>
      <c r="N180" s="56">
        <v>0.0</v>
      </c>
      <c r="O180" s="56">
        <v>0.0</v>
      </c>
      <c r="P180" s="56">
        <v>0.0</v>
      </c>
      <c r="Q180" s="56">
        <v>0.0</v>
      </c>
      <c r="R180" s="56">
        <v>0.0</v>
      </c>
      <c r="S180" s="56">
        <v>0.0</v>
      </c>
      <c r="T180" s="56">
        <v>2.0</v>
      </c>
      <c r="U180" s="56">
        <v>0.0</v>
      </c>
      <c r="V180" s="56">
        <v>0.0</v>
      </c>
      <c r="W180" s="56">
        <v>0.0</v>
      </c>
      <c r="X180" s="56">
        <v>0.0</v>
      </c>
      <c r="Y180" s="56">
        <v>1.0</v>
      </c>
      <c r="Z180" s="56">
        <v>0.0</v>
      </c>
      <c r="AA180" s="56"/>
      <c r="AB180" s="56"/>
      <c r="AC180" s="56"/>
      <c r="AD180" s="56">
        <f t="shared" si="1"/>
        <v>1</v>
      </c>
      <c r="AE180" s="56">
        <f t="shared" si="2"/>
        <v>0.496</v>
      </c>
      <c r="AF180" s="56">
        <f t="shared" si="3"/>
        <v>0</v>
      </c>
      <c r="AG180" s="57">
        <f t="shared" si="4"/>
        <v>0</v>
      </c>
      <c r="AH180" s="57">
        <f t="shared" si="5"/>
        <v>0</v>
      </c>
      <c r="AI180" s="57">
        <f t="shared" si="6"/>
        <v>0.82</v>
      </c>
      <c r="AJ180" s="57">
        <f t="shared" si="7"/>
        <v>0</v>
      </c>
      <c r="AK180" s="56">
        <f t="shared" si="8"/>
        <v>0</v>
      </c>
      <c r="AL180" s="57">
        <f t="shared" si="9"/>
        <v>0</v>
      </c>
      <c r="AM180" s="57">
        <f t="shared" si="10"/>
        <v>-0.096816614</v>
      </c>
      <c r="AN180" s="57">
        <f t="shared" si="11"/>
        <v>0</v>
      </c>
      <c r="AO180" s="57">
        <f t="shared" si="12"/>
        <v>1.219183386</v>
      </c>
    </row>
    <row r="181">
      <c r="A181" s="53">
        <v>180.0</v>
      </c>
      <c r="B181" s="55" t="s">
        <v>1371</v>
      </c>
      <c r="C181" s="55" t="s">
        <v>1800</v>
      </c>
      <c r="D181" s="55" t="s">
        <v>1801</v>
      </c>
      <c r="E181" s="56">
        <v>31.0</v>
      </c>
      <c r="F181" s="55" t="s">
        <v>1808</v>
      </c>
      <c r="G181" s="55" t="s">
        <v>1805</v>
      </c>
      <c r="H181" s="58"/>
      <c r="I181" s="55" t="s">
        <v>1803</v>
      </c>
      <c r="J181" s="56">
        <v>1.0</v>
      </c>
      <c r="K181" s="56">
        <v>1.0</v>
      </c>
      <c r="L181" s="56">
        <v>0.0</v>
      </c>
      <c r="M181" s="56">
        <v>0.0</v>
      </c>
      <c r="N181" s="56">
        <v>0.0</v>
      </c>
      <c r="O181" s="56">
        <v>0.0</v>
      </c>
      <c r="P181" s="56">
        <v>0.0</v>
      </c>
      <c r="Q181" s="56">
        <v>0.0</v>
      </c>
      <c r="R181" s="56">
        <v>0.0</v>
      </c>
      <c r="S181" s="56">
        <v>0.0</v>
      </c>
      <c r="T181" s="56">
        <v>0.0</v>
      </c>
      <c r="U181" s="56">
        <v>0.0</v>
      </c>
      <c r="V181" s="56">
        <v>0.0</v>
      </c>
      <c r="W181" s="56">
        <v>0.0</v>
      </c>
      <c r="X181" s="56">
        <v>0.0</v>
      </c>
      <c r="Y181" s="56">
        <v>0.0</v>
      </c>
      <c r="Z181" s="56">
        <v>0.0</v>
      </c>
      <c r="AA181" s="56"/>
      <c r="AB181" s="56"/>
      <c r="AC181" s="56"/>
      <c r="AD181" s="56">
        <f t="shared" si="1"/>
        <v>0</v>
      </c>
      <c r="AE181" s="56">
        <f t="shared" si="2"/>
        <v>0</v>
      </c>
      <c r="AF181" s="56">
        <f t="shared" si="3"/>
        <v>0</v>
      </c>
      <c r="AG181" s="57">
        <f t="shared" si="4"/>
        <v>0</v>
      </c>
      <c r="AH181" s="57">
        <f t="shared" si="5"/>
        <v>0</v>
      </c>
      <c r="AI181" s="57">
        <f t="shared" si="6"/>
        <v>0</v>
      </c>
      <c r="AJ181" s="57">
        <f t="shared" si="7"/>
        <v>0</v>
      </c>
      <c r="AK181" s="56">
        <f t="shared" si="8"/>
        <v>0</v>
      </c>
      <c r="AL181" s="57">
        <f t="shared" si="9"/>
        <v>0</v>
      </c>
      <c r="AM181" s="57">
        <f t="shared" si="10"/>
        <v>0</v>
      </c>
      <c r="AN181" s="57">
        <f t="shared" si="11"/>
        <v>0</v>
      </c>
      <c r="AO181" s="57">
        <f t="shared" si="12"/>
        <v>0</v>
      </c>
    </row>
    <row r="182">
      <c r="A182" s="53">
        <v>181.0</v>
      </c>
      <c r="B182" s="55" t="s">
        <v>1149</v>
      </c>
      <c r="C182" s="55" t="s">
        <v>1800</v>
      </c>
      <c r="D182" s="55" t="s">
        <v>1801</v>
      </c>
      <c r="E182" s="56">
        <v>25.0</v>
      </c>
      <c r="F182" s="55" t="s">
        <v>1802</v>
      </c>
      <c r="G182" s="55" t="s">
        <v>1818</v>
      </c>
      <c r="H182" s="58"/>
      <c r="I182" s="55" t="s">
        <v>1806</v>
      </c>
      <c r="J182" s="56">
        <v>2.0</v>
      </c>
      <c r="K182" s="56">
        <v>1.0</v>
      </c>
      <c r="L182" s="56">
        <v>0.0</v>
      </c>
      <c r="M182" s="56">
        <v>0.0</v>
      </c>
      <c r="N182" s="56">
        <v>0.0</v>
      </c>
      <c r="O182" s="56">
        <v>0.0</v>
      </c>
      <c r="P182" s="56">
        <v>0.0</v>
      </c>
      <c r="Q182" s="56">
        <v>0.0</v>
      </c>
      <c r="R182" s="56">
        <v>1.0</v>
      </c>
      <c r="S182" s="56">
        <v>0.0</v>
      </c>
      <c r="T182" s="56">
        <v>0.0</v>
      </c>
      <c r="U182" s="56">
        <v>0.0</v>
      </c>
      <c r="V182" s="56">
        <v>0.0</v>
      </c>
      <c r="W182" s="56">
        <v>0.0</v>
      </c>
      <c r="X182" s="56">
        <v>0.0</v>
      </c>
      <c r="Y182" s="56">
        <v>0.0</v>
      </c>
      <c r="Z182" s="56">
        <v>1.0</v>
      </c>
      <c r="AA182" s="56"/>
      <c r="AB182" s="56"/>
      <c r="AC182" s="56"/>
      <c r="AD182" s="56">
        <f t="shared" si="1"/>
        <v>0</v>
      </c>
      <c r="AE182" s="56">
        <f t="shared" si="2"/>
        <v>0</v>
      </c>
      <c r="AF182" s="56">
        <f t="shared" si="3"/>
        <v>0</v>
      </c>
      <c r="AG182" s="57">
        <f t="shared" si="4"/>
        <v>0</v>
      </c>
      <c r="AH182" s="57">
        <f t="shared" si="5"/>
        <v>0</v>
      </c>
      <c r="AI182" s="57">
        <f t="shared" si="6"/>
        <v>0</v>
      </c>
      <c r="AJ182" s="57">
        <f t="shared" si="7"/>
        <v>-0.67</v>
      </c>
      <c r="AK182" s="56">
        <f t="shared" si="8"/>
        <v>1</v>
      </c>
      <c r="AL182" s="57">
        <f t="shared" si="9"/>
        <v>0.3533382409</v>
      </c>
      <c r="AM182" s="57">
        <f t="shared" si="10"/>
        <v>0</v>
      </c>
      <c r="AN182" s="57">
        <f t="shared" si="11"/>
        <v>0</v>
      </c>
      <c r="AO182" s="57">
        <f t="shared" si="12"/>
        <v>-0.3166617591</v>
      </c>
    </row>
    <row r="183">
      <c r="A183" s="53">
        <v>182.0</v>
      </c>
      <c r="B183" s="55" t="s">
        <v>1615</v>
      </c>
      <c r="C183" s="55" t="s">
        <v>1800</v>
      </c>
      <c r="D183" s="55" t="s">
        <v>1801</v>
      </c>
      <c r="E183" s="56">
        <v>28.0</v>
      </c>
      <c r="F183" s="55" t="s">
        <v>1808</v>
      </c>
      <c r="G183" s="55" t="s">
        <v>1819</v>
      </c>
      <c r="H183" s="58"/>
      <c r="I183" s="55" t="s">
        <v>1820</v>
      </c>
      <c r="J183" s="56">
        <v>1.0</v>
      </c>
      <c r="K183" s="56">
        <v>1.0</v>
      </c>
      <c r="L183" s="56">
        <v>0.0</v>
      </c>
      <c r="M183" s="56">
        <v>0.0</v>
      </c>
      <c r="N183" s="56">
        <v>0.0</v>
      </c>
      <c r="O183" s="56">
        <v>0.0</v>
      </c>
      <c r="P183" s="56">
        <v>0.0</v>
      </c>
      <c r="Q183" s="56">
        <v>0.0</v>
      </c>
      <c r="R183" s="56">
        <v>0.0</v>
      </c>
      <c r="S183" s="56">
        <v>0.0</v>
      </c>
      <c r="T183" s="56">
        <v>0.0</v>
      </c>
      <c r="U183" s="56">
        <v>0.0</v>
      </c>
      <c r="V183" s="56">
        <v>0.0</v>
      </c>
      <c r="W183" s="56">
        <v>0.0</v>
      </c>
      <c r="X183" s="56">
        <v>0.0</v>
      </c>
      <c r="Y183" s="56">
        <v>0.0</v>
      </c>
      <c r="Z183" s="56">
        <v>0.0</v>
      </c>
      <c r="AA183" s="56"/>
      <c r="AB183" s="56"/>
      <c r="AC183" s="56"/>
      <c r="AD183" s="56">
        <f t="shared" si="1"/>
        <v>0</v>
      </c>
      <c r="AE183" s="56">
        <f t="shared" si="2"/>
        <v>0</v>
      </c>
      <c r="AF183" s="56">
        <f t="shared" si="3"/>
        <v>0</v>
      </c>
      <c r="AG183" s="57">
        <f t="shared" si="4"/>
        <v>0</v>
      </c>
      <c r="AH183" s="57">
        <f t="shared" si="5"/>
        <v>0</v>
      </c>
      <c r="AI183" s="57">
        <f t="shared" si="6"/>
        <v>0</v>
      </c>
      <c r="AJ183" s="57">
        <f t="shared" si="7"/>
        <v>0</v>
      </c>
      <c r="AK183" s="56">
        <f t="shared" si="8"/>
        <v>0</v>
      </c>
      <c r="AL183" s="57">
        <f t="shared" si="9"/>
        <v>0</v>
      </c>
      <c r="AM183" s="57">
        <f t="shared" si="10"/>
        <v>0</v>
      </c>
      <c r="AN183" s="57">
        <f t="shared" si="11"/>
        <v>0</v>
      </c>
      <c r="AO183" s="57">
        <f t="shared" si="12"/>
        <v>0</v>
      </c>
    </row>
    <row r="184">
      <c r="A184" s="53">
        <v>183.0</v>
      </c>
      <c r="B184" s="55" t="s">
        <v>1463</v>
      </c>
      <c r="C184" s="55" t="s">
        <v>1800</v>
      </c>
      <c r="D184" s="55" t="s">
        <v>1801</v>
      </c>
      <c r="E184" s="56">
        <v>26.0</v>
      </c>
      <c r="F184" s="55" t="s">
        <v>1802</v>
      </c>
      <c r="G184" s="55" t="s">
        <v>1830</v>
      </c>
      <c r="H184" s="55" t="s">
        <v>1804</v>
      </c>
      <c r="I184" s="55" t="s">
        <v>1829</v>
      </c>
      <c r="J184" s="56">
        <v>4.0</v>
      </c>
      <c r="K184" s="56">
        <v>3.0</v>
      </c>
      <c r="L184" s="56">
        <v>0.0</v>
      </c>
      <c r="M184" s="56">
        <v>0.0</v>
      </c>
      <c r="N184" s="56">
        <v>0.0</v>
      </c>
      <c r="O184" s="56">
        <v>0.0</v>
      </c>
      <c r="P184" s="56">
        <v>0.0</v>
      </c>
      <c r="Q184" s="56">
        <v>1.0</v>
      </c>
      <c r="R184" s="56">
        <v>0.0</v>
      </c>
      <c r="S184" s="56">
        <v>0.0</v>
      </c>
      <c r="T184" s="56">
        <v>0.0</v>
      </c>
      <c r="U184" s="56">
        <v>0.0</v>
      </c>
      <c r="V184" s="56">
        <v>0.0</v>
      </c>
      <c r="W184" s="56">
        <v>1.0</v>
      </c>
      <c r="X184" s="56">
        <v>0.0</v>
      </c>
      <c r="Y184" s="56">
        <v>0.0</v>
      </c>
      <c r="Z184" s="56">
        <v>0.0</v>
      </c>
      <c r="AA184" s="56"/>
      <c r="AB184" s="56"/>
      <c r="AC184" s="56"/>
      <c r="AD184" s="56">
        <f t="shared" si="1"/>
        <v>0</v>
      </c>
      <c r="AE184" s="56">
        <f t="shared" si="2"/>
        <v>0</v>
      </c>
      <c r="AF184" s="56">
        <f t="shared" si="3"/>
        <v>0</v>
      </c>
      <c r="AG184" s="57">
        <f t="shared" si="4"/>
        <v>0</v>
      </c>
      <c r="AH184" s="57">
        <f t="shared" si="5"/>
        <v>0</v>
      </c>
      <c r="AI184" s="57">
        <f t="shared" si="6"/>
        <v>0</v>
      </c>
      <c r="AJ184" s="57">
        <f t="shared" si="7"/>
        <v>0</v>
      </c>
      <c r="AK184" s="56">
        <f t="shared" si="8"/>
        <v>0</v>
      </c>
      <c r="AL184" s="57">
        <f t="shared" si="9"/>
        <v>0</v>
      </c>
      <c r="AM184" s="57">
        <f t="shared" si="10"/>
        <v>0</v>
      </c>
      <c r="AN184" s="57">
        <f t="shared" si="11"/>
        <v>0</v>
      </c>
      <c r="AO184" s="57">
        <f t="shared" si="12"/>
        <v>0</v>
      </c>
    </row>
    <row r="185">
      <c r="A185" s="53">
        <v>184.0</v>
      </c>
      <c r="B185" s="55" t="s">
        <v>1178</v>
      </c>
      <c r="C185" s="55" t="s">
        <v>1800</v>
      </c>
      <c r="D185" s="55" t="s">
        <v>1801</v>
      </c>
      <c r="E185" s="56">
        <v>28.0</v>
      </c>
      <c r="F185" s="55" t="s">
        <v>1802</v>
      </c>
      <c r="G185" s="55" t="s">
        <v>1807</v>
      </c>
      <c r="H185" s="55" t="s">
        <v>1804</v>
      </c>
      <c r="I185" s="55" t="s">
        <v>1806</v>
      </c>
      <c r="J185" s="56">
        <v>1.0</v>
      </c>
      <c r="K185" s="56">
        <v>1.0</v>
      </c>
      <c r="L185" s="56">
        <v>0.0</v>
      </c>
      <c r="M185" s="56">
        <v>0.0</v>
      </c>
      <c r="N185" s="56">
        <v>0.0</v>
      </c>
      <c r="O185" s="56">
        <v>0.0</v>
      </c>
      <c r="P185" s="56">
        <v>0.0</v>
      </c>
      <c r="Q185" s="56">
        <v>0.0</v>
      </c>
      <c r="R185" s="56">
        <v>0.0</v>
      </c>
      <c r="S185" s="56">
        <v>0.0</v>
      </c>
      <c r="T185" s="56">
        <v>0.0</v>
      </c>
      <c r="U185" s="56">
        <v>0.0</v>
      </c>
      <c r="V185" s="56">
        <v>0.0</v>
      </c>
      <c r="W185" s="56">
        <v>0.0</v>
      </c>
      <c r="X185" s="56">
        <v>0.0</v>
      </c>
      <c r="Y185" s="56">
        <v>0.0</v>
      </c>
      <c r="Z185" s="56">
        <v>0.0</v>
      </c>
      <c r="AA185" s="56"/>
      <c r="AB185" s="56"/>
      <c r="AC185" s="56"/>
      <c r="AD185" s="56">
        <f t="shared" si="1"/>
        <v>0</v>
      </c>
      <c r="AE185" s="56">
        <f t="shared" si="2"/>
        <v>0</v>
      </c>
      <c r="AF185" s="56">
        <f t="shared" si="3"/>
        <v>0</v>
      </c>
      <c r="AG185" s="57">
        <f t="shared" si="4"/>
        <v>0</v>
      </c>
      <c r="AH185" s="57">
        <f t="shared" si="5"/>
        <v>0</v>
      </c>
      <c r="AI185" s="57">
        <f t="shared" si="6"/>
        <v>0</v>
      </c>
      <c r="AJ185" s="57">
        <f t="shared" si="7"/>
        <v>0</v>
      </c>
      <c r="AK185" s="56">
        <f t="shared" si="8"/>
        <v>0</v>
      </c>
      <c r="AL185" s="57">
        <f t="shared" si="9"/>
        <v>0</v>
      </c>
      <c r="AM185" s="57">
        <f t="shared" si="10"/>
        <v>0</v>
      </c>
      <c r="AN185" s="57">
        <f t="shared" si="11"/>
        <v>0</v>
      </c>
      <c r="AO185" s="57">
        <f t="shared" si="12"/>
        <v>0</v>
      </c>
    </row>
    <row r="186">
      <c r="A186" s="53">
        <v>185.0</v>
      </c>
      <c r="B186" s="55" t="s">
        <v>1839</v>
      </c>
      <c r="C186" s="55" t="s">
        <v>1800</v>
      </c>
      <c r="D186" s="55" t="s">
        <v>1801</v>
      </c>
      <c r="E186" s="56">
        <v>30.0</v>
      </c>
      <c r="F186" s="55" t="s">
        <v>1802</v>
      </c>
      <c r="G186" s="55" t="s">
        <v>1817</v>
      </c>
      <c r="H186" s="58"/>
      <c r="I186" s="55" t="s">
        <v>1809</v>
      </c>
      <c r="J186" s="56">
        <v>1.0</v>
      </c>
      <c r="K186" s="56">
        <v>1.0</v>
      </c>
      <c r="L186" s="56">
        <v>0.0</v>
      </c>
      <c r="M186" s="56">
        <v>0.0</v>
      </c>
      <c r="N186" s="56">
        <v>0.0</v>
      </c>
      <c r="O186" s="56">
        <v>0.0</v>
      </c>
      <c r="P186" s="56">
        <v>0.0</v>
      </c>
      <c r="Q186" s="56">
        <v>0.0</v>
      </c>
      <c r="R186" s="56">
        <v>0.0</v>
      </c>
      <c r="S186" s="56">
        <v>0.0</v>
      </c>
      <c r="T186" s="56">
        <v>0.0</v>
      </c>
      <c r="U186" s="56">
        <v>0.0</v>
      </c>
      <c r="V186" s="56">
        <v>0.0</v>
      </c>
      <c r="W186" s="56">
        <v>0.0</v>
      </c>
      <c r="X186" s="56">
        <v>0.0</v>
      </c>
      <c r="Y186" s="56">
        <v>0.0</v>
      </c>
      <c r="Z186" s="56">
        <v>0.0</v>
      </c>
      <c r="AA186" s="56"/>
      <c r="AB186" s="56"/>
      <c r="AC186" s="56"/>
      <c r="AD186" s="56">
        <f t="shared" si="1"/>
        <v>0</v>
      </c>
      <c r="AE186" s="56">
        <f t="shared" si="2"/>
        <v>0</v>
      </c>
      <c r="AF186" s="56">
        <f t="shared" si="3"/>
        <v>0</v>
      </c>
      <c r="AG186" s="57">
        <f t="shared" si="4"/>
        <v>0</v>
      </c>
      <c r="AH186" s="57">
        <f t="shared" si="5"/>
        <v>0</v>
      </c>
      <c r="AI186" s="57">
        <f t="shared" si="6"/>
        <v>0</v>
      </c>
      <c r="AJ186" s="57">
        <f t="shared" si="7"/>
        <v>0</v>
      </c>
      <c r="AK186" s="56">
        <f t="shared" si="8"/>
        <v>0</v>
      </c>
      <c r="AL186" s="57">
        <f t="shared" si="9"/>
        <v>0</v>
      </c>
      <c r="AM186" s="57">
        <f t="shared" si="10"/>
        <v>0</v>
      </c>
      <c r="AN186" s="57">
        <f t="shared" si="11"/>
        <v>0</v>
      </c>
      <c r="AO186" s="57">
        <f t="shared" si="12"/>
        <v>0</v>
      </c>
    </row>
    <row r="187">
      <c r="A187" s="53">
        <v>186.0</v>
      </c>
      <c r="B187" s="55" t="s">
        <v>1135</v>
      </c>
      <c r="C187" s="55" t="s">
        <v>1800</v>
      </c>
      <c r="D187" s="55" t="s">
        <v>1801</v>
      </c>
      <c r="E187" s="56">
        <v>25.0</v>
      </c>
      <c r="F187" s="55" t="s">
        <v>1808</v>
      </c>
      <c r="G187" s="55" t="s">
        <v>1813</v>
      </c>
      <c r="H187" s="55" t="s">
        <v>1804</v>
      </c>
      <c r="I187" s="55" t="s">
        <v>1814</v>
      </c>
      <c r="J187" s="56">
        <v>1.0</v>
      </c>
      <c r="K187" s="56">
        <v>1.0</v>
      </c>
      <c r="L187" s="56">
        <v>0.0</v>
      </c>
      <c r="M187" s="56">
        <v>0.0</v>
      </c>
      <c r="N187" s="56">
        <v>0.0</v>
      </c>
      <c r="O187" s="56">
        <v>0.0</v>
      </c>
      <c r="P187" s="56">
        <v>0.0</v>
      </c>
      <c r="Q187" s="56">
        <v>0.0</v>
      </c>
      <c r="R187" s="56">
        <v>0.0</v>
      </c>
      <c r="S187" s="56">
        <v>0.0</v>
      </c>
      <c r="T187" s="56">
        <v>0.0</v>
      </c>
      <c r="U187" s="56">
        <v>0.0</v>
      </c>
      <c r="V187" s="56">
        <v>0.0</v>
      </c>
      <c r="W187" s="56">
        <v>0.0</v>
      </c>
      <c r="X187" s="56">
        <v>0.0</v>
      </c>
      <c r="Y187" s="56">
        <v>0.0</v>
      </c>
      <c r="Z187" s="56">
        <v>0.0</v>
      </c>
      <c r="AA187" s="56"/>
      <c r="AB187" s="56"/>
      <c r="AC187" s="56"/>
      <c r="AD187" s="56">
        <f t="shared" si="1"/>
        <v>0</v>
      </c>
      <c r="AE187" s="56">
        <f t="shared" si="2"/>
        <v>0</v>
      </c>
      <c r="AF187" s="56">
        <f t="shared" si="3"/>
        <v>0</v>
      </c>
      <c r="AG187" s="57">
        <f t="shared" si="4"/>
        <v>0</v>
      </c>
      <c r="AH187" s="57">
        <f t="shared" si="5"/>
        <v>0</v>
      </c>
      <c r="AI187" s="57">
        <f t="shared" si="6"/>
        <v>0</v>
      </c>
      <c r="AJ187" s="57">
        <f t="shared" si="7"/>
        <v>0</v>
      </c>
      <c r="AK187" s="56">
        <f t="shared" si="8"/>
        <v>0</v>
      </c>
      <c r="AL187" s="57">
        <f t="shared" si="9"/>
        <v>0</v>
      </c>
      <c r="AM187" s="57">
        <f t="shared" si="10"/>
        <v>0</v>
      </c>
      <c r="AN187" s="57">
        <f t="shared" si="11"/>
        <v>0</v>
      </c>
      <c r="AO187" s="57">
        <f t="shared" si="12"/>
        <v>0</v>
      </c>
    </row>
    <row r="188">
      <c r="A188" s="53">
        <v>187.0</v>
      </c>
      <c r="B188" s="55" t="s">
        <v>1443</v>
      </c>
      <c r="C188" s="55" t="s">
        <v>1800</v>
      </c>
      <c r="D188" s="55" t="s">
        <v>1801</v>
      </c>
      <c r="E188" s="56">
        <v>32.0</v>
      </c>
      <c r="F188" s="55" t="s">
        <v>1802</v>
      </c>
      <c r="G188" s="55" t="s">
        <v>1806</v>
      </c>
      <c r="H188" s="58"/>
      <c r="I188" s="55" t="s">
        <v>1807</v>
      </c>
      <c r="J188" s="56">
        <v>1.0</v>
      </c>
      <c r="K188" s="56">
        <v>1.0</v>
      </c>
      <c r="L188" s="56">
        <v>0.0</v>
      </c>
      <c r="M188" s="56">
        <v>0.0</v>
      </c>
      <c r="N188" s="56">
        <v>0.0</v>
      </c>
      <c r="O188" s="56">
        <v>0.0</v>
      </c>
      <c r="P188" s="56">
        <v>0.0</v>
      </c>
      <c r="Q188" s="56">
        <v>0.0</v>
      </c>
      <c r="R188" s="56">
        <v>0.0</v>
      </c>
      <c r="S188" s="56">
        <v>0.0</v>
      </c>
      <c r="T188" s="56">
        <v>0.0</v>
      </c>
      <c r="U188" s="56">
        <v>0.0</v>
      </c>
      <c r="V188" s="56">
        <v>0.0</v>
      </c>
      <c r="W188" s="56">
        <v>0.0</v>
      </c>
      <c r="X188" s="56">
        <v>0.0</v>
      </c>
      <c r="Y188" s="56">
        <v>0.0</v>
      </c>
      <c r="Z188" s="56">
        <v>0.0</v>
      </c>
      <c r="AA188" s="56"/>
      <c r="AB188" s="56"/>
      <c r="AC188" s="56"/>
      <c r="AD188" s="56">
        <f t="shared" si="1"/>
        <v>0</v>
      </c>
      <c r="AE188" s="56">
        <f t="shared" si="2"/>
        <v>0</v>
      </c>
      <c r="AF188" s="56">
        <f t="shared" si="3"/>
        <v>0</v>
      </c>
      <c r="AG188" s="57">
        <f t="shared" si="4"/>
        <v>0</v>
      </c>
      <c r="AH188" s="57">
        <f t="shared" si="5"/>
        <v>0</v>
      </c>
      <c r="AI188" s="57">
        <f t="shared" si="6"/>
        <v>0</v>
      </c>
      <c r="AJ188" s="57">
        <f t="shared" si="7"/>
        <v>0</v>
      </c>
      <c r="AK188" s="56">
        <f t="shared" si="8"/>
        <v>0</v>
      </c>
      <c r="AL188" s="57">
        <f t="shared" si="9"/>
        <v>0</v>
      </c>
      <c r="AM188" s="57">
        <f t="shared" si="10"/>
        <v>0</v>
      </c>
      <c r="AN188" s="57">
        <f t="shared" si="11"/>
        <v>0</v>
      </c>
      <c r="AO188" s="57">
        <f t="shared" si="12"/>
        <v>0</v>
      </c>
    </row>
    <row r="189">
      <c r="A189" s="53">
        <v>188.0</v>
      </c>
      <c r="B189" s="55" t="s">
        <v>1344</v>
      </c>
      <c r="C189" s="55" t="s">
        <v>1800</v>
      </c>
      <c r="D189" s="55" t="s">
        <v>1801</v>
      </c>
      <c r="E189" s="56">
        <v>26.0</v>
      </c>
      <c r="F189" s="55" t="s">
        <v>1802</v>
      </c>
      <c r="G189" s="55" t="s">
        <v>1803</v>
      </c>
      <c r="H189" s="55" t="s">
        <v>1804</v>
      </c>
      <c r="I189" s="55" t="s">
        <v>1805</v>
      </c>
      <c r="J189" s="56">
        <v>1.0</v>
      </c>
      <c r="K189" s="56">
        <v>1.0</v>
      </c>
      <c r="L189" s="56">
        <v>0.0</v>
      </c>
      <c r="M189" s="56">
        <v>0.0</v>
      </c>
      <c r="N189" s="56">
        <v>0.0</v>
      </c>
      <c r="O189" s="56">
        <v>0.0</v>
      </c>
      <c r="P189" s="56">
        <v>0.0</v>
      </c>
      <c r="Q189" s="56">
        <v>0.0</v>
      </c>
      <c r="R189" s="56">
        <v>0.0</v>
      </c>
      <c r="S189" s="56">
        <v>0.0</v>
      </c>
      <c r="T189" s="56">
        <v>0.0</v>
      </c>
      <c r="U189" s="56">
        <v>0.0</v>
      </c>
      <c r="V189" s="56">
        <v>0.0</v>
      </c>
      <c r="W189" s="56">
        <v>0.0</v>
      </c>
      <c r="X189" s="56">
        <v>0.0</v>
      </c>
      <c r="Y189" s="56">
        <v>0.0</v>
      </c>
      <c r="Z189" s="56">
        <v>0.0</v>
      </c>
      <c r="AA189" s="56"/>
      <c r="AB189" s="56"/>
      <c r="AC189" s="56"/>
      <c r="AD189" s="56">
        <f t="shared" si="1"/>
        <v>0</v>
      </c>
      <c r="AE189" s="56">
        <f t="shared" si="2"/>
        <v>0</v>
      </c>
      <c r="AF189" s="56">
        <f t="shared" si="3"/>
        <v>0</v>
      </c>
      <c r="AG189" s="57">
        <f t="shared" si="4"/>
        <v>0</v>
      </c>
      <c r="AH189" s="57">
        <f t="shared" si="5"/>
        <v>0</v>
      </c>
      <c r="AI189" s="57">
        <f t="shared" si="6"/>
        <v>0</v>
      </c>
      <c r="AJ189" s="57">
        <f t="shared" si="7"/>
        <v>0</v>
      </c>
      <c r="AK189" s="56">
        <f t="shared" si="8"/>
        <v>0</v>
      </c>
      <c r="AL189" s="57">
        <f t="shared" si="9"/>
        <v>0</v>
      </c>
      <c r="AM189" s="57">
        <f t="shared" si="10"/>
        <v>0</v>
      </c>
      <c r="AN189" s="57">
        <f t="shared" si="11"/>
        <v>0</v>
      </c>
      <c r="AO189" s="57">
        <f t="shared" si="12"/>
        <v>0</v>
      </c>
    </row>
    <row r="190">
      <c r="A190" s="53">
        <v>189.0</v>
      </c>
      <c r="B190" s="55" t="s">
        <v>1659</v>
      </c>
      <c r="C190" s="55" t="s">
        <v>1800</v>
      </c>
      <c r="D190" s="55" t="s">
        <v>1801</v>
      </c>
      <c r="E190" s="56">
        <v>28.0</v>
      </c>
      <c r="F190" s="55" t="s">
        <v>1802</v>
      </c>
      <c r="G190" s="55" t="s">
        <v>1822</v>
      </c>
      <c r="H190" s="55" t="s">
        <v>1804</v>
      </c>
      <c r="I190" s="55" t="s">
        <v>1821</v>
      </c>
      <c r="J190" s="56">
        <v>4.0</v>
      </c>
      <c r="K190" s="56">
        <v>3.0</v>
      </c>
      <c r="L190" s="56">
        <v>0.0</v>
      </c>
      <c r="M190" s="56">
        <v>0.0</v>
      </c>
      <c r="N190" s="56">
        <v>0.0</v>
      </c>
      <c r="O190" s="56">
        <v>0.0</v>
      </c>
      <c r="P190" s="56">
        <v>0.0</v>
      </c>
      <c r="Q190" s="56">
        <v>0.0</v>
      </c>
      <c r="R190" s="56">
        <v>1.0</v>
      </c>
      <c r="S190" s="56">
        <v>0.0</v>
      </c>
      <c r="T190" s="56">
        <v>0.0</v>
      </c>
      <c r="U190" s="56">
        <v>0.0</v>
      </c>
      <c r="V190" s="56">
        <v>0.0</v>
      </c>
      <c r="W190" s="56">
        <v>0.0</v>
      </c>
      <c r="X190" s="56">
        <v>0.0</v>
      </c>
      <c r="Y190" s="56">
        <v>0.0</v>
      </c>
      <c r="Z190" s="56">
        <v>0.0</v>
      </c>
      <c r="AA190" s="56"/>
      <c r="AB190" s="56"/>
      <c r="AC190" s="56"/>
      <c r="AD190" s="56">
        <f t="shared" si="1"/>
        <v>0</v>
      </c>
      <c r="AE190" s="56">
        <f t="shared" si="2"/>
        <v>0</v>
      </c>
      <c r="AF190" s="56">
        <f t="shared" si="3"/>
        <v>0</v>
      </c>
      <c r="AG190" s="57">
        <f t="shared" si="4"/>
        <v>0</v>
      </c>
      <c r="AH190" s="57">
        <f t="shared" si="5"/>
        <v>0</v>
      </c>
      <c r="AI190" s="57">
        <f t="shared" si="6"/>
        <v>0</v>
      </c>
      <c r="AJ190" s="57">
        <f t="shared" si="7"/>
        <v>0</v>
      </c>
      <c r="AK190" s="56">
        <f t="shared" si="8"/>
        <v>1</v>
      </c>
      <c r="AL190" s="57">
        <f t="shared" si="9"/>
        <v>0.3533382409</v>
      </c>
      <c r="AM190" s="57">
        <f t="shared" si="10"/>
        <v>0</v>
      </c>
      <c r="AN190" s="57">
        <f t="shared" si="11"/>
        <v>0</v>
      </c>
      <c r="AO190" s="57">
        <f t="shared" si="12"/>
        <v>0.3533382409</v>
      </c>
    </row>
    <row r="191">
      <c r="A191" s="53">
        <v>190.0</v>
      </c>
      <c r="B191" s="55" t="s">
        <v>1147</v>
      </c>
      <c r="C191" s="55" t="s">
        <v>1800</v>
      </c>
      <c r="D191" s="55" t="s">
        <v>1801</v>
      </c>
      <c r="E191" s="56">
        <v>37.0</v>
      </c>
      <c r="F191" s="55" t="s">
        <v>1802</v>
      </c>
      <c r="G191" s="55" t="s">
        <v>1821</v>
      </c>
      <c r="H191" s="55" t="s">
        <v>1804</v>
      </c>
      <c r="I191" s="55" t="s">
        <v>1828</v>
      </c>
      <c r="J191" s="56">
        <v>1.0</v>
      </c>
      <c r="K191" s="56">
        <v>1.0</v>
      </c>
      <c r="L191" s="56">
        <v>0.0</v>
      </c>
      <c r="M191" s="56">
        <v>0.0</v>
      </c>
      <c r="N191" s="56">
        <v>0.0</v>
      </c>
      <c r="O191" s="56">
        <v>0.0</v>
      </c>
      <c r="P191" s="56">
        <v>0.0</v>
      </c>
      <c r="Q191" s="56">
        <v>0.0</v>
      </c>
      <c r="R191" s="56">
        <v>0.0</v>
      </c>
      <c r="S191" s="56">
        <v>0.0</v>
      </c>
      <c r="T191" s="56">
        <v>0.0</v>
      </c>
      <c r="U191" s="56">
        <v>0.0</v>
      </c>
      <c r="V191" s="56">
        <v>0.0</v>
      </c>
      <c r="W191" s="56">
        <v>0.0</v>
      </c>
      <c r="X191" s="56">
        <v>0.0</v>
      </c>
      <c r="Y191" s="56">
        <v>0.0</v>
      </c>
      <c r="Z191" s="56">
        <v>0.0</v>
      </c>
      <c r="AA191" s="56"/>
      <c r="AB191" s="56"/>
      <c r="AC191" s="56"/>
      <c r="AD191" s="56">
        <f t="shared" si="1"/>
        <v>0</v>
      </c>
      <c r="AE191" s="56">
        <f t="shared" si="2"/>
        <v>0</v>
      </c>
      <c r="AF191" s="56">
        <f t="shared" si="3"/>
        <v>0</v>
      </c>
      <c r="AG191" s="57">
        <f t="shared" si="4"/>
        <v>0</v>
      </c>
      <c r="AH191" s="57">
        <f t="shared" si="5"/>
        <v>0</v>
      </c>
      <c r="AI191" s="57">
        <f t="shared" si="6"/>
        <v>0</v>
      </c>
      <c r="AJ191" s="57">
        <f t="shared" si="7"/>
        <v>0</v>
      </c>
      <c r="AK191" s="56">
        <f t="shared" si="8"/>
        <v>0</v>
      </c>
      <c r="AL191" s="57">
        <f t="shared" si="9"/>
        <v>0</v>
      </c>
      <c r="AM191" s="57">
        <f t="shared" si="10"/>
        <v>0</v>
      </c>
      <c r="AN191" s="57">
        <f t="shared" si="11"/>
        <v>0</v>
      </c>
      <c r="AO191" s="57">
        <f t="shared" si="12"/>
        <v>0</v>
      </c>
    </row>
    <row r="192">
      <c r="A192" s="53">
        <v>191.0</v>
      </c>
      <c r="B192" s="55" t="s">
        <v>1840</v>
      </c>
      <c r="C192" s="55" t="s">
        <v>1800</v>
      </c>
      <c r="D192" s="55" t="s">
        <v>1801</v>
      </c>
      <c r="E192" s="56">
        <v>33.0</v>
      </c>
      <c r="F192" s="55" t="s">
        <v>1808</v>
      </c>
      <c r="G192" s="55" t="s">
        <v>1819</v>
      </c>
      <c r="H192" s="58"/>
      <c r="I192" s="55" t="s">
        <v>1820</v>
      </c>
      <c r="J192" s="56">
        <v>1.0</v>
      </c>
      <c r="K192" s="56">
        <v>1.0</v>
      </c>
      <c r="L192" s="56">
        <v>0.0</v>
      </c>
      <c r="M192" s="56">
        <v>0.0</v>
      </c>
      <c r="N192" s="56">
        <v>0.0</v>
      </c>
      <c r="O192" s="56">
        <v>0.0</v>
      </c>
      <c r="P192" s="56">
        <v>0.0</v>
      </c>
      <c r="Q192" s="56">
        <v>0.0</v>
      </c>
      <c r="R192" s="56">
        <v>0.0</v>
      </c>
      <c r="S192" s="56">
        <v>0.0</v>
      </c>
      <c r="T192" s="56">
        <v>0.0</v>
      </c>
      <c r="U192" s="56">
        <v>0.0</v>
      </c>
      <c r="V192" s="56">
        <v>0.0</v>
      </c>
      <c r="W192" s="56">
        <v>0.0</v>
      </c>
      <c r="X192" s="56">
        <v>0.0</v>
      </c>
      <c r="Y192" s="56">
        <v>0.0</v>
      </c>
      <c r="Z192" s="56">
        <v>0.0</v>
      </c>
      <c r="AA192" s="56"/>
      <c r="AB192" s="56"/>
      <c r="AC192" s="56"/>
      <c r="AD192" s="56">
        <f t="shared" si="1"/>
        <v>0</v>
      </c>
      <c r="AE192" s="56">
        <f t="shared" si="2"/>
        <v>0</v>
      </c>
      <c r="AF192" s="56">
        <f t="shared" si="3"/>
        <v>0</v>
      </c>
      <c r="AG192" s="57">
        <f t="shared" si="4"/>
        <v>0</v>
      </c>
      <c r="AH192" s="57">
        <f t="shared" si="5"/>
        <v>0</v>
      </c>
      <c r="AI192" s="57">
        <f t="shared" si="6"/>
        <v>0</v>
      </c>
      <c r="AJ192" s="57">
        <f t="shared" si="7"/>
        <v>0</v>
      </c>
      <c r="AK192" s="56">
        <f t="shared" si="8"/>
        <v>0</v>
      </c>
      <c r="AL192" s="57">
        <f t="shared" si="9"/>
        <v>0</v>
      </c>
      <c r="AM192" s="57">
        <f t="shared" si="10"/>
        <v>0</v>
      </c>
      <c r="AN192" s="57">
        <f t="shared" si="11"/>
        <v>0</v>
      </c>
      <c r="AO192" s="57">
        <f t="shared" si="12"/>
        <v>0</v>
      </c>
    </row>
    <row r="193">
      <c r="A193" s="53">
        <v>192.0</v>
      </c>
      <c r="B193" s="55" t="s">
        <v>1600</v>
      </c>
      <c r="C193" s="55" t="s">
        <v>1800</v>
      </c>
      <c r="D193" s="55" t="s">
        <v>1801</v>
      </c>
      <c r="E193" s="56">
        <v>24.0</v>
      </c>
      <c r="F193" s="55" t="s">
        <v>1808</v>
      </c>
      <c r="G193" s="55" t="s">
        <v>1811</v>
      </c>
      <c r="H193" s="55" t="s">
        <v>1804</v>
      </c>
      <c r="I193" s="55" t="s">
        <v>1812</v>
      </c>
      <c r="J193" s="56">
        <v>1.0</v>
      </c>
      <c r="K193" s="56">
        <v>1.0</v>
      </c>
      <c r="L193" s="56">
        <v>0.0</v>
      </c>
      <c r="M193" s="56">
        <v>0.0</v>
      </c>
      <c r="N193" s="56">
        <v>0.0</v>
      </c>
      <c r="O193" s="56">
        <v>0.0</v>
      </c>
      <c r="P193" s="56">
        <v>0.0</v>
      </c>
      <c r="Q193" s="56">
        <v>0.0</v>
      </c>
      <c r="R193" s="56">
        <v>0.0</v>
      </c>
      <c r="S193" s="56">
        <v>0.0</v>
      </c>
      <c r="T193" s="56">
        <v>0.0</v>
      </c>
      <c r="U193" s="56">
        <v>0.0</v>
      </c>
      <c r="V193" s="56">
        <v>0.0</v>
      </c>
      <c r="W193" s="56">
        <v>0.0</v>
      </c>
      <c r="X193" s="56">
        <v>0.0</v>
      </c>
      <c r="Y193" s="56">
        <v>0.0</v>
      </c>
      <c r="Z193" s="56">
        <v>0.0</v>
      </c>
      <c r="AA193" s="56"/>
      <c r="AB193" s="56"/>
      <c r="AC193" s="56"/>
      <c r="AD193" s="56">
        <f t="shared" si="1"/>
        <v>0</v>
      </c>
      <c r="AE193" s="56">
        <f t="shared" si="2"/>
        <v>0</v>
      </c>
      <c r="AF193" s="56">
        <f t="shared" si="3"/>
        <v>0</v>
      </c>
      <c r="AG193" s="57">
        <f t="shared" si="4"/>
        <v>0</v>
      </c>
      <c r="AH193" s="57">
        <f t="shared" si="5"/>
        <v>0</v>
      </c>
      <c r="AI193" s="57">
        <f t="shared" si="6"/>
        <v>0</v>
      </c>
      <c r="AJ193" s="57">
        <f t="shared" si="7"/>
        <v>0</v>
      </c>
      <c r="AK193" s="56">
        <f t="shared" si="8"/>
        <v>0</v>
      </c>
      <c r="AL193" s="57">
        <f t="shared" si="9"/>
        <v>0</v>
      </c>
      <c r="AM193" s="57">
        <f t="shared" si="10"/>
        <v>0</v>
      </c>
      <c r="AN193" s="57">
        <f t="shared" si="11"/>
        <v>0</v>
      </c>
      <c r="AO193" s="57">
        <f t="shared" si="12"/>
        <v>0</v>
      </c>
    </row>
    <row r="194">
      <c r="A194" s="53">
        <v>193.0</v>
      </c>
      <c r="B194" s="55" t="s">
        <v>1610</v>
      </c>
      <c r="C194" s="55" t="s">
        <v>1800</v>
      </c>
      <c r="D194" s="55" t="s">
        <v>1801</v>
      </c>
      <c r="E194" s="56">
        <v>28.0</v>
      </c>
      <c r="F194" s="55" t="s">
        <v>1802</v>
      </c>
      <c r="G194" s="55" t="s">
        <v>1810</v>
      </c>
      <c r="H194" s="55" t="s">
        <v>1804</v>
      </c>
      <c r="I194" s="55" t="s">
        <v>1809</v>
      </c>
      <c r="J194" s="56">
        <v>1.0</v>
      </c>
      <c r="K194" s="56">
        <v>1.0</v>
      </c>
      <c r="L194" s="56">
        <v>0.0</v>
      </c>
      <c r="M194" s="56">
        <v>0.0</v>
      </c>
      <c r="N194" s="56">
        <v>0.0</v>
      </c>
      <c r="O194" s="56">
        <v>0.0</v>
      </c>
      <c r="P194" s="56">
        <v>0.0</v>
      </c>
      <c r="Q194" s="56">
        <v>0.0</v>
      </c>
      <c r="R194" s="56">
        <v>0.0</v>
      </c>
      <c r="S194" s="56">
        <v>0.0</v>
      </c>
      <c r="T194" s="56">
        <v>0.0</v>
      </c>
      <c r="U194" s="56">
        <v>0.0</v>
      </c>
      <c r="V194" s="56">
        <v>0.0</v>
      </c>
      <c r="W194" s="56">
        <v>0.0</v>
      </c>
      <c r="X194" s="56">
        <v>0.0</v>
      </c>
      <c r="Y194" s="56">
        <v>0.0</v>
      </c>
      <c r="Z194" s="56">
        <v>0.0</v>
      </c>
      <c r="AA194" s="56"/>
      <c r="AB194" s="56"/>
      <c r="AC194" s="56"/>
      <c r="AD194" s="56">
        <f t="shared" si="1"/>
        <v>0</v>
      </c>
      <c r="AE194" s="56">
        <f t="shared" si="2"/>
        <v>0</v>
      </c>
      <c r="AF194" s="56">
        <f t="shared" si="3"/>
        <v>0</v>
      </c>
      <c r="AG194" s="57">
        <f t="shared" si="4"/>
        <v>0</v>
      </c>
      <c r="AH194" s="57">
        <f t="shared" si="5"/>
        <v>0</v>
      </c>
      <c r="AI194" s="57">
        <f t="shared" si="6"/>
        <v>0</v>
      </c>
      <c r="AJ194" s="57">
        <f t="shared" si="7"/>
        <v>0</v>
      </c>
      <c r="AK194" s="56">
        <f t="shared" si="8"/>
        <v>0</v>
      </c>
      <c r="AL194" s="57">
        <f t="shared" si="9"/>
        <v>0</v>
      </c>
      <c r="AM194" s="57">
        <f t="shared" si="10"/>
        <v>0</v>
      </c>
      <c r="AN194" s="57">
        <f t="shared" si="11"/>
        <v>0</v>
      </c>
      <c r="AO194" s="57">
        <f t="shared" si="12"/>
        <v>0</v>
      </c>
    </row>
    <row r="195">
      <c r="A195" s="53">
        <v>194.0</v>
      </c>
      <c r="B195" s="55" t="s">
        <v>1841</v>
      </c>
      <c r="C195" s="55" t="s">
        <v>1800</v>
      </c>
      <c r="D195" s="55" t="s">
        <v>1801</v>
      </c>
      <c r="E195" s="56">
        <v>31.0</v>
      </c>
      <c r="F195" s="55" t="s">
        <v>1808</v>
      </c>
      <c r="G195" s="55" t="s">
        <v>1806</v>
      </c>
      <c r="H195" s="55" t="s">
        <v>1804</v>
      </c>
      <c r="I195" s="55" t="s">
        <v>1818</v>
      </c>
      <c r="J195" s="56">
        <v>1.0</v>
      </c>
      <c r="K195" s="56">
        <v>1.0</v>
      </c>
      <c r="L195" s="56">
        <v>0.0</v>
      </c>
      <c r="M195" s="56">
        <v>0.0</v>
      </c>
      <c r="N195" s="56">
        <v>0.0</v>
      </c>
      <c r="O195" s="56">
        <v>0.0</v>
      </c>
      <c r="P195" s="56">
        <v>0.0</v>
      </c>
      <c r="Q195" s="56">
        <v>0.0</v>
      </c>
      <c r="R195" s="56">
        <v>0.0</v>
      </c>
      <c r="S195" s="56">
        <v>0.0</v>
      </c>
      <c r="T195" s="56">
        <v>0.0</v>
      </c>
      <c r="U195" s="56">
        <v>0.0</v>
      </c>
      <c r="V195" s="56">
        <v>0.0</v>
      </c>
      <c r="W195" s="56">
        <v>0.0</v>
      </c>
      <c r="X195" s="56">
        <v>0.0</v>
      </c>
      <c r="Y195" s="56">
        <v>0.0</v>
      </c>
      <c r="Z195" s="56">
        <v>0.0</v>
      </c>
      <c r="AA195" s="56"/>
      <c r="AB195" s="56"/>
      <c r="AC195" s="56"/>
      <c r="AD195" s="56">
        <f t="shared" si="1"/>
        <v>0</v>
      </c>
      <c r="AE195" s="56">
        <f t="shared" si="2"/>
        <v>0</v>
      </c>
      <c r="AF195" s="56">
        <f t="shared" si="3"/>
        <v>0</v>
      </c>
      <c r="AG195" s="57">
        <f t="shared" si="4"/>
        <v>0</v>
      </c>
      <c r="AH195" s="57">
        <f t="shared" si="5"/>
        <v>0</v>
      </c>
      <c r="AI195" s="57">
        <f t="shared" si="6"/>
        <v>0</v>
      </c>
      <c r="AJ195" s="57">
        <f t="shared" si="7"/>
        <v>0</v>
      </c>
      <c r="AK195" s="56">
        <f t="shared" si="8"/>
        <v>0</v>
      </c>
      <c r="AL195" s="57">
        <f t="shared" si="9"/>
        <v>0</v>
      </c>
      <c r="AM195" s="57">
        <f t="shared" si="10"/>
        <v>0</v>
      </c>
      <c r="AN195" s="57">
        <f t="shared" si="11"/>
        <v>0</v>
      </c>
      <c r="AO195" s="57">
        <f t="shared" si="12"/>
        <v>0</v>
      </c>
    </row>
    <row r="196">
      <c r="A196" s="53">
        <v>195.0</v>
      </c>
      <c r="B196" s="55" t="s">
        <v>1396</v>
      </c>
      <c r="C196" s="55" t="s">
        <v>1800</v>
      </c>
      <c r="D196" s="55" t="s">
        <v>1801</v>
      </c>
      <c r="E196" s="56">
        <v>27.0</v>
      </c>
      <c r="F196" s="55" t="s">
        <v>1808</v>
      </c>
      <c r="G196" s="55" t="s">
        <v>1821</v>
      </c>
      <c r="H196" s="58"/>
      <c r="I196" s="55" t="s">
        <v>1822</v>
      </c>
      <c r="J196" s="56">
        <v>1.0</v>
      </c>
      <c r="K196" s="56">
        <v>1.0</v>
      </c>
      <c r="L196" s="56">
        <v>0.0</v>
      </c>
      <c r="M196" s="56">
        <v>0.0</v>
      </c>
      <c r="N196" s="56">
        <v>0.0</v>
      </c>
      <c r="O196" s="56">
        <v>0.0</v>
      </c>
      <c r="P196" s="56">
        <v>0.0</v>
      </c>
      <c r="Q196" s="56">
        <v>0.0</v>
      </c>
      <c r="R196" s="56">
        <v>0.0</v>
      </c>
      <c r="S196" s="56">
        <v>0.0</v>
      </c>
      <c r="T196" s="56">
        <v>0.0</v>
      </c>
      <c r="U196" s="56">
        <v>0.0</v>
      </c>
      <c r="V196" s="56">
        <v>0.0</v>
      </c>
      <c r="W196" s="56">
        <v>0.0</v>
      </c>
      <c r="X196" s="56">
        <v>0.0</v>
      </c>
      <c r="Y196" s="56">
        <v>0.0</v>
      </c>
      <c r="Z196" s="56">
        <v>0.0</v>
      </c>
      <c r="AA196" s="56"/>
      <c r="AB196" s="56"/>
      <c r="AC196" s="56"/>
      <c r="AD196" s="56">
        <f t="shared" si="1"/>
        <v>0</v>
      </c>
      <c r="AE196" s="56">
        <f t="shared" si="2"/>
        <v>0</v>
      </c>
      <c r="AF196" s="56">
        <f t="shared" si="3"/>
        <v>0</v>
      </c>
      <c r="AG196" s="57">
        <f t="shared" si="4"/>
        <v>0</v>
      </c>
      <c r="AH196" s="57">
        <f t="shared" si="5"/>
        <v>0</v>
      </c>
      <c r="AI196" s="57">
        <f t="shared" si="6"/>
        <v>0</v>
      </c>
      <c r="AJ196" s="57">
        <f t="shared" si="7"/>
        <v>0</v>
      </c>
      <c r="AK196" s="56">
        <f t="shared" si="8"/>
        <v>0</v>
      </c>
      <c r="AL196" s="57">
        <f t="shared" si="9"/>
        <v>0</v>
      </c>
      <c r="AM196" s="57">
        <f t="shared" si="10"/>
        <v>0</v>
      </c>
      <c r="AN196" s="57">
        <f t="shared" si="11"/>
        <v>0</v>
      </c>
      <c r="AO196" s="57">
        <f t="shared" si="12"/>
        <v>0</v>
      </c>
    </row>
    <row r="197">
      <c r="A197" s="53">
        <v>196.0</v>
      </c>
      <c r="B197" s="55" t="s">
        <v>520</v>
      </c>
      <c r="C197" s="55" t="s">
        <v>1800</v>
      </c>
      <c r="D197" s="55" t="s">
        <v>1801</v>
      </c>
      <c r="E197" s="56">
        <v>34.0</v>
      </c>
      <c r="F197" s="55" t="s">
        <v>1808</v>
      </c>
      <c r="G197" s="55" t="s">
        <v>1811</v>
      </c>
      <c r="H197" s="55" t="s">
        <v>1804</v>
      </c>
      <c r="I197" s="55" t="s">
        <v>1812</v>
      </c>
      <c r="J197" s="56">
        <v>1.0</v>
      </c>
      <c r="K197" s="56">
        <v>1.0</v>
      </c>
      <c r="L197" s="56">
        <v>0.0</v>
      </c>
      <c r="M197" s="56">
        <v>0.0</v>
      </c>
      <c r="N197" s="56">
        <v>0.0</v>
      </c>
      <c r="O197" s="56">
        <v>0.0</v>
      </c>
      <c r="P197" s="56">
        <v>0.0</v>
      </c>
      <c r="Q197" s="56">
        <v>0.0</v>
      </c>
      <c r="R197" s="56">
        <v>0.0</v>
      </c>
      <c r="S197" s="56">
        <v>0.0</v>
      </c>
      <c r="T197" s="56">
        <v>0.0</v>
      </c>
      <c r="U197" s="56">
        <v>0.0</v>
      </c>
      <c r="V197" s="56">
        <v>0.0</v>
      </c>
      <c r="W197" s="56">
        <v>0.0</v>
      </c>
      <c r="X197" s="56">
        <v>0.0</v>
      </c>
      <c r="Y197" s="56">
        <v>0.0</v>
      </c>
      <c r="Z197" s="56">
        <v>0.0</v>
      </c>
      <c r="AA197" s="56"/>
      <c r="AB197" s="56"/>
      <c r="AC197" s="56"/>
      <c r="AD197" s="56">
        <f t="shared" si="1"/>
        <v>0</v>
      </c>
      <c r="AE197" s="56">
        <f t="shared" si="2"/>
        <v>0</v>
      </c>
      <c r="AF197" s="56">
        <f t="shared" si="3"/>
        <v>0</v>
      </c>
      <c r="AG197" s="57">
        <f t="shared" si="4"/>
        <v>0</v>
      </c>
      <c r="AH197" s="57">
        <f t="shared" si="5"/>
        <v>0</v>
      </c>
      <c r="AI197" s="57">
        <f t="shared" si="6"/>
        <v>0</v>
      </c>
      <c r="AJ197" s="57">
        <f t="shared" si="7"/>
        <v>0</v>
      </c>
      <c r="AK197" s="56">
        <f t="shared" si="8"/>
        <v>0</v>
      </c>
      <c r="AL197" s="57">
        <f t="shared" si="9"/>
        <v>0</v>
      </c>
      <c r="AM197" s="57">
        <f t="shared" si="10"/>
        <v>0</v>
      </c>
      <c r="AN197" s="57">
        <f t="shared" si="11"/>
        <v>0</v>
      </c>
      <c r="AO197" s="57">
        <f t="shared" si="12"/>
        <v>0</v>
      </c>
    </row>
    <row r="198">
      <c r="A198" s="53">
        <v>197.0</v>
      </c>
      <c r="B198" s="55" t="s">
        <v>1273</v>
      </c>
      <c r="C198" s="55" t="s">
        <v>1800</v>
      </c>
      <c r="D198" s="55" t="s">
        <v>1801</v>
      </c>
      <c r="E198" s="56">
        <v>26.0</v>
      </c>
      <c r="F198" s="55" t="s">
        <v>1808</v>
      </c>
      <c r="G198" s="55" t="s">
        <v>1809</v>
      </c>
      <c r="H198" s="58"/>
      <c r="I198" s="55" t="s">
        <v>1810</v>
      </c>
      <c r="J198" s="56">
        <v>1.0</v>
      </c>
      <c r="K198" s="56">
        <v>1.0</v>
      </c>
      <c r="L198" s="56">
        <v>0.0</v>
      </c>
      <c r="M198" s="56">
        <v>0.0</v>
      </c>
      <c r="N198" s="56">
        <v>0.0</v>
      </c>
      <c r="O198" s="56">
        <v>0.0</v>
      </c>
      <c r="P198" s="56">
        <v>0.0</v>
      </c>
      <c r="Q198" s="56">
        <v>0.0</v>
      </c>
      <c r="R198" s="56">
        <v>0.0</v>
      </c>
      <c r="S198" s="56">
        <v>0.0</v>
      </c>
      <c r="T198" s="56">
        <v>0.0</v>
      </c>
      <c r="U198" s="56">
        <v>0.0</v>
      </c>
      <c r="V198" s="56">
        <v>0.0</v>
      </c>
      <c r="W198" s="56">
        <v>0.0</v>
      </c>
      <c r="X198" s="56">
        <v>0.0</v>
      </c>
      <c r="Y198" s="56">
        <v>0.0</v>
      </c>
      <c r="Z198" s="56">
        <v>0.0</v>
      </c>
      <c r="AA198" s="56"/>
      <c r="AB198" s="56"/>
      <c r="AC198" s="56"/>
      <c r="AD198" s="56">
        <f t="shared" si="1"/>
        <v>0</v>
      </c>
      <c r="AE198" s="56">
        <f t="shared" si="2"/>
        <v>0</v>
      </c>
      <c r="AF198" s="56">
        <f t="shared" si="3"/>
        <v>0</v>
      </c>
      <c r="AG198" s="57">
        <f t="shared" si="4"/>
        <v>0</v>
      </c>
      <c r="AH198" s="57">
        <f t="shared" si="5"/>
        <v>0</v>
      </c>
      <c r="AI198" s="57">
        <f t="shared" si="6"/>
        <v>0</v>
      </c>
      <c r="AJ198" s="57">
        <f t="shared" si="7"/>
        <v>0</v>
      </c>
      <c r="AK198" s="56">
        <f t="shared" si="8"/>
        <v>0</v>
      </c>
      <c r="AL198" s="57">
        <f t="shared" si="9"/>
        <v>0</v>
      </c>
      <c r="AM198" s="57">
        <f t="shared" si="10"/>
        <v>0</v>
      </c>
      <c r="AN198" s="57">
        <f t="shared" si="11"/>
        <v>0</v>
      </c>
      <c r="AO198" s="57">
        <f t="shared" si="12"/>
        <v>0</v>
      </c>
    </row>
    <row r="199">
      <c r="A199" s="53">
        <v>198.0</v>
      </c>
      <c r="B199" s="55" t="s">
        <v>555</v>
      </c>
      <c r="C199" s="55" t="s">
        <v>1800</v>
      </c>
      <c r="D199" s="55" t="s">
        <v>1801</v>
      </c>
      <c r="E199" s="56">
        <v>28.0</v>
      </c>
      <c r="F199" s="55" t="s">
        <v>1808</v>
      </c>
      <c r="G199" s="55" t="s">
        <v>1816</v>
      </c>
      <c r="H199" s="55" t="s">
        <v>1804</v>
      </c>
      <c r="I199" s="55" t="s">
        <v>1815</v>
      </c>
      <c r="J199" s="56">
        <v>1.0</v>
      </c>
      <c r="K199" s="56">
        <v>1.0</v>
      </c>
      <c r="L199" s="56">
        <v>0.0</v>
      </c>
      <c r="M199" s="56">
        <v>0.0</v>
      </c>
      <c r="N199" s="56">
        <v>0.0</v>
      </c>
      <c r="O199" s="56">
        <v>0.0</v>
      </c>
      <c r="P199" s="56">
        <v>0.0</v>
      </c>
      <c r="Q199" s="56">
        <v>0.0</v>
      </c>
      <c r="R199" s="56">
        <v>0.0</v>
      </c>
      <c r="S199" s="56">
        <v>0.0</v>
      </c>
      <c r="T199" s="56">
        <v>0.0</v>
      </c>
      <c r="U199" s="56">
        <v>0.0</v>
      </c>
      <c r="V199" s="56">
        <v>0.0</v>
      </c>
      <c r="W199" s="56">
        <v>0.0</v>
      </c>
      <c r="X199" s="56">
        <v>0.0</v>
      </c>
      <c r="Y199" s="56">
        <v>0.0</v>
      </c>
      <c r="Z199" s="56">
        <v>0.0</v>
      </c>
      <c r="AA199" s="56"/>
      <c r="AB199" s="56"/>
      <c r="AC199" s="56"/>
      <c r="AD199" s="56">
        <f t="shared" si="1"/>
        <v>0</v>
      </c>
      <c r="AE199" s="56">
        <f t="shared" si="2"/>
        <v>0</v>
      </c>
      <c r="AF199" s="56">
        <f t="shared" si="3"/>
        <v>0</v>
      </c>
      <c r="AG199" s="57">
        <f t="shared" si="4"/>
        <v>0</v>
      </c>
      <c r="AH199" s="57">
        <f t="shared" si="5"/>
        <v>0</v>
      </c>
      <c r="AI199" s="57">
        <f t="shared" si="6"/>
        <v>0</v>
      </c>
      <c r="AJ199" s="57">
        <f t="shared" si="7"/>
        <v>0</v>
      </c>
      <c r="AK199" s="56">
        <f t="shared" si="8"/>
        <v>0</v>
      </c>
      <c r="AL199" s="57">
        <f t="shared" si="9"/>
        <v>0</v>
      </c>
      <c r="AM199" s="57">
        <f t="shared" si="10"/>
        <v>0</v>
      </c>
      <c r="AN199" s="57">
        <f t="shared" si="11"/>
        <v>0</v>
      </c>
      <c r="AO199" s="57">
        <f t="shared" si="12"/>
        <v>0</v>
      </c>
    </row>
    <row r="200">
      <c r="A200" s="53">
        <v>199.0</v>
      </c>
      <c r="B200" s="55" t="s">
        <v>1527</v>
      </c>
      <c r="C200" s="55" t="s">
        <v>1800</v>
      </c>
      <c r="D200" s="55" t="s">
        <v>1801</v>
      </c>
      <c r="E200" s="56">
        <v>27.0</v>
      </c>
      <c r="F200" s="55" t="s">
        <v>1802</v>
      </c>
      <c r="G200" s="55" t="s">
        <v>1822</v>
      </c>
      <c r="H200" s="55" t="s">
        <v>1804</v>
      </c>
      <c r="I200" s="55" t="s">
        <v>1821</v>
      </c>
      <c r="J200" s="56">
        <v>1.0</v>
      </c>
      <c r="K200" s="56">
        <v>1.0</v>
      </c>
      <c r="L200" s="56">
        <v>0.0</v>
      </c>
      <c r="M200" s="56">
        <v>0.0</v>
      </c>
      <c r="N200" s="56">
        <v>0.0</v>
      </c>
      <c r="O200" s="56">
        <v>0.0</v>
      </c>
      <c r="P200" s="56">
        <v>0.0</v>
      </c>
      <c r="Q200" s="56">
        <v>0.0</v>
      </c>
      <c r="R200" s="56">
        <v>0.0</v>
      </c>
      <c r="S200" s="56">
        <v>0.0</v>
      </c>
      <c r="T200" s="56">
        <v>0.0</v>
      </c>
      <c r="U200" s="56">
        <v>0.0</v>
      </c>
      <c r="V200" s="56">
        <v>0.0</v>
      </c>
      <c r="W200" s="56">
        <v>0.0</v>
      </c>
      <c r="X200" s="56">
        <v>0.0</v>
      </c>
      <c r="Y200" s="56">
        <v>0.0</v>
      </c>
      <c r="Z200" s="56">
        <v>0.0</v>
      </c>
      <c r="AA200" s="56"/>
      <c r="AB200" s="56"/>
      <c r="AC200" s="56"/>
      <c r="AD200" s="56">
        <f t="shared" si="1"/>
        <v>0</v>
      </c>
      <c r="AE200" s="56">
        <f t="shared" si="2"/>
        <v>0</v>
      </c>
      <c r="AF200" s="56">
        <f t="shared" si="3"/>
        <v>0</v>
      </c>
      <c r="AG200" s="57">
        <f t="shared" si="4"/>
        <v>0</v>
      </c>
      <c r="AH200" s="57">
        <f t="shared" si="5"/>
        <v>0</v>
      </c>
      <c r="AI200" s="57">
        <f t="shared" si="6"/>
        <v>0</v>
      </c>
      <c r="AJ200" s="57">
        <f t="shared" si="7"/>
        <v>0</v>
      </c>
      <c r="AK200" s="56">
        <f t="shared" si="8"/>
        <v>0</v>
      </c>
      <c r="AL200" s="57">
        <f t="shared" si="9"/>
        <v>0</v>
      </c>
      <c r="AM200" s="57">
        <f t="shared" si="10"/>
        <v>0</v>
      </c>
      <c r="AN200" s="57">
        <f t="shared" si="11"/>
        <v>0</v>
      </c>
      <c r="AO200" s="57">
        <f t="shared" si="12"/>
        <v>0</v>
      </c>
    </row>
    <row r="201">
      <c r="A201" s="53">
        <v>200.0</v>
      </c>
      <c r="B201" s="55" t="s">
        <v>1175</v>
      </c>
      <c r="C201" s="55" t="s">
        <v>1800</v>
      </c>
      <c r="D201" s="55" t="s">
        <v>1801</v>
      </c>
      <c r="E201" s="56">
        <v>26.0</v>
      </c>
      <c r="F201" s="55" t="s">
        <v>1808</v>
      </c>
      <c r="G201" s="55" t="s">
        <v>1814</v>
      </c>
      <c r="H201" s="58"/>
      <c r="I201" s="55" t="s">
        <v>1813</v>
      </c>
      <c r="J201" s="56">
        <v>1.0</v>
      </c>
      <c r="K201" s="56">
        <v>1.0</v>
      </c>
      <c r="L201" s="56">
        <v>0.0</v>
      </c>
      <c r="M201" s="56">
        <v>0.0</v>
      </c>
      <c r="N201" s="56">
        <v>0.0</v>
      </c>
      <c r="O201" s="56">
        <v>0.0</v>
      </c>
      <c r="P201" s="56">
        <v>0.0</v>
      </c>
      <c r="Q201" s="56">
        <v>0.0</v>
      </c>
      <c r="R201" s="56">
        <v>0.0</v>
      </c>
      <c r="S201" s="56">
        <v>0.0</v>
      </c>
      <c r="T201" s="56">
        <v>0.0</v>
      </c>
      <c r="U201" s="56">
        <v>0.0</v>
      </c>
      <c r="V201" s="56">
        <v>0.0</v>
      </c>
      <c r="W201" s="56">
        <v>0.0</v>
      </c>
      <c r="X201" s="56">
        <v>0.0</v>
      </c>
      <c r="Y201" s="56">
        <v>0.0</v>
      </c>
      <c r="Z201" s="56">
        <v>0.0</v>
      </c>
      <c r="AA201" s="56"/>
      <c r="AB201" s="56"/>
      <c r="AC201" s="56"/>
      <c r="AD201" s="56">
        <f t="shared" si="1"/>
        <v>0</v>
      </c>
      <c r="AE201" s="56">
        <f t="shared" si="2"/>
        <v>0</v>
      </c>
      <c r="AF201" s="56">
        <f t="shared" si="3"/>
        <v>0</v>
      </c>
      <c r="AG201" s="57">
        <f t="shared" si="4"/>
        <v>0</v>
      </c>
      <c r="AH201" s="57">
        <f t="shared" si="5"/>
        <v>0</v>
      </c>
      <c r="AI201" s="57">
        <f t="shared" si="6"/>
        <v>0</v>
      </c>
      <c r="AJ201" s="57">
        <f t="shared" si="7"/>
        <v>0</v>
      </c>
      <c r="AK201" s="56">
        <f t="shared" si="8"/>
        <v>0</v>
      </c>
      <c r="AL201" s="57">
        <f t="shared" si="9"/>
        <v>0</v>
      </c>
      <c r="AM201" s="57">
        <f t="shared" si="10"/>
        <v>0</v>
      </c>
      <c r="AN201" s="57">
        <f t="shared" si="11"/>
        <v>0</v>
      </c>
      <c r="AO201" s="57">
        <f t="shared" si="12"/>
        <v>0</v>
      </c>
    </row>
    <row r="202">
      <c r="A202" s="53">
        <v>201.0</v>
      </c>
      <c r="B202" s="55" t="s">
        <v>1458</v>
      </c>
      <c r="C202" s="55" t="s">
        <v>1800</v>
      </c>
      <c r="D202" s="55" t="s">
        <v>1801</v>
      </c>
      <c r="E202" s="56">
        <v>25.0</v>
      </c>
      <c r="F202" s="55" t="s">
        <v>1802</v>
      </c>
      <c r="G202" s="55" t="s">
        <v>1826</v>
      </c>
      <c r="H202" s="58"/>
      <c r="I202" s="55" t="s">
        <v>1827</v>
      </c>
      <c r="J202" s="56">
        <v>4.0</v>
      </c>
      <c r="K202" s="56">
        <v>3.0</v>
      </c>
      <c r="L202" s="56">
        <v>0.0</v>
      </c>
      <c r="M202" s="56">
        <v>0.0</v>
      </c>
      <c r="N202" s="56">
        <v>0.0</v>
      </c>
      <c r="O202" s="56">
        <v>0.0</v>
      </c>
      <c r="P202" s="56">
        <v>0.0</v>
      </c>
      <c r="Q202" s="56">
        <v>0.0</v>
      </c>
      <c r="R202" s="56">
        <v>1.0</v>
      </c>
      <c r="S202" s="56">
        <v>0.0</v>
      </c>
      <c r="T202" s="56">
        <v>0.0</v>
      </c>
      <c r="U202" s="56">
        <v>0.0</v>
      </c>
      <c r="V202" s="56">
        <v>0.0</v>
      </c>
      <c r="W202" s="56">
        <v>0.0</v>
      </c>
      <c r="X202" s="56">
        <v>0.0</v>
      </c>
      <c r="Y202" s="56">
        <v>0.0</v>
      </c>
      <c r="Z202" s="56">
        <v>0.0</v>
      </c>
      <c r="AA202" s="56"/>
      <c r="AB202" s="56"/>
      <c r="AC202" s="56"/>
      <c r="AD202" s="56">
        <f t="shared" si="1"/>
        <v>0</v>
      </c>
      <c r="AE202" s="56">
        <f t="shared" si="2"/>
        <v>0</v>
      </c>
      <c r="AF202" s="56">
        <f t="shared" si="3"/>
        <v>0</v>
      </c>
      <c r="AG202" s="57">
        <f t="shared" si="4"/>
        <v>0</v>
      </c>
      <c r="AH202" s="57">
        <f t="shared" si="5"/>
        <v>0</v>
      </c>
      <c r="AI202" s="57">
        <f t="shared" si="6"/>
        <v>0</v>
      </c>
      <c r="AJ202" s="57">
        <f t="shared" si="7"/>
        <v>0</v>
      </c>
      <c r="AK202" s="56">
        <f t="shared" si="8"/>
        <v>1</v>
      </c>
      <c r="AL202" s="57">
        <f t="shared" si="9"/>
        <v>0.3533382409</v>
      </c>
      <c r="AM202" s="57">
        <f t="shared" si="10"/>
        <v>0</v>
      </c>
      <c r="AN202" s="57">
        <f t="shared" si="11"/>
        <v>0</v>
      </c>
      <c r="AO202" s="57">
        <f t="shared" si="12"/>
        <v>0.3533382409</v>
      </c>
    </row>
    <row r="203">
      <c r="A203" s="53">
        <v>202.0</v>
      </c>
      <c r="B203" s="55" t="s">
        <v>567</v>
      </c>
      <c r="C203" s="55" t="s">
        <v>1800</v>
      </c>
      <c r="D203" s="55" t="s">
        <v>1801</v>
      </c>
      <c r="E203" s="56">
        <v>31.0</v>
      </c>
      <c r="F203" s="55" t="s">
        <v>1808</v>
      </c>
      <c r="G203" s="55" t="s">
        <v>1820</v>
      </c>
      <c r="H203" s="55" t="s">
        <v>1804</v>
      </c>
      <c r="I203" s="55" t="s">
        <v>1819</v>
      </c>
      <c r="J203" s="56">
        <v>2.0</v>
      </c>
      <c r="K203" s="56">
        <v>1.0</v>
      </c>
      <c r="L203" s="56">
        <v>0.0</v>
      </c>
      <c r="M203" s="56">
        <v>0.0</v>
      </c>
      <c r="N203" s="56">
        <v>0.0</v>
      </c>
      <c r="O203" s="56">
        <v>0.0</v>
      </c>
      <c r="P203" s="56">
        <v>0.0</v>
      </c>
      <c r="Q203" s="56">
        <v>0.0</v>
      </c>
      <c r="R203" s="56">
        <v>0.0</v>
      </c>
      <c r="S203" s="56">
        <v>0.0</v>
      </c>
      <c r="T203" s="56">
        <v>0.0</v>
      </c>
      <c r="U203" s="56">
        <v>0.0</v>
      </c>
      <c r="V203" s="56">
        <v>1.0</v>
      </c>
      <c r="W203" s="56">
        <v>0.0</v>
      </c>
      <c r="X203" s="56">
        <v>0.0</v>
      </c>
      <c r="Y203" s="56">
        <v>0.0</v>
      </c>
      <c r="Z203" s="56">
        <v>0.0</v>
      </c>
      <c r="AA203" s="56"/>
      <c r="AB203" s="56"/>
      <c r="AC203" s="56"/>
      <c r="AD203" s="56">
        <f t="shared" si="1"/>
        <v>0</v>
      </c>
      <c r="AE203" s="56">
        <f t="shared" si="2"/>
        <v>0</v>
      </c>
      <c r="AF203" s="56">
        <f t="shared" si="3"/>
        <v>0</v>
      </c>
      <c r="AG203" s="57">
        <f t="shared" si="4"/>
        <v>0</v>
      </c>
      <c r="AH203" s="57">
        <f t="shared" si="5"/>
        <v>0</v>
      </c>
      <c r="AI203" s="57">
        <f t="shared" si="6"/>
        <v>0</v>
      </c>
      <c r="AJ203" s="57">
        <f t="shared" si="7"/>
        <v>0</v>
      </c>
      <c r="AK203" s="56">
        <f t="shared" si="8"/>
        <v>0</v>
      </c>
      <c r="AL203" s="57">
        <f t="shared" si="9"/>
        <v>0</v>
      </c>
      <c r="AM203" s="57">
        <f t="shared" si="10"/>
        <v>0</v>
      </c>
      <c r="AN203" s="57">
        <f t="shared" si="11"/>
        <v>0</v>
      </c>
      <c r="AO203" s="57">
        <f t="shared" si="12"/>
        <v>0</v>
      </c>
    </row>
    <row r="204">
      <c r="A204" s="53">
        <v>203.0</v>
      </c>
      <c r="B204" s="55" t="s">
        <v>1583</v>
      </c>
      <c r="C204" s="55" t="s">
        <v>1800</v>
      </c>
      <c r="D204" s="55" t="s">
        <v>1801</v>
      </c>
      <c r="E204" s="56">
        <v>28.0</v>
      </c>
      <c r="F204" s="55" t="s">
        <v>1808</v>
      </c>
      <c r="G204" s="55" t="s">
        <v>1806</v>
      </c>
      <c r="H204" s="55" t="s">
        <v>1804</v>
      </c>
      <c r="I204" s="55" t="s">
        <v>1818</v>
      </c>
      <c r="J204" s="56">
        <v>5.0</v>
      </c>
      <c r="K204" s="56">
        <v>5.0</v>
      </c>
      <c r="L204" s="56">
        <v>0.0</v>
      </c>
      <c r="M204" s="56">
        <v>1.0</v>
      </c>
      <c r="N204" s="56">
        <v>0.0</v>
      </c>
      <c r="O204" s="56">
        <v>0.0</v>
      </c>
      <c r="P204" s="56">
        <v>0.0</v>
      </c>
      <c r="Q204" s="56">
        <v>0.0</v>
      </c>
      <c r="R204" s="56">
        <v>0.0</v>
      </c>
      <c r="S204" s="56">
        <v>0.0</v>
      </c>
      <c r="T204" s="56">
        <v>3.0</v>
      </c>
      <c r="U204" s="56">
        <v>0.0</v>
      </c>
      <c r="V204" s="56">
        <v>0.0</v>
      </c>
      <c r="W204" s="56">
        <v>0.0</v>
      </c>
      <c r="X204" s="56">
        <v>0.0</v>
      </c>
      <c r="Y204" s="56">
        <v>0.0</v>
      </c>
      <c r="Z204" s="56">
        <v>0.0</v>
      </c>
      <c r="AA204" s="56"/>
      <c r="AB204" s="56"/>
      <c r="AC204" s="56"/>
      <c r="AD204" s="56">
        <f t="shared" si="1"/>
        <v>1</v>
      </c>
      <c r="AE204" s="56">
        <f t="shared" si="2"/>
        <v>0.496</v>
      </c>
      <c r="AF204" s="56">
        <f t="shared" si="3"/>
        <v>0</v>
      </c>
      <c r="AG204" s="57">
        <f t="shared" si="4"/>
        <v>0</v>
      </c>
      <c r="AH204" s="57">
        <f t="shared" si="5"/>
        <v>0</v>
      </c>
      <c r="AI204" s="57">
        <f t="shared" si="6"/>
        <v>0</v>
      </c>
      <c r="AJ204" s="57">
        <f t="shared" si="7"/>
        <v>0</v>
      </c>
      <c r="AK204" s="56">
        <f t="shared" si="8"/>
        <v>0</v>
      </c>
      <c r="AL204" s="57">
        <f t="shared" si="9"/>
        <v>0</v>
      </c>
      <c r="AM204" s="57">
        <f t="shared" si="10"/>
        <v>-0.145224921</v>
      </c>
      <c r="AN204" s="57">
        <f t="shared" si="11"/>
        <v>0</v>
      </c>
      <c r="AO204" s="57">
        <f t="shared" si="12"/>
        <v>0.350775079</v>
      </c>
    </row>
    <row r="205">
      <c r="A205" s="53">
        <v>204.0</v>
      </c>
      <c r="B205" s="55" t="s">
        <v>1727</v>
      </c>
      <c r="C205" s="55" t="s">
        <v>1800</v>
      </c>
      <c r="D205" s="55" t="s">
        <v>1801</v>
      </c>
      <c r="E205" s="56">
        <v>23.0</v>
      </c>
      <c r="F205" s="55" t="s">
        <v>1808</v>
      </c>
      <c r="G205" s="55" t="s">
        <v>1805</v>
      </c>
      <c r="H205" s="58"/>
      <c r="I205" s="55" t="s">
        <v>1803</v>
      </c>
      <c r="J205" s="56">
        <v>4.0</v>
      </c>
      <c r="K205" s="56">
        <v>3.0</v>
      </c>
      <c r="L205" s="56">
        <v>0.0</v>
      </c>
      <c r="M205" s="56">
        <v>0.0</v>
      </c>
      <c r="N205" s="56">
        <v>0.0</v>
      </c>
      <c r="O205" s="56">
        <v>0.0</v>
      </c>
      <c r="P205" s="56">
        <v>0.0</v>
      </c>
      <c r="Q205" s="56">
        <v>0.0</v>
      </c>
      <c r="R205" s="56">
        <v>1.0</v>
      </c>
      <c r="S205" s="56">
        <v>0.0</v>
      </c>
      <c r="T205" s="56">
        <v>1.0</v>
      </c>
      <c r="U205" s="56">
        <v>0.0</v>
      </c>
      <c r="V205" s="56">
        <v>0.0</v>
      </c>
      <c r="W205" s="56">
        <v>0.0</v>
      </c>
      <c r="X205" s="56">
        <v>0.0</v>
      </c>
      <c r="Y205" s="56">
        <v>0.0</v>
      </c>
      <c r="Z205" s="56">
        <v>0.0</v>
      </c>
      <c r="AA205" s="56"/>
      <c r="AB205" s="56"/>
      <c r="AC205" s="56"/>
      <c r="AD205" s="56">
        <f t="shared" si="1"/>
        <v>0</v>
      </c>
      <c r="AE205" s="56">
        <f t="shared" si="2"/>
        <v>0</v>
      </c>
      <c r="AF205" s="56">
        <f t="shared" si="3"/>
        <v>0</v>
      </c>
      <c r="AG205" s="57">
        <f t="shared" si="4"/>
        <v>0</v>
      </c>
      <c r="AH205" s="57">
        <f t="shared" si="5"/>
        <v>0</v>
      </c>
      <c r="AI205" s="57">
        <f t="shared" si="6"/>
        <v>0</v>
      </c>
      <c r="AJ205" s="57">
        <f t="shared" si="7"/>
        <v>0</v>
      </c>
      <c r="AK205" s="56">
        <f t="shared" si="8"/>
        <v>1</v>
      </c>
      <c r="AL205" s="57">
        <f t="shared" si="9"/>
        <v>0.3533382409</v>
      </c>
      <c r="AM205" s="57">
        <f t="shared" si="10"/>
        <v>-0.048408307</v>
      </c>
      <c r="AN205" s="57">
        <f t="shared" si="11"/>
        <v>0</v>
      </c>
      <c r="AO205" s="57">
        <f t="shared" si="12"/>
        <v>0.3049299339</v>
      </c>
    </row>
    <row r="206">
      <c r="A206" s="53">
        <v>205.0</v>
      </c>
      <c r="B206" s="55" t="s">
        <v>1167</v>
      </c>
      <c r="C206" s="55" t="s">
        <v>1800</v>
      </c>
      <c r="D206" s="55" t="s">
        <v>1801</v>
      </c>
      <c r="E206" s="56">
        <v>28.0</v>
      </c>
      <c r="F206" s="55" t="s">
        <v>1802</v>
      </c>
      <c r="G206" s="55" t="s">
        <v>1830</v>
      </c>
      <c r="H206" s="55" t="s">
        <v>1804</v>
      </c>
      <c r="I206" s="55" t="s">
        <v>1829</v>
      </c>
      <c r="J206" s="56">
        <v>1.0</v>
      </c>
      <c r="K206" s="56">
        <v>1.0</v>
      </c>
      <c r="L206" s="56">
        <v>0.0</v>
      </c>
      <c r="M206" s="56">
        <v>0.0</v>
      </c>
      <c r="N206" s="56">
        <v>0.0</v>
      </c>
      <c r="O206" s="56">
        <v>0.0</v>
      </c>
      <c r="P206" s="56">
        <v>0.0</v>
      </c>
      <c r="Q206" s="56">
        <v>0.0</v>
      </c>
      <c r="R206" s="56">
        <v>0.0</v>
      </c>
      <c r="S206" s="56">
        <v>0.0</v>
      </c>
      <c r="T206" s="56">
        <v>1.0</v>
      </c>
      <c r="U206" s="56">
        <v>0.0</v>
      </c>
      <c r="V206" s="56">
        <v>0.0</v>
      </c>
      <c r="W206" s="56">
        <v>0.0</v>
      </c>
      <c r="X206" s="56">
        <v>0.0</v>
      </c>
      <c r="Y206" s="56">
        <v>0.0</v>
      </c>
      <c r="Z206" s="56">
        <v>0.0</v>
      </c>
      <c r="AA206" s="56"/>
      <c r="AB206" s="56"/>
      <c r="AC206" s="56"/>
      <c r="AD206" s="56">
        <f t="shared" si="1"/>
        <v>0</v>
      </c>
      <c r="AE206" s="56">
        <f t="shared" si="2"/>
        <v>0</v>
      </c>
      <c r="AF206" s="56">
        <f t="shared" si="3"/>
        <v>0</v>
      </c>
      <c r="AG206" s="57">
        <f t="shared" si="4"/>
        <v>0</v>
      </c>
      <c r="AH206" s="57">
        <f t="shared" si="5"/>
        <v>0</v>
      </c>
      <c r="AI206" s="57">
        <f t="shared" si="6"/>
        <v>0</v>
      </c>
      <c r="AJ206" s="57">
        <f t="shared" si="7"/>
        <v>0</v>
      </c>
      <c r="AK206" s="56">
        <f t="shared" si="8"/>
        <v>0</v>
      </c>
      <c r="AL206" s="57">
        <f t="shared" si="9"/>
        <v>0</v>
      </c>
      <c r="AM206" s="57">
        <f t="shared" si="10"/>
        <v>-0.048408307</v>
      </c>
      <c r="AN206" s="57">
        <f t="shared" si="11"/>
        <v>0</v>
      </c>
      <c r="AO206" s="57">
        <f t="shared" si="12"/>
        <v>-0.048408307</v>
      </c>
    </row>
    <row r="207">
      <c r="A207" s="53">
        <v>206.0</v>
      </c>
      <c r="B207" s="55" t="s">
        <v>1599</v>
      </c>
      <c r="C207" s="55" t="s">
        <v>1800</v>
      </c>
      <c r="D207" s="55" t="s">
        <v>1801</v>
      </c>
      <c r="E207" s="56">
        <v>22.0</v>
      </c>
      <c r="F207" s="55" t="s">
        <v>1802</v>
      </c>
      <c r="G207" s="55" t="s">
        <v>1826</v>
      </c>
      <c r="H207" s="58"/>
      <c r="I207" s="55" t="s">
        <v>1827</v>
      </c>
      <c r="J207" s="56">
        <v>1.0</v>
      </c>
      <c r="K207" s="56">
        <v>1.0</v>
      </c>
      <c r="L207" s="56">
        <v>0.0</v>
      </c>
      <c r="M207" s="56">
        <v>0.0</v>
      </c>
      <c r="N207" s="56">
        <v>0.0</v>
      </c>
      <c r="O207" s="56">
        <v>0.0</v>
      </c>
      <c r="P207" s="56">
        <v>0.0</v>
      </c>
      <c r="Q207" s="56">
        <v>0.0</v>
      </c>
      <c r="R207" s="56">
        <v>0.0</v>
      </c>
      <c r="S207" s="56">
        <v>0.0</v>
      </c>
      <c r="T207" s="56">
        <v>1.0</v>
      </c>
      <c r="U207" s="56">
        <v>0.0</v>
      </c>
      <c r="V207" s="56">
        <v>0.0</v>
      </c>
      <c r="W207" s="56">
        <v>0.0</v>
      </c>
      <c r="X207" s="56">
        <v>0.0</v>
      </c>
      <c r="Y207" s="56">
        <v>0.0</v>
      </c>
      <c r="Z207" s="56">
        <v>0.0</v>
      </c>
      <c r="AA207" s="56"/>
      <c r="AB207" s="56"/>
      <c r="AC207" s="56"/>
      <c r="AD207" s="56">
        <f t="shared" si="1"/>
        <v>0</v>
      </c>
      <c r="AE207" s="56">
        <f t="shared" si="2"/>
        <v>0</v>
      </c>
      <c r="AF207" s="56">
        <f t="shared" si="3"/>
        <v>0</v>
      </c>
      <c r="AG207" s="57">
        <f t="shared" si="4"/>
        <v>0</v>
      </c>
      <c r="AH207" s="57">
        <f t="shared" si="5"/>
        <v>0</v>
      </c>
      <c r="AI207" s="57">
        <f t="shared" si="6"/>
        <v>0</v>
      </c>
      <c r="AJ207" s="57">
        <f t="shared" si="7"/>
        <v>0</v>
      </c>
      <c r="AK207" s="56">
        <f t="shared" si="8"/>
        <v>0</v>
      </c>
      <c r="AL207" s="57">
        <f t="shared" si="9"/>
        <v>0</v>
      </c>
      <c r="AM207" s="57">
        <f t="shared" si="10"/>
        <v>-0.048408307</v>
      </c>
      <c r="AN207" s="57">
        <f t="shared" si="11"/>
        <v>0</v>
      </c>
      <c r="AO207" s="57">
        <f t="shared" si="12"/>
        <v>-0.048408307</v>
      </c>
    </row>
    <row r="208">
      <c r="A208" s="53">
        <v>207.0</v>
      </c>
      <c r="B208" s="55" t="s">
        <v>1703</v>
      </c>
      <c r="C208" s="55" t="s">
        <v>1800</v>
      </c>
      <c r="D208" s="55" t="s">
        <v>1801</v>
      </c>
      <c r="E208" s="56">
        <v>30.0</v>
      </c>
      <c r="F208" s="55" t="s">
        <v>1808</v>
      </c>
      <c r="G208" s="55" t="s">
        <v>1825</v>
      </c>
      <c r="H208" s="55" t="s">
        <v>1804</v>
      </c>
      <c r="I208" s="55" t="s">
        <v>1824</v>
      </c>
      <c r="J208" s="56">
        <v>4.0</v>
      </c>
      <c r="K208" s="56">
        <v>3.0</v>
      </c>
      <c r="L208" s="56">
        <v>0.0</v>
      </c>
      <c r="M208" s="56">
        <v>0.0</v>
      </c>
      <c r="N208" s="56">
        <v>0.0</v>
      </c>
      <c r="O208" s="56">
        <v>0.0</v>
      </c>
      <c r="P208" s="56">
        <v>0.0</v>
      </c>
      <c r="Q208" s="56">
        <v>0.0</v>
      </c>
      <c r="R208" s="56">
        <v>1.0</v>
      </c>
      <c r="S208" s="56">
        <v>0.0</v>
      </c>
      <c r="T208" s="56">
        <v>1.0</v>
      </c>
      <c r="U208" s="56">
        <v>0.0</v>
      </c>
      <c r="V208" s="56">
        <v>0.0</v>
      </c>
      <c r="W208" s="56">
        <v>0.0</v>
      </c>
      <c r="X208" s="56">
        <v>0.0</v>
      </c>
      <c r="Y208" s="56">
        <v>0.0</v>
      </c>
      <c r="Z208" s="56">
        <v>0.0</v>
      </c>
      <c r="AA208" s="56"/>
      <c r="AB208" s="56"/>
      <c r="AC208" s="56"/>
      <c r="AD208" s="56">
        <f t="shared" si="1"/>
        <v>0</v>
      </c>
      <c r="AE208" s="56">
        <f t="shared" si="2"/>
        <v>0</v>
      </c>
      <c r="AF208" s="56">
        <f t="shared" si="3"/>
        <v>0</v>
      </c>
      <c r="AG208" s="57">
        <f t="shared" si="4"/>
        <v>0</v>
      </c>
      <c r="AH208" s="57">
        <f t="shared" si="5"/>
        <v>0</v>
      </c>
      <c r="AI208" s="57">
        <f t="shared" si="6"/>
        <v>0</v>
      </c>
      <c r="AJ208" s="57">
        <f t="shared" si="7"/>
        <v>0</v>
      </c>
      <c r="AK208" s="56">
        <f t="shared" si="8"/>
        <v>1</v>
      </c>
      <c r="AL208" s="57">
        <f t="shared" si="9"/>
        <v>0.3533382409</v>
      </c>
      <c r="AM208" s="57">
        <f t="shared" si="10"/>
        <v>-0.048408307</v>
      </c>
      <c r="AN208" s="57">
        <f t="shared" si="11"/>
        <v>0</v>
      </c>
      <c r="AO208" s="57">
        <f t="shared" si="12"/>
        <v>0.3049299339</v>
      </c>
    </row>
    <row r="209">
      <c r="A209" s="53">
        <v>208.0</v>
      </c>
      <c r="B209" s="55" t="s">
        <v>1758</v>
      </c>
      <c r="C209" s="55" t="s">
        <v>1800</v>
      </c>
      <c r="D209" s="55" t="s">
        <v>1801</v>
      </c>
      <c r="E209" s="56">
        <v>30.0</v>
      </c>
      <c r="F209" s="55" t="s">
        <v>1808</v>
      </c>
      <c r="G209" s="55" t="s">
        <v>1811</v>
      </c>
      <c r="H209" s="55" t="s">
        <v>1804</v>
      </c>
      <c r="I209" s="55" t="s">
        <v>1812</v>
      </c>
      <c r="J209" s="56">
        <v>1.0</v>
      </c>
      <c r="K209" s="56">
        <v>1.0</v>
      </c>
      <c r="L209" s="56">
        <v>0.0</v>
      </c>
      <c r="M209" s="56">
        <v>0.0</v>
      </c>
      <c r="N209" s="56">
        <v>0.0</v>
      </c>
      <c r="O209" s="56">
        <v>0.0</v>
      </c>
      <c r="P209" s="56">
        <v>0.0</v>
      </c>
      <c r="Q209" s="56">
        <v>0.0</v>
      </c>
      <c r="R209" s="56">
        <v>0.0</v>
      </c>
      <c r="S209" s="56">
        <v>0.0</v>
      </c>
      <c r="T209" s="56">
        <v>1.0</v>
      </c>
      <c r="U209" s="56">
        <v>0.0</v>
      </c>
      <c r="V209" s="56">
        <v>0.0</v>
      </c>
      <c r="W209" s="56">
        <v>0.0</v>
      </c>
      <c r="X209" s="56">
        <v>0.0</v>
      </c>
      <c r="Y209" s="56">
        <v>0.0</v>
      </c>
      <c r="Z209" s="56">
        <v>0.0</v>
      </c>
      <c r="AA209" s="56"/>
      <c r="AB209" s="56"/>
      <c r="AC209" s="56"/>
      <c r="AD209" s="56">
        <f t="shared" si="1"/>
        <v>0</v>
      </c>
      <c r="AE209" s="56">
        <f t="shared" si="2"/>
        <v>0</v>
      </c>
      <c r="AF209" s="56">
        <f t="shared" si="3"/>
        <v>0</v>
      </c>
      <c r="AG209" s="57">
        <f t="shared" si="4"/>
        <v>0</v>
      </c>
      <c r="AH209" s="57">
        <f t="shared" si="5"/>
        <v>0</v>
      </c>
      <c r="AI209" s="57">
        <f t="shared" si="6"/>
        <v>0</v>
      </c>
      <c r="AJ209" s="57">
        <f t="shared" si="7"/>
        <v>0</v>
      </c>
      <c r="AK209" s="56">
        <f t="shared" si="8"/>
        <v>0</v>
      </c>
      <c r="AL209" s="57">
        <f t="shared" si="9"/>
        <v>0</v>
      </c>
      <c r="AM209" s="57">
        <f t="shared" si="10"/>
        <v>-0.048408307</v>
      </c>
      <c r="AN209" s="57">
        <f t="shared" si="11"/>
        <v>0</v>
      </c>
      <c r="AO209" s="57">
        <f t="shared" si="12"/>
        <v>-0.048408307</v>
      </c>
    </row>
    <row r="210">
      <c r="A210" s="53">
        <v>209.0</v>
      </c>
      <c r="B210" s="55" t="s">
        <v>1575</v>
      </c>
      <c r="C210" s="55" t="s">
        <v>1800</v>
      </c>
      <c r="D210" s="55" t="s">
        <v>1801</v>
      </c>
      <c r="E210" s="56">
        <v>31.0</v>
      </c>
      <c r="F210" s="55" t="s">
        <v>1808</v>
      </c>
      <c r="G210" s="55" t="s">
        <v>1824</v>
      </c>
      <c r="H210" s="58"/>
      <c r="I210" s="55" t="s">
        <v>1825</v>
      </c>
      <c r="J210" s="56">
        <v>4.0</v>
      </c>
      <c r="K210" s="56">
        <v>3.0</v>
      </c>
      <c r="L210" s="56">
        <v>0.0</v>
      </c>
      <c r="M210" s="56">
        <v>0.0</v>
      </c>
      <c r="N210" s="56">
        <v>0.0</v>
      </c>
      <c r="O210" s="56">
        <v>0.0</v>
      </c>
      <c r="P210" s="56">
        <v>0.0</v>
      </c>
      <c r="Q210" s="56">
        <v>0.0</v>
      </c>
      <c r="R210" s="56">
        <v>1.0</v>
      </c>
      <c r="S210" s="56">
        <v>0.0</v>
      </c>
      <c r="T210" s="56">
        <v>1.0</v>
      </c>
      <c r="U210" s="56">
        <v>0.0</v>
      </c>
      <c r="V210" s="56">
        <v>0.0</v>
      </c>
      <c r="W210" s="56">
        <v>0.0</v>
      </c>
      <c r="X210" s="56">
        <v>0.0</v>
      </c>
      <c r="Y210" s="56">
        <v>0.0</v>
      </c>
      <c r="Z210" s="56">
        <v>0.0</v>
      </c>
      <c r="AA210" s="56"/>
      <c r="AB210" s="56"/>
      <c r="AC210" s="56"/>
      <c r="AD210" s="56">
        <f t="shared" si="1"/>
        <v>0</v>
      </c>
      <c r="AE210" s="56">
        <f t="shared" si="2"/>
        <v>0</v>
      </c>
      <c r="AF210" s="56">
        <f t="shared" si="3"/>
        <v>0</v>
      </c>
      <c r="AG210" s="57">
        <f t="shared" si="4"/>
        <v>0</v>
      </c>
      <c r="AH210" s="57">
        <f t="shared" si="5"/>
        <v>0</v>
      </c>
      <c r="AI210" s="57">
        <f t="shared" si="6"/>
        <v>0</v>
      </c>
      <c r="AJ210" s="57">
        <f t="shared" si="7"/>
        <v>0</v>
      </c>
      <c r="AK210" s="56">
        <f t="shared" si="8"/>
        <v>1</v>
      </c>
      <c r="AL210" s="57">
        <f t="shared" si="9"/>
        <v>0.3533382409</v>
      </c>
      <c r="AM210" s="57">
        <f t="shared" si="10"/>
        <v>-0.048408307</v>
      </c>
      <c r="AN210" s="57">
        <f t="shared" si="11"/>
        <v>0</v>
      </c>
      <c r="AO210" s="57">
        <f t="shared" si="12"/>
        <v>0.3049299339</v>
      </c>
    </row>
    <row r="211">
      <c r="A211" s="53">
        <v>210.0</v>
      </c>
      <c r="B211" s="55" t="s">
        <v>1213</v>
      </c>
      <c r="C211" s="55" t="s">
        <v>1800</v>
      </c>
      <c r="D211" s="55" t="s">
        <v>1801</v>
      </c>
      <c r="E211" s="56">
        <v>27.0</v>
      </c>
      <c r="F211" s="55" t="s">
        <v>1802</v>
      </c>
      <c r="G211" s="55" t="s">
        <v>1828</v>
      </c>
      <c r="H211" s="58"/>
      <c r="I211" s="55" t="s">
        <v>1821</v>
      </c>
      <c r="J211" s="56">
        <v>1.0</v>
      </c>
      <c r="K211" s="56">
        <v>1.0</v>
      </c>
      <c r="L211" s="56">
        <v>0.0</v>
      </c>
      <c r="M211" s="56">
        <v>0.0</v>
      </c>
      <c r="N211" s="56">
        <v>0.0</v>
      </c>
      <c r="O211" s="56">
        <v>0.0</v>
      </c>
      <c r="P211" s="56">
        <v>0.0</v>
      </c>
      <c r="Q211" s="56">
        <v>0.0</v>
      </c>
      <c r="R211" s="56">
        <v>0.0</v>
      </c>
      <c r="S211" s="56">
        <v>0.0</v>
      </c>
      <c r="T211" s="56">
        <v>1.0</v>
      </c>
      <c r="U211" s="56">
        <v>0.0</v>
      </c>
      <c r="V211" s="56">
        <v>0.0</v>
      </c>
      <c r="W211" s="56">
        <v>0.0</v>
      </c>
      <c r="X211" s="56">
        <v>0.0</v>
      </c>
      <c r="Y211" s="56">
        <v>0.0</v>
      </c>
      <c r="Z211" s="56">
        <v>0.0</v>
      </c>
      <c r="AA211" s="56"/>
      <c r="AB211" s="56"/>
      <c r="AC211" s="56"/>
      <c r="AD211" s="56">
        <f t="shared" si="1"/>
        <v>0</v>
      </c>
      <c r="AE211" s="56">
        <f t="shared" si="2"/>
        <v>0</v>
      </c>
      <c r="AF211" s="56">
        <f t="shared" si="3"/>
        <v>0</v>
      </c>
      <c r="AG211" s="57">
        <f t="shared" si="4"/>
        <v>0</v>
      </c>
      <c r="AH211" s="57">
        <f t="shared" si="5"/>
        <v>0</v>
      </c>
      <c r="AI211" s="57">
        <f t="shared" si="6"/>
        <v>0</v>
      </c>
      <c r="AJ211" s="57">
        <f t="shared" si="7"/>
        <v>0</v>
      </c>
      <c r="AK211" s="56">
        <f t="shared" si="8"/>
        <v>0</v>
      </c>
      <c r="AL211" s="57">
        <f t="shared" si="9"/>
        <v>0</v>
      </c>
      <c r="AM211" s="57">
        <f t="shared" si="10"/>
        <v>-0.048408307</v>
      </c>
      <c r="AN211" s="57">
        <f t="shared" si="11"/>
        <v>0</v>
      </c>
      <c r="AO211" s="57">
        <f t="shared" si="12"/>
        <v>-0.048408307</v>
      </c>
    </row>
    <row r="212">
      <c r="A212" s="53">
        <v>211.0</v>
      </c>
      <c r="B212" s="55" t="s">
        <v>529</v>
      </c>
      <c r="C212" s="55" t="s">
        <v>1800</v>
      </c>
      <c r="D212" s="55" t="s">
        <v>1801</v>
      </c>
      <c r="E212" s="56">
        <v>34.0</v>
      </c>
      <c r="F212" s="55" t="s">
        <v>1808</v>
      </c>
      <c r="G212" s="55" t="s">
        <v>1816</v>
      </c>
      <c r="H212" s="55" t="s">
        <v>1804</v>
      </c>
      <c r="I212" s="55" t="s">
        <v>1815</v>
      </c>
      <c r="J212" s="56">
        <v>1.0</v>
      </c>
      <c r="K212" s="56">
        <v>1.0</v>
      </c>
      <c r="L212" s="56">
        <v>0.0</v>
      </c>
      <c r="M212" s="56">
        <v>0.0</v>
      </c>
      <c r="N212" s="56">
        <v>0.0</v>
      </c>
      <c r="O212" s="56">
        <v>0.0</v>
      </c>
      <c r="P212" s="56">
        <v>0.0</v>
      </c>
      <c r="Q212" s="56">
        <v>0.0</v>
      </c>
      <c r="R212" s="56">
        <v>0.0</v>
      </c>
      <c r="S212" s="56">
        <v>0.0</v>
      </c>
      <c r="T212" s="56">
        <v>1.0</v>
      </c>
      <c r="U212" s="56">
        <v>0.0</v>
      </c>
      <c r="V212" s="56">
        <v>0.0</v>
      </c>
      <c r="W212" s="56">
        <v>0.0</v>
      </c>
      <c r="X212" s="56">
        <v>0.0</v>
      </c>
      <c r="Y212" s="56">
        <v>0.0</v>
      </c>
      <c r="Z212" s="56">
        <v>0.0</v>
      </c>
      <c r="AA212" s="56"/>
      <c r="AB212" s="56"/>
      <c r="AC212" s="56"/>
      <c r="AD212" s="56">
        <f t="shared" si="1"/>
        <v>0</v>
      </c>
      <c r="AE212" s="56">
        <f t="shared" si="2"/>
        <v>0</v>
      </c>
      <c r="AF212" s="56">
        <f t="shared" si="3"/>
        <v>0</v>
      </c>
      <c r="AG212" s="57">
        <f t="shared" si="4"/>
        <v>0</v>
      </c>
      <c r="AH212" s="57">
        <f t="shared" si="5"/>
        <v>0</v>
      </c>
      <c r="AI212" s="57">
        <f t="shared" si="6"/>
        <v>0</v>
      </c>
      <c r="AJ212" s="57">
        <f t="shared" si="7"/>
        <v>0</v>
      </c>
      <c r="AK212" s="56">
        <f t="shared" si="8"/>
        <v>0</v>
      </c>
      <c r="AL212" s="57">
        <f t="shared" si="9"/>
        <v>0</v>
      </c>
      <c r="AM212" s="57">
        <f t="shared" si="10"/>
        <v>-0.048408307</v>
      </c>
      <c r="AN212" s="57">
        <f t="shared" si="11"/>
        <v>0</v>
      </c>
      <c r="AO212" s="57">
        <f t="shared" si="12"/>
        <v>-0.048408307</v>
      </c>
    </row>
    <row r="213">
      <c r="A213" s="53">
        <v>212.0</v>
      </c>
      <c r="B213" s="55" t="s">
        <v>1137</v>
      </c>
      <c r="C213" s="55" t="s">
        <v>1800</v>
      </c>
      <c r="D213" s="55" t="s">
        <v>1801</v>
      </c>
      <c r="E213" s="56">
        <v>30.0</v>
      </c>
      <c r="F213" s="55" t="s">
        <v>1808</v>
      </c>
      <c r="G213" s="55" t="s">
        <v>1815</v>
      </c>
      <c r="H213" s="58"/>
      <c r="I213" s="55" t="s">
        <v>1816</v>
      </c>
      <c r="J213" s="56">
        <v>5.0</v>
      </c>
      <c r="K213" s="56">
        <v>4.0</v>
      </c>
      <c r="L213" s="56">
        <v>0.0</v>
      </c>
      <c r="M213" s="56">
        <v>0.0</v>
      </c>
      <c r="N213" s="56">
        <v>0.0</v>
      </c>
      <c r="O213" s="56">
        <v>0.0</v>
      </c>
      <c r="P213" s="56">
        <v>0.0</v>
      </c>
      <c r="Q213" s="56">
        <v>1.0</v>
      </c>
      <c r="R213" s="56">
        <v>0.0</v>
      </c>
      <c r="S213" s="56">
        <v>0.0</v>
      </c>
      <c r="T213" s="56">
        <v>2.0</v>
      </c>
      <c r="U213" s="56">
        <v>0.0</v>
      </c>
      <c r="V213" s="56">
        <v>0.0</v>
      </c>
      <c r="W213" s="56">
        <v>1.0</v>
      </c>
      <c r="X213" s="56">
        <v>0.0</v>
      </c>
      <c r="Y213" s="56">
        <v>0.0</v>
      </c>
      <c r="Z213" s="56">
        <v>0.0</v>
      </c>
      <c r="AA213" s="56"/>
      <c r="AB213" s="56"/>
      <c r="AC213" s="56"/>
      <c r="AD213" s="56">
        <f t="shared" si="1"/>
        <v>0</v>
      </c>
      <c r="AE213" s="56">
        <f t="shared" si="2"/>
        <v>0</v>
      </c>
      <c r="AF213" s="56">
        <f t="shared" si="3"/>
        <v>0</v>
      </c>
      <c r="AG213" s="57">
        <f t="shared" si="4"/>
        <v>0</v>
      </c>
      <c r="AH213" s="57">
        <f t="shared" si="5"/>
        <v>0</v>
      </c>
      <c r="AI213" s="57">
        <f t="shared" si="6"/>
        <v>0</v>
      </c>
      <c r="AJ213" s="57">
        <f t="shared" si="7"/>
        <v>0</v>
      </c>
      <c r="AK213" s="56">
        <f t="shared" si="8"/>
        <v>0</v>
      </c>
      <c r="AL213" s="57">
        <f t="shared" si="9"/>
        <v>0</v>
      </c>
      <c r="AM213" s="57">
        <f t="shared" si="10"/>
        <v>-0.096816614</v>
      </c>
      <c r="AN213" s="57">
        <f t="shared" si="11"/>
        <v>0</v>
      </c>
      <c r="AO213" s="57">
        <f t="shared" si="12"/>
        <v>-0.096816614</v>
      </c>
    </row>
    <row r="214">
      <c r="A214" s="53">
        <v>213.0</v>
      </c>
      <c r="B214" s="55" t="s">
        <v>571</v>
      </c>
      <c r="C214" s="55" t="s">
        <v>1800</v>
      </c>
      <c r="D214" s="55" t="s">
        <v>1801</v>
      </c>
      <c r="E214" s="56">
        <v>25.0</v>
      </c>
      <c r="F214" s="55" t="s">
        <v>1802</v>
      </c>
      <c r="G214" s="55" t="s">
        <v>1810</v>
      </c>
      <c r="H214" s="55" t="s">
        <v>1804</v>
      </c>
      <c r="I214" s="55" t="s">
        <v>1809</v>
      </c>
      <c r="J214" s="56">
        <v>1.0</v>
      </c>
      <c r="K214" s="56">
        <v>1.0</v>
      </c>
      <c r="L214" s="56">
        <v>0.0</v>
      </c>
      <c r="M214" s="56">
        <v>0.0</v>
      </c>
      <c r="N214" s="56">
        <v>0.0</v>
      </c>
      <c r="O214" s="56">
        <v>0.0</v>
      </c>
      <c r="P214" s="56">
        <v>0.0</v>
      </c>
      <c r="Q214" s="56">
        <v>0.0</v>
      </c>
      <c r="R214" s="56">
        <v>0.0</v>
      </c>
      <c r="S214" s="56">
        <v>0.0</v>
      </c>
      <c r="T214" s="56">
        <v>1.0</v>
      </c>
      <c r="U214" s="56">
        <v>0.0</v>
      </c>
      <c r="V214" s="56">
        <v>0.0</v>
      </c>
      <c r="W214" s="56">
        <v>0.0</v>
      </c>
      <c r="X214" s="56">
        <v>0.0</v>
      </c>
      <c r="Y214" s="56">
        <v>0.0</v>
      </c>
      <c r="Z214" s="56">
        <v>0.0</v>
      </c>
      <c r="AA214" s="56"/>
      <c r="AB214" s="56"/>
      <c r="AC214" s="56"/>
      <c r="AD214" s="56">
        <f t="shared" si="1"/>
        <v>0</v>
      </c>
      <c r="AE214" s="56">
        <f t="shared" si="2"/>
        <v>0</v>
      </c>
      <c r="AF214" s="56">
        <f t="shared" si="3"/>
        <v>0</v>
      </c>
      <c r="AG214" s="57">
        <f t="shared" si="4"/>
        <v>0</v>
      </c>
      <c r="AH214" s="57">
        <f t="shared" si="5"/>
        <v>0</v>
      </c>
      <c r="AI214" s="57">
        <f t="shared" si="6"/>
        <v>0</v>
      </c>
      <c r="AJ214" s="57">
        <f t="shared" si="7"/>
        <v>0</v>
      </c>
      <c r="AK214" s="56">
        <f t="shared" si="8"/>
        <v>0</v>
      </c>
      <c r="AL214" s="57">
        <f t="shared" si="9"/>
        <v>0</v>
      </c>
      <c r="AM214" s="57">
        <f t="shared" si="10"/>
        <v>-0.048408307</v>
      </c>
      <c r="AN214" s="57">
        <f t="shared" si="11"/>
        <v>0</v>
      </c>
      <c r="AO214" s="57">
        <f t="shared" si="12"/>
        <v>-0.048408307</v>
      </c>
    </row>
    <row r="215">
      <c r="A215" s="53">
        <v>214.0</v>
      </c>
      <c r="B215" s="55" t="s">
        <v>581</v>
      </c>
      <c r="C215" s="55" t="s">
        <v>1800</v>
      </c>
      <c r="D215" s="55" t="s">
        <v>1801</v>
      </c>
      <c r="E215" s="56">
        <v>28.0</v>
      </c>
      <c r="F215" s="55" t="s">
        <v>1808</v>
      </c>
      <c r="G215" s="55" t="s">
        <v>1825</v>
      </c>
      <c r="H215" s="55" t="s">
        <v>1804</v>
      </c>
      <c r="I215" s="55" t="s">
        <v>1824</v>
      </c>
      <c r="J215" s="56">
        <v>2.0</v>
      </c>
      <c r="K215" s="56">
        <v>1.0</v>
      </c>
      <c r="L215" s="56">
        <v>0.0</v>
      </c>
      <c r="M215" s="56">
        <v>0.0</v>
      </c>
      <c r="N215" s="56">
        <v>0.0</v>
      </c>
      <c r="O215" s="56">
        <v>0.0</v>
      </c>
      <c r="P215" s="56">
        <v>0.0</v>
      </c>
      <c r="Q215" s="56">
        <v>0.0</v>
      </c>
      <c r="R215" s="56">
        <v>0.0</v>
      </c>
      <c r="S215" s="56">
        <v>0.0</v>
      </c>
      <c r="T215" s="56">
        <v>1.0</v>
      </c>
      <c r="U215" s="56">
        <v>0.0</v>
      </c>
      <c r="V215" s="56">
        <v>1.0</v>
      </c>
      <c r="W215" s="56">
        <v>0.0</v>
      </c>
      <c r="X215" s="56">
        <v>0.0</v>
      </c>
      <c r="Y215" s="56">
        <v>0.0</v>
      </c>
      <c r="Z215" s="56">
        <v>0.0</v>
      </c>
      <c r="AA215" s="56"/>
      <c r="AB215" s="56"/>
      <c r="AC215" s="56"/>
      <c r="AD215" s="56">
        <f t="shared" si="1"/>
        <v>0</v>
      </c>
      <c r="AE215" s="56">
        <f t="shared" si="2"/>
        <v>0</v>
      </c>
      <c r="AF215" s="56">
        <f t="shared" si="3"/>
        <v>0</v>
      </c>
      <c r="AG215" s="57">
        <f t="shared" si="4"/>
        <v>0</v>
      </c>
      <c r="AH215" s="57">
        <f t="shared" si="5"/>
        <v>0</v>
      </c>
      <c r="AI215" s="57">
        <f t="shared" si="6"/>
        <v>0</v>
      </c>
      <c r="AJ215" s="57">
        <f t="shared" si="7"/>
        <v>0</v>
      </c>
      <c r="AK215" s="56">
        <f t="shared" si="8"/>
        <v>0</v>
      </c>
      <c r="AL215" s="57">
        <f t="shared" si="9"/>
        <v>0</v>
      </c>
      <c r="AM215" s="57">
        <f t="shared" si="10"/>
        <v>-0.048408307</v>
      </c>
      <c r="AN215" s="57">
        <f t="shared" si="11"/>
        <v>0</v>
      </c>
      <c r="AO215" s="57">
        <f t="shared" si="12"/>
        <v>-0.048408307</v>
      </c>
    </row>
    <row r="216">
      <c r="A216" s="53">
        <v>215.0</v>
      </c>
      <c r="B216" s="55" t="s">
        <v>1688</v>
      </c>
      <c r="C216" s="55" t="s">
        <v>1800</v>
      </c>
      <c r="D216" s="55" t="s">
        <v>1801</v>
      </c>
      <c r="E216" s="56">
        <v>30.0</v>
      </c>
      <c r="F216" s="55" t="s">
        <v>1802</v>
      </c>
      <c r="G216" s="55" t="s">
        <v>1810</v>
      </c>
      <c r="H216" s="55" t="s">
        <v>1804</v>
      </c>
      <c r="I216" s="55" t="s">
        <v>1809</v>
      </c>
      <c r="J216" s="56">
        <v>4.0</v>
      </c>
      <c r="K216" s="56">
        <v>3.0</v>
      </c>
      <c r="L216" s="56">
        <v>0.0</v>
      </c>
      <c r="M216" s="56">
        <v>0.0</v>
      </c>
      <c r="N216" s="56">
        <v>0.0</v>
      </c>
      <c r="O216" s="56">
        <v>0.0</v>
      </c>
      <c r="P216" s="56">
        <v>0.0</v>
      </c>
      <c r="Q216" s="56">
        <v>0.0</v>
      </c>
      <c r="R216" s="56">
        <v>1.0</v>
      </c>
      <c r="S216" s="56">
        <v>0.0</v>
      </c>
      <c r="T216" s="56">
        <v>1.0</v>
      </c>
      <c r="U216" s="56">
        <v>0.0</v>
      </c>
      <c r="V216" s="56">
        <v>0.0</v>
      </c>
      <c r="W216" s="56">
        <v>0.0</v>
      </c>
      <c r="X216" s="56">
        <v>0.0</v>
      </c>
      <c r="Y216" s="56">
        <v>0.0</v>
      </c>
      <c r="Z216" s="56">
        <v>0.0</v>
      </c>
      <c r="AA216" s="56"/>
      <c r="AB216" s="56"/>
      <c r="AC216" s="56"/>
      <c r="AD216" s="56">
        <f t="shared" si="1"/>
        <v>0</v>
      </c>
      <c r="AE216" s="56">
        <f t="shared" si="2"/>
        <v>0</v>
      </c>
      <c r="AF216" s="56">
        <f t="shared" si="3"/>
        <v>0</v>
      </c>
      <c r="AG216" s="57">
        <f t="shared" si="4"/>
        <v>0</v>
      </c>
      <c r="AH216" s="57">
        <f t="shared" si="5"/>
        <v>0</v>
      </c>
      <c r="AI216" s="57">
        <f t="shared" si="6"/>
        <v>0</v>
      </c>
      <c r="AJ216" s="57">
        <f t="shared" si="7"/>
        <v>0</v>
      </c>
      <c r="AK216" s="56">
        <f t="shared" si="8"/>
        <v>1</v>
      </c>
      <c r="AL216" s="57">
        <f t="shared" si="9"/>
        <v>0.3533382409</v>
      </c>
      <c r="AM216" s="57">
        <f t="shared" si="10"/>
        <v>-0.048408307</v>
      </c>
      <c r="AN216" s="57">
        <f t="shared" si="11"/>
        <v>0</v>
      </c>
      <c r="AO216" s="57">
        <f t="shared" si="12"/>
        <v>0.3049299339</v>
      </c>
    </row>
    <row r="217">
      <c r="A217" s="53">
        <v>216.0</v>
      </c>
      <c r="B217" s="55" t="s">
        <v>482</v>
      </c>
      <c r="C217" s="55" t="s">
        <v>1800</v>
      </c>
      <c r="D217" s="55" t="s">
        <v>1801</v>
      </c>
      <c r="E217" s="56">
        <v>28.0</v>
      </c>
      <c r="F217" s="55" t="s">
        <v>1808</v>
      </c>
      <c r="G217" s="55" t="s">
        <v>1812</v>
      </c>
      <c r="H217" s="58"/>
      <c r="I217" s="55" t="s">
        <v>1811</v>
      </c>
      <c r="J217" s="56">
        <v>1.0</v>
      </c>
      <c r="K217" s="56">
        <v>1.0</v>
      </c>
      <c r="L217" s="56">
        <v>0.0</v>
      </c>
      <c r="M217" s="56">
        <v>0.0</v>
      </c>
      <c r="N217" s="56">
        <v>0.0</v>
      </c>
      <c r="O217" s="56">
        <v>0.0</v>
      </c>
      <c r="P217" s="56">
        <v>0.0</v>
      </c>
      <c r="Q217" s="56">
        <v>0.0</v>
      </c>
      <c r="R217" s="56">
        <v>0.0</v>
      </c>
      <c r="S217" s="56">
        <v>0.0</v>
      </c>
      <c r="T217" s="56">
        <v>1.0</v>
      </c>
      <c r="U217" s="56">
        <v>0.0</v>
      </c>
      <c r="V217" s="56">
        <v>0.0</v>
      </c>
      <c r="W217" s="56">
        <v>0.0</v>
      </c>
      <c r="X217" s="56">
        <v>0.0</v>
      </c>
      <c r="Y217" s="56">
        <v>0.0</v>
      </c>
      <c r="Z217" s="56">
        <v>0.0</v>
      </c>
      <c r="AA217" s="56"/>
      <c r="AB217" s="56"/>
      <c r="AC217" s="56"/>
      <c r="AD217" s="56">
        <f t="shared" si="1"/>
        <v>0</v>
      </c>
      <c r="AE217" s="56">
        <f t="shared" si="2"/>
        <v>0</v>
      </c>
      <c r="AF217" s="56">
        <f t="shared" si="3"/>
        <v>0</v>
      </c>
      <c r="AG217" s="57">
        <f t="shared" si="4"/>
        <v>0</v>
      </c>
      <c r="AH217" s="57">
        <f t="shared" si="5"/>
        <v>0</v>
      </c>
      <c r="AI217" s="57">
        <f t="shared" si="6"/>
        <v>0</v>
      </c>
      <c r="AJ217" s="57">
        <f t="shared" si="7"/>
        <v>0</v>
      </c>
      <c r="AK217" s="56">
        <f t="shared" si="8"/>
        <v>0</v>
      </c>
      <c r="AL217" s="57">
        <f t="shared" si="9"/>
        <v>0</v>
      </c>
      <c r="AM217" s="57">
        <f t="shared" si="10"/>
        <v>-0.048408307</v>
      </c>
      <c r="AN217" s="57">
        <f t="shared" si="11"/>
        <v>0</v>
      </c>
      <c r="AO217" s="57">
        <f t="shared" si="12"/>
        <v>-0.048408307</v>
      </c>
    </row>
    <row r="218">
      <c r="A218" s="53">
        <v>217.0</v>
      </c>
      <c r="B218" s="55" t="s">
        <v>1738</v>
      </c>
      <c r="C218" s="55" t="s">
        <v>1800</v>
      </c>
      <c r="D218" s="55" t="s">
        <v>1801</v>
      </c>
      <c r="E218" s="56">
        <v>27.0</v>
      </c>
      <c r="F218" s="55" t="s">
        <v>1808</v>
      </c>
      <c r="G218" s="55" t="s">
        <v>1820</v>
      </c>
      <c r="H218" s="55" t="s">
        <v>1804</v>
      </c>
      <c r="I218" s="55" t="s">
        <v>1819</v>
      </c>
      <c r="J218" s="56">
        <v>1.0</v>
      </c>
      <c r="K218" s="56">
        <v>1.0</v>
      </c>
      <c r="L218" s="56">
        <v>0.0</v>
      </c>
      <c r="M218" s="56">
        <v>0.0</v>
      </c>
      <c r="N218" s="56">
        <v>0.0</v>
      </c>
      <c r="O218" s="56">
        <v>0.0</v>
      </c>
      <c r="P218" s="56">
        <v>0.0</v>
      </c>
      <c r="Q218" s="56">
        <v>0.0</v>
      </c>
      <c r="R218" s="56">
        <v>0.0</v>
      </c>
      <c r="S218" s="56">
        <v>0.0</v>
      </c>
      <c r="T218" s="56">
        <v>1.0</v>
      </c>
      <c r="U218" s="56">
        <v>0.0</v>
      </c>
      <c r="V218" s="56">
        <v>0.0</v>
      </c>
      <c r="W218" s="56">
        <v>0.0</v>
      </c>
      <c r="X218" s="56">
        <v>0.0</v>
      </c>
      <c r="Y218" s="56">
        <v>0.0</v>
      </c>
      <c r="Z218" s="56">
        <v>0.0</v>
      </c>
      <c r="AA218" s="56"/>
      <c r="AB218" s="56"/>
      <c r="AC218" s="56"/>
      <c r="AD218" s="56">
        <f t="shared" si="1"/>
        <v>0</v>
      </c>
      <c r="AE218" s="56">
        <f t="shared" si="2"/>
        <v>0</v>
      </c>
      <c r="AF218" s="56">
        <f t="shared" si="3"/>
        <v>0</v>
      </c>
      <c r="AG218" s="57">
        <f t="shared" si="4"/>
        <v>0</v>
      </c>
      <c r="AH218" s="57">
        <f t="shared" si="5"/>
        <v>0</v>
      </c>
      <c r="AI218" s="57">
        <f t="shared" si="6"/>
        <v>0</v>
      </c>
      <c r="AJ218" s="57">
        <f t="shared" si="7"/>
        <v>0</v>
      </c>
      <c r="AK218" s="56">
        <f t="shared" si="8"/>
        <v>0</v>
      </c>
      <c r="AL218" s="57">
        <f t="shared" si="9"/>
        <v>0</v>
      </c>
      <c r="AM218" s="57">
        <f t="shared" si="10"/>
        <v>-0.048408307</v>
      </c>
      <c r="AN218" s="57">
        <f t="shared" si="11"/>
        <v>0</v>
      </c>
      <c r="AO218" s="57">
        <f t="shared" si="12"/>
        <v>-0.048408307</v>
      </c>
    </row>
    <row r="219">
      <c r="A219" s="53">
        <v>218.0</v>
      </c>
      <c r="B219" s="55" t="s">
        <v>1842</v>
      </c>
      <c r="C219" s="55" t="s">
        <v>1800</v>
      </c>
      <c r="D219" s="55" t="s">
        <v>1801</v>
      </c>
      <c r="E219" s="56">
        <v>27.0</v>
      </c>
      <c r="F219" s="55" t="s">
        <v>1808</v>
      </c>
      <c r="G219" s="55" t="s">
        <v>1814</v>
      </c>
      <c r="H219" s="58"/>
      <c r="I219" s="55" t="s">
        <v>1813</v>
      </c>
      <c r="J219" s="56">
        <v>1.0</v>
      </c>
      <c r="K219" s="56">
        <v>1.0</v>
      </c>
      <c r="L219" s="56">
        <v>0.0</v>
      </c>
      <c r="M219" s="56">
        <v>0.0</v>
      </c>
      <c r="N219" s="56">
        <v>0.0</v>
      </c>
      <c r="O219" s="56">
        <v>0.0</v>
      </c>
      <c r="P219" s="56">
        <v>0.0</v>
      </c>
      <c r="Q219" s="56">
        <v>0.0</v>
      </c>
      <c r="R219" s="56">
        <v>0.0</v>
      </c>
      <c r="S219" s="56">
        <v>0.0</v>
      </c>
      <c r="T219" s="56">
        <v>1.0</v>
      </c>
      <c r="U219" s="56">
        <v>0.0</v>
      </c>
      <c r="V219" s="56">
        <v>0.0</v>
      </c>
      <c r="W219" s="56">
        <v>0.0</v>
      </c>
      <c r="X219" s="56">
        <v>0.0</v>
      </c>
      <c r="Y219" s="56">
        <v>0.0</v>
      </c>
      <c r="Z219" s="56">
        <v>0.0</v>
      </c>
      <c r="AA219" s="56"/>
      <c r="AB219" s="56"/>
      <c r="AC219" s="56"/>
      <c r="AD219" s="56">
        <f t="shared" si="1"/>
        <v>0</v>
      </c>
      <c r="AE219" s="56">
        <f t="shared" si="2"/>
        <v>0</v>
      </c>
      <c r="AF219" s="56">
        <f t="shared" si="3"/>
        <v>0</v>
      </c>
      <c r="AG219" s="57">
        <f t="shared" si="4"/>
        <v>0</v>
      </c>
      <c r="AH219" s="57">
        <f t="shared" si="5"/>
        <v>0</v>
      </c>
      <c r="AI219" s="57">
        <f t="shared" si="6"/>
        <v>0</v>
      </c>
      <c r="AJ219" s="57">
        <f t="shared" si="7"/>
        <v>0</v>
      </c>
      <c r="AK219" s="56">
        <f t="shared" si="8"/>
        <v>0</v>
      </c>
      <c r="AL219" s="57">
        <f t="shared" si="9"/>
        <v>0</v>
      </c>
      <c r="AM219" s="57">
        <f t="shared" si="10"/>
        <v>-0.048408307</v>
      </c>
      <c r="AN219" s="57">
        <f t="shared" si="11"/>
        <v>0</v>
      </c>
      <c r="AO219" s="57">
        <f t="shared" si="12"/>
        <v>-0.048408307</v>
      </c>
    </row>
    <row r="220">
      <c r="A220" s="53">
        <v>219.0</v>
      </c>
      <c r="B220" s="55" t="s">
        <v>1750</v>
      </c>
      <c r="C220" s="55" t="s">
        <v>1800</v>
      </c>
      <c r="D220" s="55" t="s">
        <v>1801</v>
      </c>
      <c r="E220" s="56">
        <v>33.0</v>
      </c>
      <c r="F220" s="55" t="s">
        <v>1808</v>
      </c>
      <c r="G220" s="55" t="s">
        <v>1816</v>
      </c>
      <c r="H220" s="55" t="s">
        <v>1804</v>
      </c>
      <c r="I220" s="55" t="s">
        <v>1815</v>
      </c>
      <c r="J220" s="56">
        <v>7.0</v>
      </c>
      <c r="K220" s="56">
        <v>6.0</v>
      </c>
      <c r="L220" s="56">
        <v>1.0</v>
      </c>
      <c r="M220" s="56">
        <v>0.0</v>
      </c>
      <c r="N220" s="56">
        <v>0.0</v>
      </c>
      <c r="O220" s="56">
        <v>0.0</v>
      </c>
      <c r="P220" s="56">
        <v>0.0</v>
      </c>
      <c r="Q220" s="56">
        <v>0.0</v>
      </c>
      <c r="R220" s="56">
        <v>1.0</v>
      </c>
      <c r="S220" s="56">
        <v>0.0</v>
      </c>
      <c r="T220" s="56">
        <v>2.0</v>
      </c>
      <c r="U220" s="56">
        <v>0.0</v>
      </c>
      <c r="V220" s="56">
        <v>0.0</v>
      </c>
      <c r="W220" s="56">
        <v>0.0</v>
      </c>
      <c r="X220" s="56">
        <v>0.0</v>
      </c>
      <c r="Y220" s="56">
        <v>0.0</v>
      </c>
      <c r="Z220" s="56">
        <v>0.0</v>
      </c>
      <c r="AA220" s="56"/>
      <c r="AB220" s="56"/>
      <c r="AC220" s="56"/>
      <c r="AD220" s="56">
        <f t="shared" si="1"/>
        <v>0</v>
      </c>
      <c r="AE220" s="56">
        <f t="shared" si="2"/>
        <v>0</v>
      </c>
      <c r="AF220" s="56">
        <f t="shared" si="3"/>
        <v>0</v>
      </c>
      <c r="AG220" s="57">
        <f t="shared" si="4"/>
        <v>0</v>
      </c>
      <c r="AH220" s="57">
        <f t="shared" si="5"/>
        <v>0</v>
      </c>
      <c r="AI220" s="57">
        <f t="shared" si="6"/>
        <v>0</v>
      </c>
      <c r="AJ220" s="57">
        <f t="shared" si="7"/>
        <v>0</v>
      </c>
      <c r="AK220" s="56">
        <f t="shared" si="8"/>
        <v>1</v>
      </c>
      <c r="AL220" s="57">
        <f t="shared" si="9"/>
        <v>0.3533382409</v>
      </c>
      <c r="AM220" s="57">
        <f t="shared" si="10"/>
        <v>-0.096816614</v>
      </c>
      <c r="AN220" s="57">
        <f t="shared" si="11"/>
        <v>0</v>
      </c>
      <c r="AO220" s="57">
        <f t="shared" si="12"/>
        <v>0.2565216269</v>
      </c>
    </row>
    <row r="221">
      <c r="A221" s="53">
        <v>220.0</v>
      </c>
      <c r="B221" s="55" t="s">
        <v>1764</v>
      </c>
      <c r="C221" s="55" t="s">
        <v>1800</v>
      </c>
      <c r="D221" s="55" t="s">
        <v>1801</v>
      </c>
      <c r="E221" s="56">
        <v>24.0</v>
      </c>
      <c r="F221" s="55" t="s">
        <v>1808</v>
      </c>
      <c r="G221" s="55" t="s">
        <v>1819</v>
      </c>
      <c r="H221" s="58"/>
      <c r="I221" s="55" t="s">
        <v>1820</v>
      </c>
      <c r="J221" s="56">
        <v>1.0</v>
      </c>
      <c r="K221" s="56">
        <v>1.0</v>
      </c>
      <c r="L221" s="56">
        <v>0.0</v>
      </c>
      <c r="M221" s="56">
        <v>0.0</v>
      </c>
      <c r="N221" s="56">
        <v>0.0</v>
      </c>
      <c r="O221" s="56">
        <v>0.0</v>
      </c>
      <c r="P221" s="56">
        <v>0.0</v>
      </c>
      <c r="Q221" s="56">
        <v>0.0</v>
      </c>
      <c r="R221" s="56">
        <v>0.0</v>
      </c>
      <c r="S221" s="56">
        <v>0.0</v>
      </c>
      <c r="T221" s="56">
        <v>1.0</v>
      </c>
      <c r="U221" s="56">
        <v>0.0</v>
      </c>
      <c r="V221" s="56">
        <v>0.0</v>
      </c>
      <c r="W221" s="56">
        <v>0.0</v>
      </c>
      <c r="X221" s="56">
        <v>0.0</v>
      </c>
      <c r="Y221" s="56">
        <v>0.0</v>
      </c>
      <c r="Z221" s="56">
        <v>0.0</v>
      </c>
      <c r="AA221" s="56"/>
      <c r="AB221" s="56"/>
      <c r="AC221" s="56"/>
      <c r="AD221" s="56">
        <f t="shared" si="1"/>
        <v>0</v>
      </c>
      <c r="AE221" s="56">
        <f t="shared" si="2"/>
        <v>0</v>
      </c>
      <c r="AF221" s="56">
        <f t="shared" si="3"/>
        <v>0</v>
      </c>
      <c r="AG221" s="57">
        <f t="shared" si="4"/>
        <v>0</v>
      </c>
      <c r="AH221" s="57">
        <f t="shared" si="5"/>
        <v>0</v>
      </c>
      <c r="AI221" s="57">
        <f t="shared" si="6"/>
        <v>0</v>
      </c>
      <c r="AJ221" s="57">
        <f t="shared" si="7"/>
        <v>0</v>
      </c>
      <c r="AK221" s="56">
        <f t="shared" si="8"/>
        <v>0</v>
      </c>
      <c r="AL221" s="57">
        <f t="shared" si="9"/>
        <v>0</v>
      </c>
      <c r="AM221" s="57">
        <f t="shared" si="10"/>
        <v>-0.048408307</v>
      </c>
      <c r="AN221" s="57">
        <f t="shared" si="11"/>
        <v>0</v>
      </c>
      <c r="AO221" s="57">
        <f t="shared" si="12"/>
        <v>-0.048408307</v>
      </c>
    </row>
    <row r="222">
      <c r="A222" s="53">
        <v>221.0</v>
      </c>
      <c r="B222" s="55" t="s">
        <v>1605</v>
      </c>
      <c r="C222" s="55" t="s">
        <v>1800</v>
      </c>
      <c r="D222" s="55" t="s">
        <v>1801</v>
      </c>
      <c r="E222" s="56">
        <v>29.0</v>
      </c>
      <c r="F222" s="55" t="s">
        <v>1802</v>
      </c>
      <c r="G222" s="55" t="s">
        <v>1830</v>
      </c>
      <c r="H222" s="55" t="s">
        <v>1804</v>
      </c>
      <c r="I222" s="55" t="s">
        <v>1829</v>
      </c>
      <c r="J222" s="56">
        <v>4.0</v>
      </c>
      <c r="K222" s="56">
        <v>3.0</v>
      </c>
      <c r="L222" s="56">
        <v>0.0</v>
      </c>
      <c r="M222" s="56">
        <v>0.0</v>
      </c>
      <c r="N222" s="56">
        <v>0.0</v>
      </c>
      <c r="O222" s="56">
        <v>0.0</v>
      </c>
      <c r="P222" s="56">
        <v>0.0</v>
      </c>
      <c r="Q222" s="56">
        <v>0.0</v>
      </c>
      <c r="R222" s="56">
        <v>1.0</v>
      </c>
      <c r="S222" s="56">
        <v>0.0</v>
      </c>
      <c r="T222" s="56">
        <v>1.0</v>
      </c>
      <c r="U222" s="56">
        <v>0.0</v>
      </c>
      <c r="V222" s="56">
        <v>0.0</v>
      </c>
      <c r="W222" s="56">
        <v>0.0</v>
      </c>
      <c r="X222" s="56">
        <v>0.0</v>
      </c>
      <c r="Y222" s="56">
        <v>0.0</v>
      </c>
      <c r="Z222" s="56">
        <v>0.0</v>
      </c>
      <c r="AA222" s="56"/>
      <c r="AB222" s="56"/>
      <c r="AC222" s="56"/>
      <c r="AD222" s="56">
        <f t="shared" si="1"/>
        <v>0</v>
      </c>
      <c r="AE222" s="56">
        <f t="shared" si="2"/>
        <v>0</v>
      </c>
      <c r="AF222" s="56">
        <f t="shared" si="3"/>
        <v>0</v>
      </c>
      <c r="AG222" s="57">
        <f t="shared" si="4"/>
        <v>0</v>
      </c>
      <c r="AH222" s="57">
        <f t="shared" si="5"/>
        <v>0</v>
      </c>
      <c r="AI222" s="57">
        <f t="shared" si="6"/>
        <v>0</v>
      </c>
      <c r="AJ222" s="57">
        <f t="shared" si="7"/>
        <v>0</v>
      </c>
      <c r="AK222" s="56">
        <f t="shared" si="8"/>
        <v>1</v>
      </c>
      <c r="AL222" s="57">
        <f t="shared" si="9"/>
        <v>0.3533382409</v>
      </c>
      <c r="AM222" s="57">
        <f t="shared" si="10"/>
        <v>-0.048408307</v>
      </c>
      <c r="AN222" s="57">
        <f t="shared" si="11"/>
        <v>0</v>
      </c>
      <c r="AO222" s="57">
        <f t="shared" si="12"/>
        <v>0.3049299339</v>
      </c>
    </row>
    <row r="223">
      <c r="A223" s="53">
        <v>222.0</v>
      </c>
      <c r="B223" s="55" t="s">
        <v>1843</v>
      </c>
      <c r="C223" s="55" t="s">
        <v>1800</v>
      </c>
      <c r="D223" s="55" t="s">
        <v>1801</v>
      </c>
      <c r="E223" s="56">
        <v>25.0</v>
      </c>
      <c r="F223" s="55" t="s">
        <v>1808</v>
      </c>
      <c r="G223" s="55" t="s">
        <v>1812</v>
      </c>
      <c r="H223" s="58"/>
      <c r="I223" s="55" t="s">
        <v>1811</v>
      </c>
      <c r="J223" s="56">
        <v>1.0</v>
      </c>
      <c r="K223" s="56">
        <v>1.0</v>
      </c>
      <c r="L223" s="56">
        <v>0.0</v>
      </c>
      <c r="M223" s="56">
        <v>0.0</v>
      </c>
      <c r="N223" s="56">
        <v>0.0</v>
      </c>
      <c r="O223" s="56">
        <v>0.0</v>
      </c>
      <c r="P223" s="56">
        <v>0.0</v>
      </c>
      <c r="Q223" s="56">
        <v>0.0</v>
      </c>
      <c r="R223" s="56">
        <v>0.0</v>
      </c>
      <c r="S223" s="56">
        <v>0.0</v>
      </c>
      <c r="T223" s="56">
        <v>1.0</v>
      </c>
      <c r="U223" s="56">
        <v>0.0</v>
      </c>
      <c r="V223" s="56">
        <v>0.0</v>
      </c>
      <c r="W223" s="56">
        <v>0.0</v>
      </c>
      <c r="X223" s="56">
        <v>0.0</v>
      </c>
      <c r="Y223" s="56">
        <v>0.0</v>
      </c>
      <c r="Z223" s="56">
        <v>0.0</v>
      </c>
      <c r="AA223" s="56"/>
      <c r="AB223" s="56"/>
      <c r="AC223" s="56"/>
      <c r="AD223" s="56">
        <f t="shared" si="1"/>
        <v>0</v>
      </c>
      <c r="AE223" s="56">
        <f t="shared" si="2"/>
        <v>0</v>
      </c>
      <c r="AF223" s="56">
        <f t="shared" si="3"/>
        <v>0</v>
      </c>
      <c r="AG223" s="57">
        <f t="shared" si="4"/>
        <v>0</v>
      </c>
      <c r="AH223" s="57">
        <f t="shared" si="5"/>
        <v>0</v>
      </c>
      <c r="AI223" s="57">
        <f t="shared" si="6"/>
        <v>0</v>
      </c>
      <c r="AJ223" s="57">
        <f t="shared" si="7"/>
        <v>0</v>
      </c>
      <c r="AK223" s="56">
        <f t="shared" si="8"/>
        <v>0</v>
      </c>
      <c r="AL223" s="57">
        <f t="shared" si="9"/>
        <v>0</v>
      </c>
      <c r="AM223" s="57">
        <f t="shared" si="10"/>
        <v>-0.048408307</v>
      </c>
      <c r="AN223" s="57">
        <f t="shared" si="11"/>
        <v>0</v>
      </c>
      <c r="AO223" s="57">
        <f t="shared" si="12"/>
        <v>-0.048408307</v>
      </c>
    </row>
    <row r="224">
      <c r="A224" s="53">
        <v>223.0</v>
      </c>
      <c r="B224" s="55" t="s">
        <v>1199</v>
      </c>
      <c r="C224" s="55" t="s">
        <v>1800</v>
      </c>
      <c r="D224" s="55" t="s">
        <v>1801</v>
      </c>
      <c r="E224" s="56">
        <v>28.0</v>
      </c>
      <c r="F224" s="55" t="s">
        <v>1802</v>
      </c>
      <c r="G224" s="55" t="s">
        <v>1822</v>
      </c>
      <c r="H224" s="55" t="s">
        <v>1804</v>
      </c>
      <c r="I224" s="55" t="s">
        <v>1821</v>
      </c>
      <c r="J224" s="56">
        <v>1.0</v>
      </c>
      <c r="K224" s="56">
        <v>1.0</v>
      </c>
      <c r="L224" s="56">
        <v>0.0</v>
      </c>
      <c r="M224" s="56">
        <v>0.0</v>
      </c>
      <c r="N224" s="56">
        <v>0.0</v>
      </c>
      <c r="O224" s="56">
        <v>0.0</v>
      </c>
      <c r="P224" s="56">
        <v>0.0</v>
      </c>
      <c r="Q224" s="56">
        <v>0.0</v>
      </c>
      <c r="R224" s="56">
        <v>0.0</v>
      </c>
      <c r="S224" s="56">
        <v>0.0</v>
      </c>
      <c r="T224" s="56">
        <v>1.0</v>
      </c>
      <c r="U224" s="56">
        <v>0.0</v>
      </c>
      <c r="V224" s="56">
        <v>0.0</v>
      </c>
      <c r="W224" s="56">
        <v>0.0</v>
      </c>
      <c r="X224" s="56">
        <v>0.0</v>
      </c>
      <c r="Y224" s="56">
        <v>0.0</v>
      </c>
      <c r="Z224" s="56">
        <v>0.0</v>
      </c>
      <c r="AA224" s="56"/>
      <c r="AB224" s="56"/>
      <c r="AC224" s="56"/>
      <c r="AD224" s="56">
        <f t="shared" si="1"/>
        <v>0</v>
      </c>
      <c r="AE224" s="56">
        <f t="shared" si="2"/>
        <v>0</v>
      </c>
      <c r="AF224" s="56">
        <f t="shared" si="3"/>
        <v>0</v>
      </c>
      <c r="AG224" s="57">
        <f t="shared" si="4"/>
        <v>0</v>
      </c>
      <c r="AH224" s="57">
        <f t="shared" si="5"/>
        <v>0</v>
      </c>
      <c r="AI224" s="57">
        <f t="shared" si="6"/>
        <v>0</v>
      </c>
      <c r="AJ224" s="57">
        <f t="shared" si="7"/>
        <v>0</v>
      </c>
      <c r="AK224" s="56">
        <f t="shared" si="8"/>
        <v>0</v>
      </c>
      <c r="AL224" s="57">
        <f t="shared" si="9"/>
        <v>0</v>
      </c>
      <c r="AM224" s="57">
        <f t="shared" si="10"/>
        <v>-0.048408307</v>
      </c>
      <c r="AN224" s="57">
        <f t="shared" si="11"/>
        <v>0</v>
      </c>
      <c r="AO224" s="57">
        <f t="shared" si="12"/>
        <v>-0.048408307</v>
      </c>
    </row>
    <row r="225">
      <c r="A225" s="53">
        <v>224.0</v>
      </c>
      <c r="B225" s="55" t="s">
        <v>1658</v>
      </c>
      <c r="C225" s="55" t="s">
        <v>1800</v>
      </c>
      <c r="D225" s="55" t="s">
        <v>1801</v>
      </c>
      <c r="E225" s="56">
        <v>30.0</v>
      </c>
      <c r="F225" s="55" t="s">
        <v>1802</v>
      </c>
      <c r="G225" s="55" t="s">
        <v>1821</v>
      </c>
      <c r="H225" s="55" t="s">
        <v>1804</v>
      </c>
      <c r="I225" s="55" t="s">
        <v>1828</v>
      </c>
      <c r="J225" s="56">
        <v>4.0</v>
      </c>
      <c r="K225" s="56">
        <v>3.0</v>
      </c>
      <c r="L225" s="56">
        <v>0.0</v>
      </c>
      <c r="M225" s="56">
        <v>0.0</v>
      </c>
      <c r="N225" s="56">
        <v>0.0</v>
      </c>
      <c r="O225" s="56">
        <v>0.0</v>
      </c>
      <c r="P225" s="56">
        <v>0.0</v>
      </c>
      <c r="Q225" s="56">
        <v>0.0</v>
      </c>
      <c r="R225" s="56">
        <v>1.0</v>
      </c>
      <c r="S225" s="56">
        <v>0.0</v>
      </c>
      <c r="T225" s="56">
        <v>1.0</v>
      </c>
      <c r="U225" s="56">
        <v>0.0</v>
      </c>
      <c r="V225" s="56">
        <v>0.0</v>
      </c>
      <c r="W225" s="56">
        <v>0.0</v>
      </c>
      <c r="X225" s="56">
        <v>0.0</v>
      </c>
      <c r="Y225" s="56">
        <v>0.0</v>
      </c>
      <c r="Z225" s="56">
        <v>0.0</v>
      </c>
      <c r="AA225" s="56"/>
      <c r="AB225" s="56"/>
      <c r="AC225" s="56"/>
      <c r="AD225" s="56">
        <f t="shared" si="1"/>
        <v>0</v>
      </c>
      <c r="AE225" s="56">
        <f t="shared" si="2"/>
        <v>0</v>
      </c>
      <c r="AF225" s="56">
        <f t="shared" si="3"/>
        <v>0</v>
      </c>
      <c r="AG225" s="57">
        <f t="shared" si="4"/>
        <v>0</v>
      </c>
      <c r="AH225" s="57">
        <f t="shared" si="5"/>
        <v>0</v>
      </c>
      <c r="AI225" s="57">
        <f t="shared" si="6"/>
        <v>0</v>
      </c>
      <c r="AJ225" s="57">
        <f t="shared" si="7"/>
        <v>0</v>
      </c>
      <c r="AK225" s="56">
        <f t="shared" si="8"/>
        <v>1</v>
      </c>
      <c r="AL225" s="57">
        <f t="shared" si="9"/>
        <v>0.3533382409</v>
      </c>
      <c r="AM225" s="57">
        <f t="shared" si="10"/>
        <v>-0.048408307</v>
      </c>
      <c r="AN225" s="57">
        <f t="shared" si="11"/>
        <v>0</v>
      </c>
      <c r="AO225" s="57">
        <f t="shared" si="12"/>
        <v>0.3049299339</v>
      </c>
    </row>
    <row r="226">
      <c r="A226" s="53">
        <v>225.0</v>
      </c>
      <c r="B226" s="55" t="s">
        <v>1578</v>
      </c>
      <c r="C226" s="55" t="s">
        <v>1800</v>
      </c>
      <c r="D226" s="55" t="s">
        <v>1801</v>
      </c>
      <c r="E226" s="56">
        <v>27.0</v>
      </c>
      <c r="F226" s="55" t="s">
        <v>1808</v>
      </c>
      <c r="G226" s="55" t="s">
        <v>1816</v>
      </c>
      <c r="H226" s="55" t="s">
        <v>1804</v>
      </c>
      <c r="I226" s="55" t="s">
        <v>1815</v>
      </c>
      <c r="J226" s="56">
        <v>8.0</v>
      </c>
      <c r="K226" s="56">
        <v>8.0</v>
      </c>
      <c r="L226" s="56">
        <v>0.0</v>
      </c>
      <c r="M226" s="56">
        <v>1.0</v>
      </c>
      <c r="N226" s="56">
        <v>0.0</v>
      </c>
      <c r="O226" s="56">
        <v>0.0</v>
      </c>
      <c r="P226" s="56">
        <v>0.0</v>
      </c>
      <c r="Q226" s="56">
        <v>0.0</v>
      </c>
      <c r="R226" s="56">
        <v>0.0</v>
      </c>
      <c r="S226" s="56">
        <v>0.0</v>
      </c>
      <c r="T226" s="56">
        <v>1.0</v>
      </c>
      <c r="U226" s="56">
        <v>0.0</v>
      </c>
      <c r="V226" s="56">
        <v>0.0</v>
      </c>
      <c r="W226" s="56">
        <v>0.0</v>
      </c>
      <c r="X226" s="56">
        <v>0.0</v>
      </c>
      <c r="Y226" s="56">
        <v>0.0</v>
      </c>
      <c r="Z226" s="56">
        <v>0.0</v>
      </c>
      <c r="AA226" s="56"/>
      <c r="AB226" s="56"/>
      <c r="AC226" s="56"/>
      <c r="AD226" s="56">
        <f t="shared" si="1"/>
        <v>1</v>
      </c>
      <c r="AE226" s="56">
        <f t="shared" si="2"/>
        <v>0.496</v>
      </c>
      <c r="AF226" s="56">
        <f t="shared" si="3"/>
        <v>0</v>
      </c>
      <c r="AG226" s="57">
        <f t="shared" si="4"/>
        <v>0</v>
      </c>
      <c r="AH226" s="57">
        <f t="shared" si="5"/>
        <v>0</v>
      </c>
      <c r="AI226" s="57">
        <f t="shared" si="6"/>
        <v>0</v>
      </c>
      <c r="AJ226" s="57">
        <f t="shared" si="7"/>
        <v>0</v>
      </c>
      <c r="AK226" s="56">
        <f t="shared" si="8"/>
        <v>0</v>
      </c>
      <c r="AL226" s="57">
        <f t="shared" si="9"/>
        <v>0</v>
      </c>
      <c r="AM226" s="57">
        <f t="shared" si="10"/>
        <v>-0.048408307</v>
      </c>
      <c r="AN226" s="57">
        <f t="shared" si="11"/>
        <v>0</v>
      </c>
      <c r="AO226" s="57">
        <f t="shared" si="12"/>
        <v>0.447591693</v>
      </c>
    </row>
    <row r="227">
      <c r="A227" s="53">
        <v>226.0</v>
      </c>
      <c r="B227" s="55" t="s">
        <v>1776</v>
      </c>
      <c r="C227" s="55" t="s">
        <v>1800</v>
      </c>
      <c r="D227" s="55" t="s">
        <v>1801</v>
      </c>
      <c r="E227" s="56">
        <v>28.0</v>
      </c>
      <c r="F227" s="55" t="s">
        <v>1802</v>
      </c>
      <c r="G227" s="55" t="s">
        <v>1826</v>
      </c>
      <c r="H227" s="58"/>
      <c r="I227" s="55" t="s">
        <v>1827</v>
      </c>
      <c r="J227" s="56">
        <v>4.0</v>
      </c>
      <c r="K227" s="56">
        <v>3.0</v>
      </c>
      <c r="L227" s="56">
        <v>0.0</v>
      </c>
      <c r="M227" s="56">
        <v>0.0</v>
      </c>
      <c r="N227" s="56">
        <v>0.0</v>
      </c>
      <c r="O227" s="56">
        <v>0.0</v>
      </c>
      <c r="P227" s="56">
        <v>0.0</v>
      </c>
      <c r="Q227" s="56">
        <v>0.0</v>
      </c>
      <c r="R227" s="56">
        <v>1.0</v>
      </c>
      <c r="S227" s="56">
        <v>0.0</v>
      </c>
      <c r="T227" s="56">
        <v>2.0</v>
      </c>
      <c r="U227" s="56">
        <v>0.0</v>
      </c>
      <c r="V227" s="56">
        <v>0.0</v>
      </c>
      <c r="W227" s="56">
        <v>0.0</v>
      </c>
      <c r="X227" s="56">
        <v>0.0</v>
      </c>
      <c r="Y227" s="56">
        <v>0.0</v>
      </c>
      <c r="Z227" s="56">
        <v>0.0</v>
      </c>
      <c r="AA227" s="56"/>
      <c r="AB227" s="56"/>
      <c r="AC227" s="56"/>
      <c r="AD227" s="56">
        <f t="shared" si="1"/>
        <v>0</v>
      </c>
      <c r="AE227" s="56">
        <f t="shared" si="2"/>
        <v>0</v>
      </c>
      <c r="AF227" s="56">
        <f t="shared" si="3"/>
        <v>0</v>
      </c>
      <c r="AG227" s="57">
        <f t="shared" si="4"/>
        <v>0</v>
      </c>
      <c r="AH227" s="57">
        <f t="shared" si="5"/>
        <v>0</v>
      </c>
      <c r="AI227" s="57">
        <f t="shared" si="6"/>
        <v>0</v>
      </c>
      <c r="AJ227" s="57">
        <f t="shared" si="7"/>
        <v>0</v>
      </c>
      <c r="AK227" s="56">
        <f t="shared" si="8"/>
        <v>1</v>
      </c>
      <c r="AL227" s="57">
        <f t="shared" si="9"/>
        <v>0.3533382409</v>
      </c>
      <c r="AM227" s="57">
        <f t="shared" si="10"/>
        <v>-0.096816614</v>
      </c>
      <c r="AN227" s="57">
        <f t="shared" si="11"/>
        <v>0</v>
      </c>
      <c r="AO227" s="57">
        <f t="shared" si="12"/>
        <v>0.2565216269</v>
      </c>
    </row>
    <row r="228">
      <c r="A228" s="53">
        <v>227.0</v>
      </c>
      <c r="B228" s="55" t="s">
        <v>1271</v>
      </c>
      <c r="C228" s="55" t="s">
        <v>1800</v>
      </c>
      <c r="D228" s="55" t="s">
        <v>1801</v>
      </c>
      <c r="E228" s="56">
        <v>28.0</v>
      </c>
      <c r="F228" s="55" t="s">
        <v>1802</v>
      </c>
      <c r="G228" s="55" t="s">
        <v>1827</v>
      </c>
      <c r="H228" s="55" t="s">
        <v>1804</v>
      </c>
      <c r="I228" s="55" t="s">
        <v>1826</v>
      </c>
      <c r="J228" s="56">
        <v>2.0</v>
      </c>
      <c r="K228" s="56">
        <v>2.0</v>
      </c>
      <c r="L228" s="56">
        <v>0.0</v>
      </c>
      <c r="M228" s="56">
        <v>0.0</v>
      </c>
      <c r="N228" s="56">
        <v>0.0</v>
      </c>
      <c r="O228" s="56">
        <v>0.0</v>
      </c>
      <c r="P228" s="56">
        <v>0.0</v>
      </c>
      <c r="Q228" s="56">
        <v>0.0</v>
      </c>
      <c r="R228" s="56">
        <v>0.0</v>
      </c>
      <c r="S228" s="56">
        <v>0.0</v>
      </c>
      <c r="T228" s="56">
        <v>0.0</v>
      </c>
      <c r="U228" s="56">
        <v>0.0</v>
      </c>
      <c r="V228" s="56">
        <v>0.0</v>
      </c>
      <c r="W228" s="56">
        <v>0.0</v>
      </c>
      <c r="X228" s="56">
        <v>0.0</v>
      </c>
      <c r="Y228" s="56">
        <v>0.0</v>
      </c>
      <c r="Z228" s="56">
        <v>0.0</v>
      </c>
      <c r="AA228" s="56"/>
      <c r="AB228" s="56"/>
      <c r="AC228" s="56"/>
      <c r="AD228" s="56">
        <f t="shared" si="1"/>
        <v>0</v>
      </c>
      <c r="AE228" s="56">
        <f t="shared" si="2"/>
        <v>0</v>
      </c>
      <c r="AF228" s="56">
        <f t="shared" si="3"/>
        <v>0</v>
      </c>
      <c r="AG228" s="57">
        <f t="shared" si="4"/>
        <v>0</v>
      </c>
      <c r="AH228" s="57">
        <f t="shared" si="5"/>
        <v>0</v>
      </c>
      <c r="AI228" s="57">
        <f t="shared" si="6"/>
        <v>0</v>
      </c>
      <c r="AJ228" s="57">
        <f t="shared" si="7"/>
        <v>0</v>
      </c>
      <c r="AK228" s="56">
        <f t="shared" si="8"/>
        <v>0</v>
      </c>
      <c r="AL228" s="57">
        <f t="shared" si="9"/>
        <v>0</v>
      </c>
      <c r="AM228" s="57">
        <f t="shared" si="10"/>
        <v>0</v>
      </c>
      <c r="AN228" s="57">
        <f t="shared" si="11"/>
        <v>0</v>
      </c>
      <c r="AO228" s="57">
        <f t="shared" si="12"/>
        <v>0</v>
      </c>
    </row>
    <row r="229">
      <c r="A229" s="53">
        <v>228.0</v>
      </c>
      <c r="B229" s="55" t="s">
        <v>600</v>
      </c>
      <c r="C229" s="55" t="s">
        <v>1800</v>
      </c>
      <c r="D229" s="55" t="s">
        <v>1801</v>
      </c>
      <c r="E229" s="56">
        <v>33.0</v>
      </c>
      <c r="F229" s="55" t="s">
        <v>1808</v>
      </c>
      <c r="G229" s="55" t="s">
        <v>1812</v>
      </c>
      <c r="H229" s="58"/>
      <c r="I229" s="55" t="s">
        <v>1811</v>
      </c>
      <c r="J229" s="56">
        <v>2.0</v>
      </c>
      <c r="K229" s="56">
        <v>2.0</v>
      </c>
      <c r="L229" s="56">
        <v>0.0</v>
      </c>
      <c r="M229" s="56">
        <v>0.0</v>
      </c>
      <c r="N229" s="56">
        <v>0.0</v>
      </c>
      <c r="O229" s="56">
        <v>0.0</v>
      </c>
      <c r="P229" s="56">
        <v>0.0</v>
      </c>
      <c r="Q229" s="56">
        <v>0.0</v>
      </c>
      <c r="R229" s="56">
        <v>0.0</v>
      </c>
      <c r="S229" s="56">
        <v>0.0</v>
      </c>
      <c r="T229" s="56">
        <v>0.0</v>
      </c>
      <c r="U229" s="56">
        <v>0.0</v>
      </c>
      <c r="V229" s="56">
        <v>0.0</v>
      </c>
      <c r="W229" s="56">
        <v>0.0</v>
      </c>
      <c r="X229" s="56">
        <v>0.0</v>
      </c>
      <c r="Y229" s="56">
        <v>0.0</v>
      </c>
      <c r="Z229" s="56">
        <v>0.0</v>
      </c>
      <c r="AA229" s="56"/>
      <c r="AB229" s="56"/>
      <c r="AC229" s="56"/>
      <c r="AD229" s="56">
        <f t="shared" si="1"/>
        <v>0</v>
      </c>
      <c r="AE229" s="56">
        <f t="shared" si="2"/>
        <v>0</v>
      </c>
      <c r="AF229" s="56">
        <f t="shared" si="3"/>
        <v>0</v>
      </c>
      <c r="AG229" s="57">
        <f t="shared" si="4"/>
        <v>0</v>
      </c>
      <c r="AH229" s="57">
        <f t="shared" si="5"/>
        <v>0</v>
      </c>
      <c r="AI229" s="57">
        <f t="shared" si="6"/>
        <v>0</v>
      </c>
      <c r="AJ229" s="57">
        <f t="shared" si="7"/>
        <v>0</v>
      </c>
      <c r="AK229" s="56">
        <f t="shared" si="8"/>
        <v>0</v>
      </c>
      <c r="AL229" s="57">
        <f t="shared" si="9"/>
        <v>0</v>
      </c>
      <c r="AM229" s="57">
        <f t="shared" si="10"/>
        <v>0</v>
      </c>
      <c r="AN229" s="57">
        <f t="shared" si="11"/>
        <v>0</v>
      </c>
      <c r="AO229" s="57">
        <f t="shared" si="12"/>
        <v>0</v>
      </c>
    </row>
    <row r="230">
      <c r="A230" s="53">
        <v>229.0</v>
      </c>
      <c r="B230" s="55" t="s">
        <v>1844</v>
      </c>
      <c r="C230" s="55" t="s">
        <v>1800</v>
      </c>
      <c r="D230" s="55" t="s">
        <v>1801</v>
      </c>
      <c r="E230" s="56">
        <v>31.0</v>
      </c>
      <c r="F230" s="55" t="s">
        <v>1808</v>
      </c>
      <c r="G230" s="55" t="s">
        <v>1811</v>
      </c>
      <c r="H230" s="55" t="s">
        <v>1804</v>
      </c>
      <c r="I230" s="55" t="s">
        <v>1812</v>
      </c>
      <c r="J230" s="56">
        <v>2.0</v>
      </c>
      <c r="K230" s="56">
        <v>2.0</v>
      </c>
      <c r="L230" s="56">
        <v>0.0</v>
      </c>
      <c r="M230" s="56">
        <v>0.0</v>
      </c>
      <c r="N230" s="56">
        <v>0.0</v>
      </c>
      <c r="O230" s="56">
        <v>0.0</v>
      </c>
      <c r="P230" s="56">
        <v>0.0</v>
      </c>
      <c r="Q230" s="56">
        <v>0.0</v>
      </c>
      <c r="R230" s="56">
        <v>0.0</v>
      </c>
      <c r="S230" s="56">
        <v>0.0</v>
      </c>
      <c r="T230" s="56">
        <v>0.0</v>
      </c>
      <c r="U230" s="56">
        <v>0.0</v>
      </c>
      <c r="V230" s="56">
        <v>0.0</v>
      </c>
      <c r="W230" s="56">
        <v>0.0</v>
      </c>
      <c r="X230" s="56">
        <v>0.0</v>
      </c>
      <c r="Y230" s="56">
        <v>0.0</v>
      </c>
      <c r="Z230" s="56">
        <v>0.0</v>
      </c>
      <c r="AA230" s="56"/>
      <c r="AB230" s="56"/>
      <c r="AC230" s="56"/>
      <c r="AD230" s="56">
        <f t="shared" si="1"/>
        <v>0</v>
      </c>
      <c r="AE230" s="56">
        <f t="shared" si="2"/>
        <v>0</v>
      </c>
      <c r="AF230" s="56">
        <f t="shared" si="3"/>
        <v>0</v>
      </c>
      <c r="AG230" s="57">
        <f t="shared" si="4"/>
        <v>0</v>
      </c>
      <c r="AH230" s="57">
        <f t="shared" si="5"/>
        <v>0</v>
      </c>
      <c r="AI230" s="57">
        <f t="shared" si="6"/>
        <v>0</v>
      </c>
      <c r="AJ230" s="57">
        <f t="shared" si="7"/>
        <v>0</v>
      </c>
      <c r="AK230" s="56">
        <f t="shared" si="8"/>
        <v>0</v>
      </c>
      <c r="AL230" s="57">
        <f t="shared" si="9"/>
        <v>0</v>
      </c>
      <c r="AM230" s="57">
        <f t="shared" si="10"/>
        <v>0</v>
      </c>
      <c r="AN230" s="57">
        <f t="shared" si="11"/>
        <v>0</v>
      </c>
      <c r="AO230" s="57">
        <f t="shared" si="12"/>
        <v>0</v>
      </c>
    </row>
    <row r="231">
      <c r="A231" s="53">
        <v>230.0</v>
      </c>
      <c r="B231" s="55" t="s">
        <v>1353</v>
      </c>
      <c r="C231" s="55" t="s">
        <v>1800</v>
      </c>
      <c r="D231" s="55" t="s">
        <v>1801</v>
      </c>
      <c r="E231" s="56">
        <v>27.0</v>
      </c>
      <c r="F231" s="55" t="s">
        <v>1802</v>
      </c>
      <c r="G231" s="55" t="s">
        <v>1810</v>
      </c>
      <c r="H231" s="55" t="s">
        <v>1804</v>
      </c>
      <c r="I231" s="55" t="s">
        <v>1809</v>
      </c>
      <c r="J231" s="56">
        <v>2.0</v>
      </c>
      <c r="K231" s="56">
        <v>2.0</v>
      </c>
      <c r="L231" s="56">
        <v>0.0</v>
      </c>
      <c r="M231" s="56">
        <v>0.0</v>
      </c>
      <c r="N231" s="56">
        <v>0.0</v>
      </c>
      <c r="O231" s="56">
        <v>0.0</v>
      </c>
      <c r="P231" s="56">
        <v>0.0</v>
      </c>
      <c r="Q231" s="56">
        <v>0.0</v>
      </c>
      <c r="R231" s="56">
        <v>0.0</v>
      </c>
      <c r="S231" s="56">
        <v>0.0</v>
      </c>
      <c r="T231" s="56">
        <v>0.0</v>
      </c>
      <c r="U231" s="56">
        <v>0.0</v>
      </c>
      <c r="V231" s="56">
        <v>0.0</v>
      </c>
      <c r="W231" s="56">
        <v>0.0</v>
      </c>
      <c r="X231" s="56">
        <v>0.0</v>
      </c>
      <c r="Y231" s="56">
        <v>0.0</v>
      </c>
      <c r="Z231" s="56">
        <v>0.0</v>
      </c>
      <c r="AA231" s="56"/>
      <c r="AB231" s="56"/>
      <c r="AC231" s="56"/>
      <c r="AD231" s="56">
        <f t="shared" si="1"/>
        <v>0</v>
      </c>
      <c r="AE231" s="56">
        <f t="shared" si="2"/>
        <v>0</v>
      </c>
      <c r="AF231" s="56">
        <f t="shared" si="3"/>
        <v>0</v>
      </c>
      <c r="AG231" s="57">
        <f t="shared" si="4"/>
        <v>0</v>
      </c>
      <c r="AH231" s="57">
        <f t="shared" si="5"/>
        <v>0</v>
      </c>
      <c r="AI231" s="57">
        <f t="shared" si="6"/>
        <v>0</v>
      </c>
      <c r="AJ231" s="57">
        <f t="shared" si="7"/>
        <v>0</v>
      </c>
      <c r="AK231" s="56">
        <f t="shared" si="8"/>
        <v>0</v>
      </c>
      <c r="AL231" s="57">
        <f t="shared" si="9"/>
        <v>0</v>
      </c>
      <c r="AM231" s="57">
        <f t="shared" si="10"/>
        <v>0</v>
      </c>
      <c r="AN231" s="57">
        <f t="shared" si="11"/>
        <v>0</v>
      </c>
      <c r="AO231" s="57">
        <f t="shared" si="12"/>
        <v>0</v>
      </c>
    </row>
    <row r="232">
      <c r="A232" s="53">
        <v>231.0</v>
      </c>
      <c r="B232" s="55" t="s">
        <v>1391</v>
      </c>
      <c r="C232" s="55" t="s">
        <v>1800</v>
      </c>
      <c r="D232" s="55" t="s">
        <v>1801</v>
      </c>
      <c r="E232" s="56">
        <v>30.0</v>
      </c>
      <c r="F232" s="55" t="s">
        <v>1808</v>
      </c>
      <c r="G232" s="55" t="s">
        <v>1811</v>
      </c>
      <c r="H232" s="55" t="s">
        <v>1804</v>
      </c>
      <c r="I232" s="55" t="s">
        <v>1812</v>
      </c>
      <c r="J232" s="56">
        <v>2.0</v>
      </c>
      <c r="K232" s="56">
        <v>2.0</v>
      </c>
      <c r="L232" s="56">
        <v>0.0</v>
      </c>
      <c r="M232" s="56">
        <v>0.0</v>
      </c>
      <c r="N232" s="56">
        <v>0.0</v>
      </c>
      <c r="O232" s="56">
        <v>0.0</v>
      </c>
      <c r="P232" s="56">
        <v>0.0</v>
      </c>
      <c r="Q232" s="56">
        <v>0.0</v>
      </c>
      <c r="R232" s="56">
        <v>0.0</v>
      </c>
      <c r="S232" s="56">
        <v>0.0</v>
      </c>
      <c r="T232" s="56">
        <v>0.0</v>
      </c>
      <c r="U232" s="56">
        <v>0.0</v>
      </c>
      <c r="V232" s="56">
        <v>0.0</v>
      </c>
      <c r="W232" s="56">
        <v>0.0</v>
      </c>
      <c r="X232" s="56">
        <v>0.0</v>
      </c>
      <c r="Y232" s="56">
        <v>0.0</v>
      </c>
      <c r="Z232" s="56">
        <v>0.0</v>
      </c>
      <c r="AA232" s="56"/>
      <c r="AB232" s="56"/>
      <c r="AC232" s="56"/>
      <c r="AD232" s="56">
        <f t="shared" si="1"/>
        <v>0</v>
      </c>
      <c r="AE232" s="56">
        <f t="shared" si="2"/>
        <v>0</v>
      </c>
      <c r="AF232" s="56">
        <f t="shared" si="3"/>
        <v>0</v>
      </c>
      <c r="AG232" s="57">
        <f t="shared" si="4"/>
        <v>0</v>
      </c>
      <c r="AH232" s="57">
        <f t="shared" si="5"/>
        <v>0</v>
      </c>
      <c r="AI232" s="57">
        <f t="shared" si="6"/>
        <v>0</v>
      </c>
      <c r="AJ232" s="57">
        <f t="shared" si="7"/>
        <v>0</v>
      </c>
      <c r="AK232" s="56">
        <f t="shared" si="8"/>
        <v>0</v>
      </c>
      <c r="AL232" s="57">
        <f t="shared" si="9"/>
        <v>0</v>
      </c>
      <c r="AM232" s="57">
        <f t="shared" si="10"/>
        <v>0</v>
      </c>
      <c r="AN232" s="57">
        <f t="shared" si="11"/>
        <v>0</v>
      </c>
      <c r="AO232" s="57">
        <f t="shared" si="12"/>
        <v>0</v>
      </c>
    </row>
    <row r="233">
      <c r="A233" s="53">
        <v>232.0</v>
      </c>
      <c r="B233" s="55" t="s">
        <v>1150</v>
      </c>
      <c r="C233" s="55" t="s">
        <v>1800</v>
      </c>
      <c r="D233" s="55" t="s">
        <v>1801</v>
      </c>
      <c r="E233" s="56">
        <v>26.0</v>
      </c>
      <c r="F233" s="55" t="s">
        <v>1802</v>
      </c>
      <c r="G233" s="55" t="s">
        <v>1822</v>
      </c>
      <c r="H233" s="55" t="s">
        <v>1804</v>
      </c>
      <c r="I233" s="55" t="s">
        <v>1821</v>
      </c>
      <c r="J233" s="56">
        <v>4.0</v>
      </c>
      <c r="K233" s="56">
        <v>4.0</v>
      </c>
      <c r="L233" s="56">
        <v>0.0</v>
      </c>
      <c r="M233" s="56">
        <v>0.0</v>
      </c>
      <c r="N233" s="56">
        <v>0.0</v>
      </c>
      <c r="O233" s="56">
        <v>0.0</v>
      </c>
      <c r="P233" s="56">
        <v>0.0</v>
      </c>
      <c r="Q233" s="56">
        <v>1.0</v>
      </c>
      <c r="R233" s="56">
        <v>0.0</v>
      </c>
      <c r="S233" s="56">
        <v>0.0</v>
      </c>
      <c r="T233" s="56">
        <v>0.0</v>
      </c>
      <c r="U233" s="56">
        <v>0.0</v>
      </c>
      <c r="V233" s="56">
        <v>0.0</v>
      </c>
      <c r="W233" s="56">
        <v>0.0</v>
      </c>
      <c r="X233" s="56">
        <v>0.0</v>
      </c>
      <c r="Y233" s="56">
        <v>0.0</v>
      </c>
      <c r="Z233" s="56">
        <v>0.0</v>
      </c>
      <c r="AA233" s="56"/>
      <c r="AB233" s="56"/>
      <c r="AC233" s="56"/>
      <c r="AD233" s="56">
        <f t="shared" si="1"/>
        <v>0</v>
      </c>
      <c r="AE233" s="56">
        <f t="shared" si="2"/>
        <v>0</v>
      </c>
      <c r="AF233" s="56">
        <f t="shared" si="3"/>
        <v>0</v>
      </c>
      <c r="AG233" s="57">
        <f t="shared" si="4"/>
        <v>0</v>
      </c>
      <c r="AH233" s="57">
        <f t="shared" si="5"/>
        <v>0</v>
      </c>
      <c r="AI233" s="57">
        <f t="shared" si="6"/>
        <v>0</v>
      </c>
      <c r="AJ233" s="57">
        <f t="shared" si="7"/>
        <v>0</v>
      </c>
      <c r="AK233" s="56">
        <f t="shared" si="8"/>
        <v>0</v>
      </c>
      <c r="AL233" s="57">
        <f t="shared" si="9"/>
        <v>0</v>
      </c>
      <c r="AM233" s="57">
        <f t="shared" si="10"/>
        <v>0</v>
      </c>
      <c r="AN233" s="57">
        <f t="shared" si="11"/>
        <v>0</v>
      </c>
      <c r="AO233" s="57">
        <f t="shared" si="12"/>
        <v>0</v>
      </c>
    </row>
    <row r="234">
      <c r="A234" s="53">
        <v>233.0</v>
      </c>
      <c r="B234" s="55" t="s">
        <v>1131</v>
      </c>
      <c r="C234" s="55" t="s">
        <v>1800</v>
      </c>
      <c r="D234" s="55" t="s">
        <v>1801</v>
      </c>
      <c r="E234" s="56">
        <v>33.0</v>
      </c>
      <c r="F234" s="55" t="s">
        <v>1808</v>
      </c>
      <c r="G234" s="55" t="s">
        <v>1811</v>
      </c>
      <c r="H234" s="55" t="s">
        <v>1804</v>
      </c>
      <c r="I234" s="55" t="s">
        <v>1812</v>
      </c>
      <c r="J234" s="56">
        <v>2.0</v>
      </c>
      <c r="K234" s="56">
        <v>2.0</v>
      </c>
      <c r="L234" s="56">
        <v>0.0</v>
      </c>
      <c r="M234" s="56">
        <v>0.0</v>
      </c>
      <c r="N234" s="56">
        <v>0.0</v>
      </c>
      <c r="O234" s="56">
        <v>0.0</v>
      </c>
      <c r="P234" s="56">
        <v>0.0</v>
      </c>
      <c r="Q234" s="56">
        <v>0.0</v>
      </c>
      <c r="R234" s="56">
        <v>0.0</v>
      </c>
      <c r="S234" s="56">
        <v>0.0</v>
      </c>
      <c r="T234" s="56">
        <v>1.0</v>
      </c>
      <c r="U234" s="56">
        <v>0.0</v>
      </c>
      <c r="V234" s="56">
        <v>0.0</v>
      </c>
      <c r="W234" s="56">
        <v>0.0</v>
      </c>
      <c r="X234" s="56">
        <v>0.0</v>
      </c>
      <c r="Y234" s="56">
        <v>0.0</v>
      </c>
      <c r="Z234" s="56">
        <v>0.0</v>
      </c>
      <c r="AA234" s="56"/>
      <c r="AB234" s="56"/>
      <c r="AC234" s="56"/>
      <c r="AD234" s="56">
        <f t="shared" si="1"/>
        <v>0</v>
      </c>
      <c r="AE234" s="56">
        <f t="shared" si="2"/>
        <v>0</v>
      </c>
      <c r="AF234" s="56">
        <f t="shared" si="3"/>
        <v>0</v>
      </c>
      <c r="AG234" s="57">
        <f t="shared" si="4"/>
        <v>0</v>
      </c>
      <c r="AH234" s="57">
        <f t="shared" si="5"/>
        <v>0</v>
      </c>
      <c r="AI234" s="57">
        <f t="shared" si="6"/>
        <v>0</v>
      </c>
      <c r="AJ234" s="57">
        <f t="shared" si="7"/>
        <v>0</v>
      </c>
      <c r="AK234" s="56">
        <f t="shared" si="8"/>
        <v>0</v>
      </c>
      <c r="AL234" s="57">
        <f t="shared" si="9"/>
        <v>0</v>
      </c>
      <c r="AM234" s="57">
        <f t="shared" si="10"/>
        <v>-0.048408307</v>
      </c>
      <c r="AN234" s="57">
        <f t="shared" si="11"/>
        <v>0</v>
      </c>
      <c r="AO234" s="57">
        <f t="shared" si="12"/>
        <v>-0.048408307</v>
      </c>
    </row>
    <row r="235">
      <c r="A235" s="53">
        <v>234.0</v>
      </c>
      <c r="B235" s="55" t="s">
        <v>1708</v>
      </c>
      <c r="C235" s="55" t="s">
        <v>1800</v>
      </c>
      <c r="D235" s="55" t="s">
        <v>1801</v>
      </c>
      <c r="E235" s="56">
        <v>27.0</v>
      </c>
      <c r="F235" s="55" t="s">
        <v>1808</v>
      </c>
      <c r="G235" s="55" t="s">
        <v>1825</v>
      </c>
      <c r="H235" s="55" t="s">
        <v>1804</v>
      </c>
      <c r="I235" s="55" t="s">
        <v>1824</v>
      </c>
      <c r="J235" s="56">
        <v>2.0</v>
      </c>
      <c r="K235" s="56">
        <v>2.0</v>
      </c>
      <c r="L235" s="56">
        <v>0.0</v>
      </c>
      <c r="M235" s="56">
        <v>0.0</v>
      </c>
      <c r="N235" s="56">
        <v>0.0</v>
      </c>
      <c r="O235" s="56">
        <v>0.0</v>
      </c>
      <c r="P235" s="56">
        <v>0.0</v>
      </c>
      <c r="Q235" s="56">
        <v>0.0</v>
      </c>
      <c r="R235" s="56">
        <v>0.0</v>
      </c>
      <c r="S235" s="56">
        <v>0.0</v>
      </c>
      <c r="T235" s="56">
        <v>1.0</v>
      </c>
      <c r="U235" s="56">
        <v>0.0</v>
      </c>
      <c r="V235" s="56">
        <v>0.0</v>
      </c>
      <c r="W235" s="56">
        <v>0.0</v>
      </c>
      <c r="X235" s="56">
        <v>0.0</v>
      </c>
      <c r="Y235" s="56">
        <v>0.0</v>
      </c>
      <c r="Z235" s="56">
        <v>0.0</v>
      </c>
      <c r="AA235" s="56"/>
      <c r="AB235" s="56"/>
      <c r="AC235" s="56"/>
      <c r="AD235" s="56">
        <f t="shared" si="1"/>
        <v>0</v>
      </c>
      <c r="AE235" s="56">
        <f t="shared" si="2"/>
        <v>0</v>
      </c>
      <c r="AF235" s="56">
        <f t="shared" si="3"/>
        <v>0</v>
      </c>
      <c r="AG235" s="57">
        <f t="shared" si="4"/>
        <v>0</v>
      </c>
      <c r="AH235" s="57">
        <f t="shared" si="5"/>
        <v>0</v>
      </c>
      <c r="AI235" s="57">
        <f t="shared" si="6"/>
        <v>0</v>
      </c>
      <c r="AJ235" s="57">
        <f t="shared" si="7"/>
        <v>0</v>
      </c>
      <c r="AK235" s="56">
        <f t="shared" si="8"/>
        <v>0</v>
      </c>
      <c r="AL235" s="57">
        <f t="shared" si="9"/>
        <v>0</v>
      </c>
      <c r="AM235" s="57">
        <f t="shared" si="10"/>
        <v>-0.048408307</v>
      </c>
      <c r="AN235" s="57">
        <f t="shared" si="11"/>
        <v>0</v>
      </c>
      <c r="AO235" s="57">
        <f t="shared" si="12"/>
        <v>-0.048408307</v>
      </c>
    </row>
    <row r="236">
      <c r="A236" s="53">
        <v>235.0</v>
      </c>
      <c r="B236" s="55" t="s">
        <v>1444</v>
      </c>
      <c r="C236" s="55" t="s">
        <v>1800</v>
      </c>
      <c r="D236" s="55" t="s">
        <v>1801</v>
      </c>
      <c r="E236" s="56">
        <v>29.0</v>
      </c>
      <c r="F236" s="55" t="s">
        <v>1808</v>
      </c>
      <c r="G236" s="55" t="s">
        <v>1812</v>
      </c>
      <c r="H236" s="58"/>
      <c r="I236" s="55" t="s">
        <v>1811</v>
      </c>
      <c r="J236" s="56">
        <v>2.0</v>
      </c>
      <c r="K236" s="56">
        <v>2.0</v>
      </c>
      <c r="L236" s="56">
        <v>0.0</v>
      </c>
      <c r="M236" s="56">
        <v>0.0</v>
      </c>
      <c r="N236" s="56">
        <v>0.0</v>
      </c>
      <c r="O236" s="56">
        <v>0.0</v>
      </c>
      <c r="P236" s="56">
        <v>0.0</v>
      </c>
      <c r="Q236" s="56">
        <v>0.0</v>
      </c>
      <c r="R236" s="56">
        <v>0.0</v>
      </c>
      <c r="S236" s="56">
        <v>0.0</v>
      </c>
      <c r="T236" s="56">
        <v>1.0</v>
      </c>
      <c r="U236" s="56">
        <v>0.0</v>
      </c>
      <c r="V236" s="56">
        <v>0.0</v>
      </c>
      <c r="W236" s="56">
        <v>0.0</v>
      </c>
      <c r="X236" s="56">
        <v>0.0</v>
      </c>
      <c r="Y236" s="56">
        <v>0.0</v>
      </c>
      <c r="Z236" s="56">
        <v>0.0</v>
      </c>
      <c r="AA236" s="56"/>
      <c r="AB236" s="56"/>
      <c r="AC236" s="56"/>
      <c r="AD236" s="56">
        <f t="shared" si="1"/>
        <v>0</v>
      </c>
      <c r="AE236" s="56">
        <f t="shared" si="2"/>
        <v>0</v>
      </c>
      <c r="AF236" s="56">
        <f t="shared" si="3"/>
        <v>0</v>
      </c>
      <c r="AG236" s="57">
        <f t="shared" si="4"/>
        <v>0</v>
      </c>
      <c r="AH236" s="57">
        <f t="shared" si="5"/>
        <v>0</v>
      </c>
      <c r="AI236" s="57">
        <f t="shared" si="6"/>
        <v>0</v>
      </c>
      <c r="AJ236" s="57">
        <f t="shared" si="7"/>
        <v>0</v>
      </c>
      <c r="AK236" s="56">
        <f t="shared" si="8"/>
        <v>0</v>
      </c>
      <c r="AL236" s="57">
        <f t="shared" si="9"/>
        <v>0</v>
      </c>
      <c r="AM236" s="57">
        <f t="shared" si="10"/>
        <v>-0.048408307</v>
      </c>
      <c r="AN236" s="57">
        <f t="shared" si="11"/>
        <v>0</v>
      </c>
      <c r="AO236" s="57">
        <f t="shared" si="12"/>
        <v>-0.048408307</v>
      </c>
    </row>
    <row r="237">
      <c r="A237" s="53">
        <v>236.0</v>
      </c>
      <c r="B237" s="55" t="s">
        <v>1508</v>
      </c>
      <c r="C237" s="55" t="s">
        <v>1800</v>
      </c>
      <c r="D237" s="55" t="s">
        <v>1801</v>
      </c>
      <c r="E237" s="56">
        <v>26.0</v>
      </c>
      <c r="F237" s="55" t="s">
        <v>1802</v>
      </c>
      <c r="G237" s="55" t="s">
        <v>1821</v>
      </c>
      <c r="H237" s="55" t="s">
        <v>1804</v>
      </c>
      <c r="I237" s="55" t="s">
        <v>1828</v>
      </c>
      <c r="J237" s="56">
        <v>2.0</v>
      </c>
      <c r="K237" s="56">
        <v>2.0</v>
      </c>
      <c r="L237" s="56">
        <v>0.0</v>
      </c>
      <c r="M237" s="56">
        <v>0.0</v>
      </c>
      <c r="N237" s="56">
        <v>0.0</v>
      </c>
      <c r="O237" s="56">
        <v>0.0</v>
      </c>
      <c r="P237" s="56">
        <v>0.0</v>
      </c>
      <c r="Q237" s="56">
        <v>0.0</v>
      </c>
      <c r="R237" s="56">
        <v>0.0</v>
      </c>
      <c r="S237" s="56">
        <v>0.0</v>
      </c>
      <c r="T237" s="56">
        <v>1.0</v>
      </c>
      <c r="U237" s="56">
        <v>0.0</v>
      </c>
      <c r="V237" s="56">
        <v>0.0</v>
      </c>
      <c r="W237" s="56">
        <v>0.0</v>
      </c>
      <c r="X237" s="56">
        <v>0.0</v>
      </c>
      <c r="Y237" s="56">
        <v>0.0</v>
      </c>
      <c r="Z237" s="56">
        <v>0.0</v>
      </c>
      <c r="AA237" s="56"/>
      <c r="AB237" s="56"/>
      <c r="AC237" s="56"/>
      <c r="AD237" s="56">
        <f t="shared" si="1"/>
        <v>0</v>
      </c>
      <c r="AE237" s="56">
        <f t="shared" si="2"/>
        <v>0</v>
      </c>
      <c r="AF237" s="56">
        <f t="shared" si="3"/>
        <v>0</v>
      </c>
      <c r="AG237" s="57">
        <f t="shared" si="4"/>
        <v>0</v>
      </c>
      <c r="AH237" s="57">
        <f t="shared" si="5"/>
        <v>0</v>
      </c>
      <c r="AI237" s="57">
        <f t="shared" si="6"/>
        <v>0</v>
      </c>
      <c r="AJ237" s="57">
        <f t="shared" si="7"/>
        <v>0</v>
      </c>
      <c r="AK237" s="56">
        <f t="shared" si="8"/>
        <v>0</v>
      </c>
      <c r="AL237" s="57">
        <f t="shared" si="9"/>
        <v>0</v>
      </c>
      <c r="AM237" s="57">
        <f t="shared" si="10"/>
        <v>-0.048408307</v>
      </c>
      <c r="AN237" s="57">
        <f t="shared" si="11"/>
        <v>0</v>
      </c>
      <c r="AO237" s="57">
        <f t="shared" si="12"/>
        <v>-0.048408307</v>
      </c>
    </row>
    <row r="238">
      <c r="A238" s="53">
        <v>237.0</v>
      </c>
      <c r="B238" s="55" t="s">
        <v>1525</v>
      </c>
      <c r="C238" s="55" t="s">
        <v>1800</v>
      </c>
      <c r="D238" s="55" t="s">
        <v>1801</v>
      </c>
      <c r="E238" s="56">
        <v>31.0</v>
      </c>
      <c r="F238" s="55" t="s">
        <v>1808</v>
      </c>
      <c r="G238" s="55" t="s">
        <v>1820</v>
      </c>
      <c r="H238" s="55" t="s">
        <v>1804</v>
      </c>
      <c r="I238" s="55" t="s">
        <v>1819</v>
      </c>
      <c r="J238" s="56">
        <v>2.0</v>
      </c>
      <c r="K238" s="56">
        <v>2.0</v>
      </c>
      <c r="L238" s="56">
        <v>0.0</v>
      </c>
      <c r="M238" s="56">
        <v>0.0</v>
      </c>
      <c r="N238" s="56">
        <v>0.0</v>
      </c>
      <c r="O238" s="56">
        <v>0.0</v>
      </c>
      <c r="P238" s="56">
        <v>0.0</v>
      </c>
      <c r="Q238" s="56">
        <v>0.0</v>
      </c>
      <c r="R238" s="56">
        <v>0.0</v>
      </c>
      <c r="S238" s="56">
        <v>0.0</v>
      </c>
      <c r="T238" s="56">
        <v>1.0</v>
      </c>
      <c r="U238" s="56">
        <v>0.0</v>
      </c>
      <c r="V238" s="56">
        <v>0.0</v>
      </c>
      <c r="W238" s="56">
        <v>0.0</v>
      </c>
      <c r="X238" s="56">
        <v>0.0</v>
      </c>
      <c r="Y238" s="56">
        <v>0.0</v>
      </c>
      <c r="Z238" s="56">
        <v>0.0</v>
      </c>
      <c r="AA238" s="56"/>
      <c r="AB238" s="56"/>
      <c r="AC238" s="56"/>
      <c r="AD238" s="56">
        <f t="shared" si="1"/>
        <v>0</v>
      </c>
      <c r="AE238" s="56">
        <f t="shared" si="2"/>
        <v>0</v>
      </c>
      <c r="AF238" s="56">
        <f t="shared" si="3"/>
        <v>0</v>
      </c>
      <c r="AG238" s="57">
        <f t="shared" si="4"/>
        <v>0</v>
      </c>
      <c r="AH238" s="57">
        <f t="shared" si="5"/>
        <v>0</v>
      </c>
      <c r="AI238" s="57">
        <f t="shared" si="6"/>
        <v>0</v>
      </c>
      <c r="AJ238" s="57">
        <f t="shared" si="7"/>
        <v>0</v>
      </c>
      <c r="AK238" s="56">
        <f t="shared" si="8"/>
        <v>0</v>
      </c>
      <c r="AL238" s="57">
        <f t="shared" si="9"/>
        <v>0</v>
      </c>
      <c r="AM238" s="57">
        <f t="shared" si="10"/>
        <v>-0.048408307</v>
      </c>
      <c r="AN238" s="57">
        <f t="shared" si="11"/>
        <v>0</v>
      </c>
      <c r="AO238" s="57">
        <f t="shared" si="12"/>
        <v>-0.048408307</v>
      </c>
    </row>
    <row r="239">
      <c r="A239" s="53">
        <v>238.0</v>
      </c>
      <c r="B239" s="55" t="s">
        <v>585</v>
      </c>
      <c r="C239" s="55" t="s">
        <v>1800</v>
      </c>
      <c r="D239" s="55" t="s">
        <v>1801</v>
      </c>
      <c r="E239" s="56">
        <v>32.0</v>
      </c>
      <c r="F239" s="55" t="s">
        <v>1802</v>
      </c>
      <c r="G239" s="55" t="s">
        <v>1822</v>
      </c>
      <c r="H239" s="55" t="s">
        <v>1804</v>
      </c>
      <c r="I239" s="55" t="s">
        <v>1821</v>
      </c>
      <c r="J239" s="56">
        <v>2.0</v>
      </c>
      <c r="K239" s="56">
        <v>2.0</v>
      </c>
      <c r="L239" s="56">
        <v>0.0</v>
      </c>
      <c r="M239" s="56">
        <v>0.0</v>
      </c>
      <c r="N239" s="56">
        <v>0.0</v>
      </c>
      <c r="O239" s="56">
        <v>0.0</v>
      </c>
      <c r="P239" s="56">
        <v>0.0</v>
      </c>
      <c r="Q239" s="56">
        <v>0.0</v>
      </c>
      <c r="R239" s="56">
        <v>0.0</v>
      </c>
      <c r="S239" s="56">
        <v>0.0</v>
      </c>
      <c r="T239" s="56">
        <v>1.0</v>
      </c>
      <c r="U239" s="56">
        <v>0.0</v>
      </c>
      <c r="V239" s="56">
        <v>0.0</v>
      </c>
      <c r="W239" s="56">
        <v>0.0</v>
      </c>
      <c r="X239" s="56">
        <v>0.0</v>
      </c>
      <c r="Y239" s="56">
        <v>0.0</v>
      </c>
      <c r="Z239" s="56">
        <v>0.0</v>
      </c>
      <c r="AA239" s="56"/>
      <c r="AB239" s="56"/>
      <c r="AC239" s="56"/>
      <c r="AD239" s="56">
        <f t="shared" si="1"/>
        <v>0</v>
      </c>
      <c r="AE239" s="56">
        <f t="shared" si="2"/>
        <v>0</v>
      </c>
      <c r="AF239" s="56">
        <f t="shared" si="3"/>
        <v>0</v>
      </c>
      <c r="AG239" s="57">
        <f t="shared" si="4"/>
        <v>0</v>
      </c>
      <c r="AH239" s="57">
        <f t="shared" si="5"/>
        <v>0</v>
      </c>
      <c r="AI239" s="57">
        <f t="shared" si="6"/>
        <v>0</v>
      </c>
      <c r="AJ239" s="57">
        <f t="shared" si="7"/>
        <v>0</v>
      </c>
      <c r="AK239" s="56">
        <f t="shared" si="8"/>
        <v>0</v>
      </c>
      <c r="AL239" s="57">
        <f t="shared" si="9"/>
        <v>0</v>
      </c>
      <c r="AM239" s="57">
        <f t="shared" si="10"/>
        <v>-0.048408307</v>
      </c>
      <c r="AN239" s="57">
        <f t="shared" si="11"/>
        <v>0</v>
      </c>
      <c r="AO239" s="57">
        <f t="shared" si="12"/>
        <v>-0.048408307</v>
      </c>
    </row>
    <row r="240">
      <c r="A240" s="53">
        <v>239.0</v>
      </c>
      <c r="B240" s="55" t="s">
        <v>1436</v>
      </c>
      <c r="C240" s="55" t="s">
        <v>1800</v>
      </c>
      <c r="D240" s="55" t="s">
        <v>1801</v>
      </c>
      <c r="E240" s="56">
        <v>31.0</v>
      </c>
      <c r="F240" s="55" t="s">
        <v>1802</v>
      </c>
      <c r="G240" s="55" t="s">
        <v>1821</v>
      </c>
      <c r="H240" s="55" t="s">
        <v>1804</v>
      </c>
      <c r="I240" s="55" t="s">
        <v>1828</v>
      </c>
      <c r="J240" s="56">
        <v>3.0</v>
      </c>
      <c r="K240" s="56">
        <v>2.0</v>
      </c>
      <c r="L240" s="56">
        <v>0.0</v>
      </c>
      <c r="M240" s="56">
        <v>0.0</v>
      </c>
      <c r="N240" s="56">
        <v>0.0</v>
      </c>
      <c r="O240" s="56">
        <v>0.0</v>
      </c>
      <c r="P240" s="56">
        <v>0.0</v>
      </c>
      <c r="Q240" s="56">
        <v>1.0</v>
      </c>
      <c r="R240" s="56">
        <v>0.0</v>
      </c>
      <c r="S240" s="56">
        <v>0.0</v>
      </c>
      <c r="T240" s="56">
        <v>1.0</v>
      </c>
      <c r="U240" s="56">
        <v>0.0</v>
      </c>
      <c r="V240" s="56">
        <v>0.0</v>
      </c>
      <c r="W240" s="56">
        <v>1.0</v>
      </c>
      <c r="X240" s="56">
        <v>1.0</v>
      </c>
      <c r="Y240" s="56">
        <v>0.0</v>
      </c>
      <c r="Z240" s="56">
        <v>0.0</v>
      </c>
      <c r="AA240" s="56"/>
      <c r="AB240" s="56"/>
      <c r="AC240" s="56"/>
      <c r="AD240" s="56">
        <f t="shared" si="1"/>
        <v>0</v>
      </c>
      <c r="AE240" s="56">
        <f t="shared" si="2"/>
        <v>0</v>
      </c>
      <c r="AF240" s="56">
        <f t="shared" si="3"/>
        <v>0</v>
      </c>
      <c r="AG240" s="57">
        <f t="shared" si="4"/>
        <v>0</v>
      </c>
      <c r="AH240" s="57">
        <f t="shared" si="5"/>
        <v>0</v>
      </c>
      <c r="AI240" s="57">
        <f t="shared" si="6"/>
        <v>0</v>
      </c>
      <c r="AJ240" s="57">
        <f t="shared" si="7"/>
        <v>0</v>
      </c>
      <c r="AK240" s="56">
        <f t="shared" si="8"/>
        <v>0</v>
      </c>
      <c r="AL240" s="57">
        <f t="shared" si="9"/>
        <v>0</v>
      </c>
      <c r="AM240" s="57">
        <f t="shared" si="10"/>
        <v>-0.048408307</v>
      </c>
      <c r="AN240" s="57">
        <f t="shared" si="11"/>
        <v>-0.334349966</v>
      </c>
      <c r="AO240" s="57">
        <f t="shared" si="12"/>
        <v>-0.382758273</v>
      </c>
    </row>
    <row r="241">
      <c r="A241" s="53">
        <v>240.0</v>
      </c>
      <c r="B241" s="55" t="s">
        <v>1716</v>
      </c>
      <c r="C241" s="55" t="s">
        <v>1800</v>
      </c>
      <c r="D241" s="55" t="s">
        <v>1801</v>
      </c>
      <c r="E241" s="56">
        <v>26.0</v>
      </c>
      <c r="F241" s="55" t="s">
        <v>1802</v>
      </c>
      <c r="G241" s="55" t="s">
        <v>1827</v>
      </c>
      <c r="H241" s="55" t="s">
        <v>1804</v>
      </c>
      <c r="I241" s="55" t="s">
        <v>1826</v>
      </c>
      <c r="J241" s="56">
        <v>2.0</v>
      </c>
      <c r="K241" s="56">
        <v>2.0</v>
      </c>
      <c r="L241" s="56">
        <v>0.0</v>
      </c>
      <c r="M241" s="56">
        <v>0.0</v>
      </c>
      <c r="N241" s="56">
        <v>0.0</v>
      </c>
      <c r="O241" s="56">
        <v>0.0</v>
      </c>
      <c r="P241" s="56">
        <v>0.0</v>
      </c>
      <c r="Q241" s="56">
        <v>0.0</v>
      </c>
      <c r="R241" s="56">
        <v>0.0</v>
      </c>
      <c r="S241" s="56">
        <v>0.0</v>
      </c>
      <c r="T241" s="56">
        <v>1.0</v>
      </c>
      <c r="U241" s="56">
        <v>0.0</v>
      </c>
      <c r="V241" s="56">
        <v>0.0</v>
      </c>
      <c r="W241" s="56">
        <v>0.0</v>
      </c>
      <c r="X241" s="56">
        <v>0.0</v>
      </c>
      <c r="Y241" s="56">
        <v>0.0</v>
      </c>
      <c r="Z241" s="56">
        <v>0.0</v>
      </c>
      <c r="AA241" s="56"/>
      <c r="AB241" s="56"/>
      <c r="AC241" s="56"/>
      <c r="AD241" s="56">
        <f t="shared" si="1"/>
        <v>0</v>
      </c>
      <c r="AE241" s="56">
        <f t="shared" si="2"/>
        <v>0</v>
      </c>
      <c r="AF241" s="56">
        <f t="shared" si="3"/>
        <v>0</v>
      </c>
      <c r="AG241" s="57">
        <f t="shared" si="4"/>
        <v>0</v>
      </c>
      <c r="AH241" s="57">
        <f t="shared" si="5"/>
        <v>0</v>
      </c>
      <c r="AI241" s="57">
        <f t="shared" si="6"/>
        <v>0</v>
      </c>
      <c r="AJ241" s="57">
        <f t="shared" si="7"/>
        <v>0</v>
      </c>
      <c r="AK241" s="56">
        <f t="shared" si="8"/>
        <v>0</v>
      </c>
      <c r="AL241" s="57">
        <f t="shared" si="9"/>
        <v>0</v>
      </c>
      <c r="AM241" s="57">
        <f t="shared" si="10"/>
        <v>-0.048408307</v>
      </c>
      <c r="AN241" s="57">
        <f t="shared" si="11"/>
        <v>0</v>
      </c>
      <c r="AO241" s="57">
        <f t="shared" si="12"/>
        <v>-0.048408307</v>
      </c>
    </row>
    <row r="242">
      <c r="A242" s="53">
        <v>241.0</v>
      </c>
      <c r="B242" s="55" t="s">
        <v>1176</v>
      </c>
      <c r="C242" s="55" t="s">
        <v>1800</v>
      </c>
      <c r="D242" s="55" t="s">
        <v>1801</v>
      </c>
      <c r="E242" s="56">
        <v>26.0</v>
      </c>
      <c r="F242" s="55" t="s">
        <v>1808</v>
      </c>
      <c r="G242" s="55" t="s">
        <v>1815</v>
      </c>
      <c r="H242" s="58"/>
      <c r="I242" s="55" t="s">
        <v>1816</v>
      </c>
      <c r="J242" s="56">
        <v>2.0</v>
      </c>
      <c r="K242" s="56">
        <v>2.0</v>
      </c>
      <c r="L242" s="56">
        <v>0.0</v>
      </c>
      <c r="M242" s="56">
        <v>0.0</v>
      </c>
      <c r="N242" s="56">
        <v>0.0</v>
      </c>
      <c r="O242" s="56">
        <v>0.0</v>
      </c>
      <c r="P242" s="56">
        <v>0.0</v>
      </c>
      <c r="Q242" s="56">
        <v>0.0</v>
      </c>
      <c r="R242" s="56">
        <v>0.0</v>
      </c>
      <c r="S242" s="56">
        <v>0.0</v>
      </c>
      <c r="T242" s="56">
        <v>1.0</v>
      </c>
      <c r="U242" s="56">
        <v>0.0</v>
      </c>
      <c r="V242" s="56">
        <v>0.0</v>
      </c>
      <c r="W242" s="56">
        <v>0.0</v>
      </c>
      <c r="X242" s="56">
        <v>0.0</v>
      </c>
      <c r="Y242" s="56">
        <v>0.0</v>
      </c>
      <c r="Z242" s="56">
        <v>0.0</v>
      </c>
      <c r="AA242" s="56"/>
      <c r="AB242" s="56"/>
      <c r="AC242" s="56"/>
      <c r="AD242" s="56">
        <f t="shared" si="1"/>
        <v>0</v>
      </c>
      <c r="AE242" s="56">
        <f t="shared" si="2"/>
        <v>0</v>
      </c>
      <c r="AF242" s="56">
        <f t="shared" si="3"/>
        <v>0</v>
      </c>
      <c r="AG242" s="57">
        <f t="shared" si="4"/>
        <v>0</v>
      </c>
      <c r="AH242" s="57">
        <f t="shared" si="5"/>
        <v>0</v>
      </c>
      <c r="AI242" s="57">
        <f t="shared" si="6"/>
        <v>0</v>
      </c>
      <c r="AJ242" s="57">
        <f t="shared" si="7"/>
        <v>0</v>
      </c>
      <c r="AK242" s="56">
        <f t="shared" si="8"/>
        <v>0</v>
      </c>
      <c r="AL242" s="57">
        <f t="shared" si="9"/>
        <v>0</v>
      </c>
      <c r="AM242" s="57">
        <f t="shared" si="10"/>
        <v>-0.048408307</v>
      </c>
      <c r="AN242" s="57">
        <f t="shared" si="11"/>
        <v>0</v>
      </c>
      <c r="AO242" s="57">
        <f t="shared" si="12"/>
        <v>-0.048408307</v>
      </c>
    </row>
    <row r="243">
      <c r="A243" s="53">
        <v>242.0</v>
      </c>
      <c r="B243" s="55" t="s">
        <v>1845</v>
      </c>
      <c r="C243" s="55" t="s">
        <v>1800</v>
      </c>
      <c r="D243" s="55" t="s">
        <v>1801</v>
      </c>
      <c r="E243" s="56">
        <v>26.0</v>
      </c>
      <c r="F243" s="55" t="s">
        <v>1808</v>
      </c>
      <c r="G243" s="55" t="s">
        <v>1813</v>
      </c>
      <c r="H243" s="55" t="s">
        <v>1804</v>
      </c>
      <c r="I243" s="55" t="s">
        <v>1814</v>
      </c>
      <c r="J243" s="56">
        <v>2.0</v>
      </c>
      <c r="K243" s="56">
        <v>2.0</v>
      </c>
      <c r="L243" s="56">
        <v>0.0</v>
      </c>
      <c r="M243" s="56">
        <v>0.0</v>
      </c>
      <c r="N243" s="56">
        <v>0.0</v>
      </c>
      <c r="O243" s="56">
        <v>0.0</v>
      </c>
      <c r="P243" s="56">
        <v>0.0</v>
      </c>
      <c r="Q243" s="56">
        <v>0.0</v>
      </c>
      <c r="R243" s="56">
        <v>0.0</v>
      </c>
      <c r="S243" s="56">
        <v>0.0</v>
      </c>
      <c r="T243" s="56">
        <v>1.0</v>
      </c>
      <c r="U243" s="56">
        <v>0.0</v>
      </c>
      <c r="V243" s="56">
        <v>0.0</v>
      </c>
      <c r="W243" s="56">
        <v>0.0</v>
      </c>
      <c r="X243" s="56">
        <v>0.0</v>
      </c>
      <c r="Y243" s="56">
        <v>0.0</v>
      </c>
      <c r="Z243" s="56">
        <v>0.0</v>
      </c>
      <c r="AA243" s="56"/>
      <c r="AB243" s="56"/>
      <c r="AC243" s="56"/>
      <c r="AD243" s="56">
        <f t="shared" si="1"/>
        <v>0</v>
      </c>
      <c r="AE243" s="56">
        <f t="shared" si="2"/>
        <v>0</v>
      </c>
      <c r="AF243" s="56">
        <f t="shared" si="3"/>
        <v>0</v>
      </c>
      <c r="AG243" s="57">
        <f t="shared" si="4"/>
        <v>0</v>
      </c>
      <c r="AH243" s="57">
        <f t="shared" si="5"/>
        <v>0</v>
      </c>
      <c r="AI243" s="57">
        <f t="shared" si="6"/>
        <v>0</v>
      </c>
      <c r="AJ243" s="57">
        <f t="shared" si="7"/>
        <v>0</v>
      </c>
      <c r="AK243" s="56">
        <f t="shared" si="8"/>
        <v>0</v>
      </c>
      <c r="AL243" s="57">
        <f t="shared" si="9"/>
        <v>0</v>
      </c>
      <c r="AM243" s="57">
        <f t="shared" si="10"/>
        <v>-0.048408307</v>
      </c>
      <c r="AN243" s="57">
        <f t="shared" si="11"/>
        <v>0</v>
      </c>
      <c r="AO243" s="57">
        <f t="shared" si="12"/>
        <v>-0.048408307</v>
      </c>
    </row>
    <row r="244">
      <c r="A244" s="53">
        <v>243.0</v>
      </c>
      <c r="B244" s="55" t="s">
        <v>1488</v>
      </c>
      <c r="C244" s="55" t="s">
        <v>1800</v>
      </c>
      <c r="D244" s="55" t="s">
        <v>1801</v>
      </c>
      <c r="E244" s="56">
        <v>26.0</v>
      </c>
      <c r="F244" s="55" t="s">
        <v>1808</v>
      </c>
      <c r="G244" s="55" t="s">
        <v>1812</v>
      </c>
      <c r="H244" s="58"/>
      <c r="I244" s="55" t="s">
        <v>1811</v>
      </c>
      <c r="J244" s="56">
        <v>2.0</v>
      </c>
      <c r="K244" s="56">
        <v>2.0</v>
      </c>
      <c r="L244" s="56">
        <v>0.0</v>
      </c>
      <c r="M244" s="56">
        <v>0.0</v>
      </c>
      <c r="N244" s="56">
        <v>0.0</v>
      </c>
      <c r="O244" s="56">
        <v>0.0</v>
      </c>
      <c r="P244" s="56">
        <v>0.0</v>
      </c>
      <c r="Q244" s="56">
        <v>0.0</v>
      </c>
      <c r="R244" s="56">
        <v>0.0</v>
      </c>
      <c r="S244" s="56">
        <v>0.0</v>
      </c>
      <c r="T244" s="56">
        <v>1.0</v>
      </c>
      <c r="U244" s="56">
        <v>0.0</v>
      </c>
      <c r="V244" s="56">
        <v>0.0</v>
      </c>
      <c r="W244" s="56">
        <v>0.0</v>
      </c>
      <c r="X244" s="56">
        <v>0.0</v>
      </c>
      <c r="Y244" s="56">
        <v>0.0</v>
      </c>
      <c r="Z244" s="56">
        <v>0.0</v>
      </c>
      <c r="AA244" s="56"/>
      <c r="AB244" s="56"/>
      <c r="AC244" s="56"/>
      <c r="AD244" s="56">
        <f t="shared" si="1"/>
        <v>0</v>
      </c>
      <c r="AE244" s="56">
        <f t="shared" si="2"/>
        <v>0</v>
      </c>
      <c r="AF244" s="56">
        <f t="shared" si="3"/>
        <v>0</v>
      </c>
      <c r="AG244" s="57">
        <f t="shared" si="4"/>
        <v>0</v>
      </c>
      <c r="AH244" s="57">
        <f t="shared" si="5"/>
        <v>0</v>
      </c>
      <c r="AI244" s="57">
        <f t="shared" si="6"/>
        <v>0</v>
      </c>
      <c r="AJ244" s="57">
        <f t="shared" si="7"/>
        <v>0</v>
      </c>
      <c r="AK244" s="56">
        <f t="shared" si="8"/>
        <v>0</v>
      </c>
      <c r="AL244" s="57">
        <f t="shared" si="9"/>
        <v>0</v>
      </c>
      <c r="AM244" s="57">
        <f t="shared" si="10"/>
        <v>-0.048408307</v>
      </c>
      <c r="AN244" s="57">
        <f t="shared" si="11"/>
        <v>0</v>
      </c>
      <c r="AO244" s="57">
        <f t="shared" si="12"/>
        <v>-0.048408307</v>
      </c>
    </row>
    <row r="245">
      <c r="A245" s="53">
        <v>244.0</v>
      </c>
      <c r="B245" s="55" t="s">
        <v>1645</v>
      </c>
      <c r="C245" s="55" t="s">
        <v>1800</v>
      </c>
      <c r="D245" s="55" t="s">
        <v>1801</v>
      </c>
      <c r="E245" s="56">
        <v>28.0</v>
      </c>
      <c r="F245" s="55" t="s">
        <v>1808</v>
      </c>
      <c r="G245" s="55" t="s">
        <v>1819</v>
      </c>
      <c r="H245" s="58"/>
      <c r="I245" s="55" t="s">
        <v>1820</v>
      </c>
      <c r="J245" s="56">
        <v>5.0</v>
      </c>
      <c r="K245" s="56">
        <v>4.0</v>
      </c>
      <c r="L245" s="56">
        <v>0.0</v>
      </c>
      <c r="M245" s="56">
        <v>0.0</v>
      </c>
      <c r="N245" s="56">
        <v>0.0</v>
      </c>
      <c r="O245" s="56">
        <v>0.0</v>
      </c>
      <c r="P245" s="56">
        <v>0.0</v>
      </c>
      <c r="Q245" s="56">
        <v>0.0</v>
      </c>
      <c r="R245" s="56">
        <v>1.0</v>
      </c>
      <c r="S245" s="56">
        <v>0.0</v>
      </c>
      <c r="T245" s="56">
        <v>1.0</v>
      </c>
      <c r="U245" s="56">
        <v>0.0</v>
      </c>
      <c r="V245" s="56">
        <v>0.0</v>
      </c>
      <c r="W245" s="56">
        <v>0.0</v>
      </c>
      <c r="X245" s="56">
        <v>0.0</v>
      </c>
      <c r="Y245" s="56">
        <v>0.0</v>
      </c>
      <c r="Z245" s="56">
        <v>0.0</v>
      </c>
      <c r="AA245" s="56"/>
      <c r="AB245" s="56"/>
      <c r="AC245" s="56"/>
      <c r="AD245" s="56">
        <f t="shared" si="1"/>
        <v>0</v>
      </c>
      <c r="AE245" s="56">
        <f t="shared" si="2"/>
        <v>0</v>
      </c>
      <c r="AF245" s="56">
        <f t="shared" si="3"/>
        <v>0</v>
      </c>
      <c r="AG245" s="57">
        <f t="shared" si="4"/>
        <v>0</v>
      </c>
      <c r="AH245" s="57">
        <f t="shared" si="5"/>
        <v>0</v>
      </c>
      <c r="AI245" s="57">
        <f t="shared" si="6"/>
        <v>0</v>
      </c>
      <c r="AJ245" s="57">
        <f t="shared" si="7"/>
        <v>0</v>
      </c>
      <c r="AK245" s="56">
        <f t="shared" si="8"/>
        <v>1</v>
      </c>
      <c r="AL245" s="57">
        <f t="shared" si="9"/>
        <v>0.3533382409</v>
      </c>
      <c r="AM245" s="57">
        <f t="shared" si="10"/>
        <v>-0.048408307</v>
      </c>
      <c r="AN245" s="57">
        <f t="shared" si="11"/>
        <v>0</v>
      </c>
      <c r="AO245" s="57">
        <f t="shared" si="12"/>
        <v>0.3049299339</v>
      </c>
    </row>
    <row r="246">
      <c r="A246" s="53">
        <v>245.0</v>
      </c>
      <c r="B246" s="55" t="s">
        <v>1245</v>
      </c>
      <c r="C246" s="55" t="s">
        <v>1800</v>
      </c>
      <c r="D246" s="55" t="s">
        <v>1801</v>
      </c>
      <c r="E246" s="56">
        <v>25.0</v>
      </c>
      <c r="F246" s="55" t="s">
        <v>1808</v>
      </c>
      <c r="G246" s="55" t="s">
        <v>1825</v>
      </c>
      <c r="H246" s="55" t="s">
        <v>1804</v>
      </c>
      <c r="I246" s="55" t="s">
        <v>1824</v>
      </c>
      <c r="J246" s="56">
        <v>2.0</v>
      </c>
      <c r="K246" s="56">
        <v>2.0</v>
      </c>
      <c r="L246" s="56">
        <v>0.0</v>
      </c>
      <c r="M246" s="56">
        <v>0.0</v>
      </c>
      <c r="N246" s="56">
        <v>0.0</v>
      </c>
      <c r="O246" s="56">
        <v>0.0</v>
      </c>
      <c r="P246" s="56">
        <v>0.0</v>
      </c>
      <c r="Q246" s="56">
        <v>0.0</v>
      </c>
      <c r="R246" s="56">
        <v>0.0</v>
      </c>
      <c r="S246" s="56">
        <v>0.0</v>
      </c>
      <c r="T246" s="56">
        <v>1.0</v>
      </c>
      <c r="U246" s="56">
        <v>0.0</v>
      </c>
      <c r="V246" s="56">
        <v>0.0</v>
      </c>
      <c r="W246" s="56">
        <v>0.0</v>
      </c>
      <c r="X246" s="56">
        <v>0.0</v>
      </c>
      <c r="Y246" s="56">
        <v>0.0</v>
      </c>
      <c r="Z246" s="56">
        <v>0.0</v>
      </c>
      <c r="AA246" s="56"/>
      <c r="AB246" s="56"/>
      <c r="AC246" s="56"/>
      <c r="AD246" s="56">
        <f t="shared" si="1"/>
        <v>0</v>
      </c>
      <c r="AE246" s="56">
        <f t="shared" si="2"/>
        <v>0</v>
      </c>
      <c r="AF246" s="56">
        <f t="shared" si="3"/>
        <v>0</v>
      </c>
      <c r="AG246" s="57">
        <f t="shared" si="4"/>
        <v>0</v>
      </c>
      <c r="AH246" s="57">
        <f t="shared" si="5"/>
        <v>0</v>
      </c>
      <c r="AI246" s="57">
        <f t="shared" si="6"/>
        <v>0</v>
      </c>
      <c r="AJ246" s="57">
        <f t="shared" si="7"/>
        <v>0</v>
      </c>
      <c r="AK246" s="56">
        <f t="shared" si="8"/>
        <v>0</v>
      </c>
      <c r="AL246" s="57">
        <f t="shared" si="9"/>
        <v>0</v>
      </c>
      <c r="AM246" s="57">
        <f t="shared" si="10"/>
        <v>-0.048408307</v>
      </c>
      <c r="AN246" s="57">
        <f t="shared" si="11"/>
        <v>0</v>
      </c>
      <c r="AO246" s="57">
        <f t="shared" si="12"/>
        <v>-0.048408307</v>
      </c>
    </row>
    <row r="247">
      <c r="A247" s="53">
        <v>246.0</v>
      </c>
      <c r="B247" s="55" t="s">
        <v>1544</v>
      </c>
      <c r="C247" s="55" t="s">
        <v>1800</v>
      </c>
      <c r="D247" s="55" t="s">
        <v>1801</v>
      </c>
      <c r="E247" s="56">
        <v>25.0</v>
      </c>
      <c r="F247" s="55" t="s">
        <v>1802</v>
      </c>
      <c r="G247" s="55" t="s">
        <v>1810</v>
      </c>
      <c r="H247" s="55" t="s">
        <v>1804</v>
      </c>
      <c r="I247" s="55" t="s">
        <v>1809</v>
      </c>
      <c r="J247" s="56">
        <v>2.0</v>
      </c>
      <c r="K247" s="56">
        <v>2.0</v>
      </c>
      <c r="L247" s="56">
        <v>0.0</v>
      </c>
      <c r="M247" s="56">
        <v>0.0</v>
      </c>
      <c r="N247" s="56">
        <v>0.0</v>
      </c>
      <c r="O247" s="56">
        <v>0.0</v>
      </c>
      <c r="P247" s="56">
        <v>0.0</v>
      </c>
      <c r="Q247" s="56">
        <v>0.0</v>
      </c>
      <c r="R247" s="56">
        <v>0.0</v>
      </c>
      <c r="S247" s="56">
        <v>0.0</v>
      </c>
      <c r="T247" s="56">
        <v>1.0</v>
      </c>
      <c r="U247" s="56">
        <v>0.0</v>
      </c>
      <c r="V247" s="56">
        <v>0.0</v>
      </c>
      <c r="W247" s="56">
        <v>0.0</v>
      </c>
      <c r="X247" s="56">
        <v>0.0</v>
      </c>
      <c r="Y247" s="56">
        <v>0.0</v>
      </c>
      <c r="Z247" s="56">
        <v>0.0</v>
      </c>
      <c r="AA247" s="56"/>
      <c r="AB247" s="56"/>
      <c r="AC247" s="56"/>
      <c r="AD247" s="56">
        <f t="shared" si="1"/>
        <v>0</v>
      </c>
      <c r="AE247" s="56">
        <f t="shared" si="2"/>
        <v>0</v>
      </c>
      <c r="AF247" s="56">
        <f t="shared" si="3"/>
        <v>0</v>
      </c>
      <c r="AG247" s="57">
        <f t="shared" si="4"/>
        <v>0</v>
      </c>
      <c r="AH247" s="57">
        <f t="shared" si="5"/>
        <v>0</v>
      </c>
      <c r="AI247" s="57">
        <f t="shared" si="6"/>
        <v>0</v>
      </c>
      <c r="AJ247" s="57">
        <f t="shared" si="7"/>
        <v>0</v>
      </c>
      <c r="AK247" s="56">
        <f t="shared" si="8"/>
        <v>0</v>
      </c>
      <c r="AL247" s="57">
        <f t="shared" si="9"/>
        <v>0</v>
      </c>
      <c r="AM247" s="57">
        <f t="shared" si="10"/>
        <v>-0.048408307</v>
      </c>
      <c r="AN247" s="57">
        <f t="shared" si="11"/>
        <v>0</v>
      </c>
      <c r="AO247" s="57">
        <f t="shared" si="12"/>
        <v>-0.048408307</v>
      </c>
    </row>
    <row r="248">
      <c r="A248" s="53">
        <v>247.0</v>
      </c>
      <c r="B248" s="55" t="s">
        <v>1284</v>
      </c>
      <c r="C248" s="55" t="s">
        <v>1800</v>
      </c>
      <c r="D248" s="55" t="s">
        <v>1801</v>
      </c>
      <c r="E248" s="56">
        <v>32.0</v>
      </c>
      <c r="F248" s="55" t="s">
        <v>1808</v>
      </c>
      <c r="G248" s="55" t="s">
        <v>1815</v>
      </c>
      <c r="H248" s="58"/>
      <c r="I248" s="55" t="s">
        <v>1816</v>
      </c>
      <c r="J248" s="56">
        <v>3.0</v>
      </c>
      <c r="K248" s="56">
        <v>3.0</v>
      </c>
      <c r="L248" s="56">
        <v>0.0</v>
      </c>
      <c r="M248" s="56">
        <v>0.0</v>
      </c>
      <c r="N248" s="56">
        <v>0.0</v>
      </c>
      <c r="O248" s="56">
        <v>0.0</v>
      </c>
      <c r="P248" s="56">
        <v>0.0</v>
      </c>
      <c r="Q248" s="56">
        <v>0.0</v>
      </c>
      <c r="R248" s="56">
        <v>0.0</v>
      </c>
      <c r="S248" s="56">
        <v>0.0</v>
      </c>
      <c r="T248" s="56">
        <v>0.0</v>
      </c>
      <c r="U248" s="56">
        <v>0.0</v>
      </c>
      <c r="V248" s="56">
        <v>0.0</v>
      </c>
      <c r="W248" s="56">
        <v>0.0</v>
      </c>
      <c r="X248" s="56">
        <v>1.0</v>
      </c>
      <c r="Y248" s="56">
        <v>0.0</v>
      </c>
      <c r="Z248" s="56">
        <v>0.0</v>
      </c>
      <c r="AA248" s="56"/>
      <c r="AB248" s="56"/>
      <c r="AC248" s="56"/>
      <c r="AD248" s="56">
        <f t="shared" si="1"/>
        <v>0</v>
      </c>
      <c r="AE248" s="56">
        <f t="shared" si="2"/>
        <v>0</v>
      </c>
      <c r="AF248" s="56">
        <f t="shared" si="3"/>
        <v>0</v>
      </c>
      <c r="AG248" s="57">
        <f t="shared" si="4"/>
        <v>0</v>
      </c>
      <c r="AH248" s="57">
        <f t="shared" si="5"/>
        <v>0</v>
      </c>
      <c r="AI248" s="57">
        <f t="shared" si="6"/>
        <v>0</v>
      </c>
      <c r="AJ248" s="57">
        <f t="shared" si="7"/>
        <v>0</v>
      </c>
      <c r="AK248" s="56">
        <f t="shared" si="8"/>
        <v>0</v>
      </c>
      <c r="AL248" s="57">
        <f t="shared" si="9"/>
        <v>0</v>
      </c>
      <c r="AM248" s="57">
        <f t="shared" si="10"/>
        <v>0</v>
      </c>
      <c r="AN248" s="57">
        <f t="shared" si="11"/>
        <v>-0.334349966</v>
      </c>
      <c r="AO248" s="57">
        <f t="shared" si="12"/>
        <v>-0.334349966</v>
      </c>
    </row>
    <row r="249">
      <c r="A249" s="53">
        <v>248.0</v>
      </c>
      <c r="B249" s="55" t="s">
        <v>537</v>
      </c>
      <c r="C249" s="55" t="s">
        <v>1800</v>
      </c>
      <c r="D249" s="55" t="s">
        <v>1801</v>
      </c>
      <c r="E249" s="56">
        <v>29.0</v>
      </c>
      <c r="F249" s="55" t="s">
        <v>1808</v>
      </c>
      <c r="G249" s="55" t="s">
        <v>1815</v>
      </c>
      <c r="H249" s="58"/>
      <c r="I249" s="55" t="s">
        <v>1816</v>
      </c>
      <c r="J249" s="56">
        <v>2.0</v>
      </c>
      <c r="K249" s="56">
        <v>2.0</v>
      </c>
      <c r="L249" s="56">
        <v>0.0</v>
      </c>
      <c r="M249" s="56">
        <v>0.0</v>
      </c>
      <c r="N249" s="56">
        <v>0.0</v>
      </c>
      <c r="O249" s="56">
        <v>0.0</v>
      </c>
      <c r="P249" s="56">
        <v>0.0</v>
      </c>
      <c r="Q249" s="56">
        <v>0.0</v>
      </c>
      <c r="R249" s="56">
        <v>0.0</v>
      </c>
      <c r="S249" s="56">
        <v>0.0</v>
      </c>
      <c r="T249" s="56">
        <v>2.0</v>
      </c>
      <c r="U249" s="56">
        <v>0.0</v>
      </c>
      <c r="V249" s="56">
        <v>0.0</v>
      </c>
      <c r="W249" s="56">
        <v>0.0</v>
      </c>
      <c r="X249" s="56">
        <v>0.0</v>
      </c>
      <c r="Y249" s="56">
        <v>0.0</v>
      </c>
      <c r="Z249" s="56">
        <v>0.0</v>
      </c>
      <c r="AA249" s="56"/>
      <c r="AB249" s="56"/>
      <c r="AC249" s="56"/>
      <c r="AD249" s="56">
        <f t="shared" si="1"/>
        <v>0</v>
      </c>
      <c r="AE249" s="56">
        <f t="shared" si="2"/>
        <v>0</v>
      </c>
      <c r="AF249" s="56">
        <f t="shared" si="3"/>
        <v>0</v>
      </c>
      <c r="AG249" s="57">
        <f t="shared" si="4"/>
        <v>0</v>
      </c>
      <c r="AH249" s="57">
        <f t="shared" si="5"/>
        <v>0</v>
      </c>
      <c r="AI249" s="57">
        <f t="shared" si="6"/>
        <v>0</v>
      </c>
      <c r="AJ249" s="57">
        <f t="shared" si="7"/>
        <v>0</v>
      </c>
      <c r="AK249" s="56">
        <f t="shared" si="8"/>
        <v>0</v>
      </c>
      <c r="AL249" s="57">
        <f t="shared" si="9"/>
        <v>0</v>
      </c>
      <c r="AM249" s="57">
        <f t="shared" si="10"/>
        <v>-0.096816614</v>
      </c>
      <c r="AN249" s="57">
        <f t="shared" si="11"/>
        <v>0</v>
      </c>
      <c r="AO249" s="57">
        <f t="shared" si="12"/>
        <v>-0.096816614</v>
      </c>
    </row>
    <row r="250">
      <c r="A250" s="53">
        <v>249.0</v>
      </c>
      <c r="B250" s="55" t="s">
        <v>1582</v>
      </c>
      <c r="C250" s="55" t="s">
        <v>1800</v>
      </c>
      <c r="D250" s="55" t="s">
        <v>1801</v>
      </c>
      <c r="E250" s="56">
        <v>31.0</v>
      </c>
      <c r="F250" s="55" t="s">
        <v>1808</v>
      </c>
      <c r="G250" s="55" t="s">
        <v>1806</v>
      </c>
      <c r="H250" s="55" t="s">
        <v>1804</v>
      </c>
      <c r="I250" s="55" t="s">
        <v>1818</v>
      </c>
      <c r="J250" s="56">
        <v>5.0</v>
      </c>
      <c r="K250" s="56">
        <v>4.0</v>
      </c>
      <c r="L250" s="56">
        <v>0.0</v>
      </c>
      <c r="M250" s="56">
        <v>0.0</v>
      </c>
      <c r="N250" s="56">
        <v>0.0</v>
      </c>
      <c r="O250" s="56">
        <v>0.0</v>
      </c>
      <c r="P250" s="56">
        <v>0.0</v>
      </c>
      <c r="Q250" s="56">
        <v>0.0</v>
      </c>
      <c r="R250" s="56">
        <v>1.0</v>
      </c>
      <c r="S250" s="56">
        <v>0.0</v>
      </c>
      <c r="T250" s="56">
        <v>2.0</v>
      </c>
      <c r="U250" s="56">
        <v>0.0</v>
      </c>
      <c r="V250" s="56">
        <v>0.0</v>
      </c>
      <c r="W250" s="56">
        <v>0.0</v>
      </c>
      <c r="X250" s="56">
        <v>0.0</v>
      </c>
      <c r="Y250" s="56">
        <v>0.0</v>
      </c>
      <c r="Z250" s="56">
        <v>0.0</v>
      </c>
      <c r="AA250" s="56"/>
      <c r="AB250" s="56"/>
      <c r="AC250" s="56"/>
      <c r="AD250" s="56">
        <f t="shared" si="1"/>
        <v>0</v>
      </c>
      <c r="AE250" s="56">
        <f t="shared" si="2"/>
        <v>0</v>
      </c>
      <c r="AF250" s="56">
        <f t="shared" si="3"/>
        <v>0</v>
      </c>
      <c r="AG250" s="57">
        <f t="shared" si="4"/>
        <v>0</v>
      </c>
      <c r="AH250" s="57">
        <f t="shared" si="5"/>
        <v>0</v>
      </c>
      <c r="AI250" s="57">
        <f t="shared" si="6"/>
        <v>0</v>
      </c>
      <c r="AJ250" s="57">
        <f t="shared" si="7"/>
        <v>0</v>
      </c>
      <c r="AK250" s="56">
        <f t="shared" si="8"/>
        <v>1</v>
      </c>
      <c r="AL250" s="57">
        <f t="shared" si="9"/>
        <v>0.3533382409</v>
      </c>
      <c r="AM250" s="57">
        <f t="shared" si="10"/>
        <v>-0.096816614</v>
      </c>
      <c r="AN250" s="57">
        <f t="shared" si="11"/>
        <v>0</v>
      </c>
      <c r="AO250" s="57">
        <f t="shared" si="12"/>
        <v>0.2565216269</v>
      </c>
    </row>
    <row r="251">
      <c r="A251" s="53">
        <v>250.0</v>
      </c>
      <c r="B251" s="55" t="s">
        <v>1586</v>
      </c>
      <c r="C251" s="55" t="s">
        <v>1800</v>
      </c>
      <c r="D251" s="55" t="s">
        <v>1801</v>
      </c>
      <c r="E251" s="56">
        <v>37.0</v>
      </c>
      <c r="F251" s="55" t="s">
        <v>1802</v>
      </c>
      <c r="G251" s="55" t="s">
        <v>1827</v>
      </c>
      <c r="H251" s="55" t="s">
        <v>1804</v>
      </c>
      <c r="I251" s="55" t="s">
        <v>1826</v>
      </c>
      <c r="J251" s="56">
        <v>4.0</v>
      </c>
      <c r="K251" s="56">
        <v>4.0</v>
      </c>
      <c r="L251" s="56">
        <v>0.0</v>
      </c>
      <c r="M251" s="56">
        <v>0.0</v>
      </c>
      <c r="N251" s="56">
        <v>0.0</v>
      </c>
      <c r="O251" s="56">
        <v>0.0</v>
      </c>
      <c r="P251" s="56">
        <v>0.0</v>
      </c>
      <c r="Q251" s="56">
        <v>1.0</v>
      </c>
      <c r="R251" s="56">
        <v>0.0</v>
      </c>
      <c r="S251" s="56">
        <v>0.0</v>
      </c>
      <c r="T251" s="56">
        <v>2.0</v>
      </c>
      <c r="U251" s="56">
        <v>0.0</v>
      </c>
      <c r="V251" s="56">
        <v>0.0</v>
      </c>
      <c r="W251" s="56">
        <v>0.0</v>
      </c>
      <c r="X251" s="56">
        <v>0.0</v>
      </c>
      <c r="Y251" s="56">
        <v>0.0</v>
      </c>
      <c r="Z251" s="56">
        <v>0.0</v>
      </c>
      <c r="AA251" s="56"/>
      <c r="AB251" s="56"/>
      <c r="AC251" s="56"/>
      <c r="AD251" s="56">
        <f t="shared" si="1"/>
        <v>0</v>
      </c>
      <c r="AE251" s="56">
        <f t="shared" si="2"/>
        <v>0</v>
      </c>
      <c r="AF251" s="56">
        <f t="shared" si="3"/>
        <v>0</v>
      </c>
      <c r="AG251" s="57">
        <f t="shared" si="4"/>
        <v>0</v>
      </c>
      <c r="AH251" s="57">
        <f t="shared" si="5"/>
        <v>0</v>
      </c>
      <c r="AI251" s="57">
        <f t="shared" si="6"/>
        <v>0</v>
      </c>
      <c r="AJ251" s="57">
        <f t="shared" si="7"/>
        <v>0</v>
      </c>
      <c r="AK251" s="56">
        <f t="shared" si="8"/>
        <v>0</v>
      </c>
      <c r="AL251" s="57">
        <f t="shared" si="9"/>
        <v>0</v>
      </c>
      <c r="AM251" s="57">
        <f t="shared" si="10"/>
        <v>-0.096816614</v>
      </c>
      <c r="AN251" s="57">
        <f t="shared" si="11"/>
        <v>0</v>
      </c>
      <c r="AO251" s="57">
        <f t="shared" si="12"/>
        <v>-0.096816614</v>
      </c>
    </row>
    <row r="252">
      <c r="A252" s="53">
        <v>251.0</v>
      </c>
      <c r="B252" s="55" t="s">
        <v>1619</v>
      </c>
      <c r="C252" s="55" t="s">
        <v>1800</v>
      </c>
      <c r="D252" s="55" t="s">
        <v>1801</v>
      </c>
      <c r="E252" s="56">
        <v>24.0</v>
      </c>
      <c r="F252" s="55" t="s">
        <v>1802</v>
      </c>
      <c r="G252" s="55" t="s">
        <v>1818</v>
      </c>
      <c r="H252" s="58"/>
      <c r="I252" s="55" t="s">
        <v>1806</v>
      </c>
      <c r="J252" s="56">
        <v>4.0</v>
      </c>
      <c r="K252" s="56">
        <v>4.0</v>
      </c>
      <c r="L252" s="56">
        <v>1.0</v>
      </c>
      <c r="M252" s="56">
        <v>0.0</v>
      </c>
      <c r="N252" s="56">
        <v>0.0</v>
      </c>
      <c r="O252" s="56">
        <v>0.0</v>
      </c>
      <c r="P252" s="56">
        <v>0.0</v>
      </c>
      <c r="Q252" s="56">
        <v>0.0</v>
      </c>
      <c r="R252" s="56">
        <v>0.0</v>
      </c>
      <c r="S252" s="56">
        <v>0.0</v>
      </c>
      <c r="T252" s="56">
        <v>2.0</v>
      </c>
      <c r="U252" s="56">
        <v>0.0</v>
      </c>
      <c r="V252" s="56">
        <v>0.0</v>
      </c>
      <c r="W252" s="56">
        <v>0.0</v>
      </c>
      <c r="X252" s="56">
        <v>0.0</v>
      </c>
      <c r="Y252" s="56">
        <v>0.0</v>
      </c>
      <c r="Z252" s="56">
        <v>0.0</v>
      </c>
      <c r="AA252" s="56"/>
      <c r="AB252" s="56"/>
      <c r="AC252" s="56"/>
      <c r="AD252" s="56">
        <f t="shared" si="1"/>
        <v>0</v>
      </c>
      <c r="AE252" s="56">
        <f t="shared" si="2"/>
        <v>0</v>
      </c>
      <c r="AF252" s="56">
        <f t="shared" si="3"/>
        <v>0</v>
      </c>
      <c r="AG252" s="57">
        <f t="shared" si="4"/>
        <v>0</v>
      </c>
      <c r="AH252" s="57">
        <f t="shared" si="5"/>
        <v>0</v>
      </c>
      <c r="AI252" s="57">
        <f t="shared" si="6"/>
        <v>0</v>
      </c>
      <c r="AJ252" s="57">
        <f t="shared" si="7"/>
        <v>0</v>
      </c>
      <c r="AK252" s="56">
        <f t="shared" si="8"/>
        <v>0</v>
      </c>
      <c r="AL252" s="57">
        <f t="shared" si="9"/>
        <v>0</v>
      </c>
      <c r="AM252" s="57">
        <f t="shared" si="10"/>
        <v>-0.096816614</v>
      </c>
      <c r="AN252" s="57">
        <f t="shared" si="11"/>
        <v>0</v>
      </c>
      <c r="AO252" s="57">
        <f t="shared" si="12"/>
        <v>-0.096816614</v>
      </c>
    </row>
    <row r="253">
      <c r="A253" s="53">
        <v>252.0</v>
      </c>
      <c r="B253" s="55" t="s">
        <v>564</v>
      </c>
      <c r="C253" s="55" t="s">
        <v>1800</v>
      </c>
      <c r="D253" s="55" t="s">
        <v>1801</v>
      </c>
      <c r="E253" s="56">
        <v>34.0</v>
      </c>
      <c r="F253" s="55" t="s">
        <v>1802</v>
      </c>
      <c r="G253" s="55" t="s">
        <v>1803</v>
      </c>
      <c r="H253" s="55" t="s">
        <v>1804</v>
      </c>
      <c r="I253" s="55" t="s">
        <v>1805</v>
      </c>
      <c r="J253" s="56">
        <v>2.0</v>
      </c>
      <c r="K253" s="56">
        <v>2.0</v>
      </c>
      <c r="L253" s="56">
        <v>0.0</v>
      </c>
      <c r="M253" s="56">
        <v>0.0</v>
      </c>
      <c r="N253" s="56">
        <v>0.0</v>
      </c>
      <c r="O253" s="56">
        <v>0.0</v>
      </c>
      <c r="P253" s="56">
        <v>0.0</v>
      </c>
      <c r="Q253" s="56">
        <v>0.0</v>
      </c>
      <c r="R253" s="56">
        <v>0.0</v>
      </c>
      <c r="S253" s="56">
        <v>0.0</v>
      </c>
      <c r="T253" s="56">
        <v>2.0</v>
      </c>
      <c r="U253" s="56">
        <v>0.0</v>
      </c>
      <c r="V253" s="56">
        <v>0.0</v>
      </c>
      <c r="W253" s="56">
        <v>0.0</v>
      </c>
      <c r="X253" s="56">
        <v>0.0</v>
      </c>
      <c r="Y253" s="56">
        <v>0.0</v>
      </c>
      <c r="Z253" s="56">
        <v>0.0</v>
      </c>
      <c r="AA253" s="56"/>
      <c r="AB253" s="56"/>
      <c r="AC253" s="56"/>
      <c r="AD253" s="56">
        <f t="shared" si="1"/>
        <v>0</v>
      </c>
      <c r="AE253" s="56">
        <f t="shared" si="2"/>
        <v>0</v>
      </c>
      <c r="AF253" s="56">
        <f t="shared" si="3"/>
        <v>0</v>
      </c>
      <c r="AG253" s="57">
        <f t="shared" si="4"/>
        <v>0</v>
      </c>
      <c r="AH253" s="57">
        <f t="shared" si="5"/>
        <v>0</v>
      </c>
      <c r="AI253" s="57">
        <f t="shared" si="6"/>
        <v>0</v>
      </c>
      <c r="AJ253" s="57">
        <f t="shared" si="7"/>
        <v>0</v>
      </c>
      <c r="AK253" s="56">
        <f t="shared" si="8"/>
        <v>0</v>
      </c>
      <c r="AL253" s="57">
        <f t="shared" si="9"/>
        <v>0</v>
      </c>
      <c r="AM253" s="57">
        <f t="shared" si="10"/>
        <v>-0.096816614</v>
      </c>
      <c r="AN253" s="57">
        <f t="shared" si="11"/>
        <v>0</v>
      </c>
      <c r="AO253" s="57">
        <f t="shared" si="12"/>
        <v>-0.096816614</v>
      </c>
    </row>
    <row r="254">
      <c r="A254" s="53">
        <v>253.0</v>
      </c>
      <c r="B254" s="55" t="s">
        <v>1216</v>
      </c>
      <c r="C254" s="55" t="s">
        <v>1800</v>
      </c>
      <c r="D254" s="55" t="s">
        <v>1801</v>
      </c>
      <c r="E254" s="56">
        <v>36.0</v>
      </c>
      <c r="F254" s="55" t="s">
        <v>1802</v>
      </c>
      <c r="G254" s="55" t="s">
        <v>1830</v>
      </c>
      <c r="H254" s="55" t="s">
        <v>1804</v>
      </c>
      <c r="I254" s="55" t="s">
        <v>1829</v>
      </c>
      <c r="J254" s="56">
        <v>3.0</v>
      </c>
      <c r="K254" s="56">
        <v>3.0</v>
      </c>
      <c r="L254" s="56">
        <v>0.0</v>
      </c>
      <c r="M254" s="56">
        <v>0.0</v>
      </c>
      <c r="N254" s="56">
        <v>0.0</v>
      </c>
      <c r="O254" s="56">
        <v>0.0</v>
      </c>
      <c r="P254" s="56">
        <v>0.0</v>
      </c>
      <c r="Q254" s="56">
        <v>0.0</v>
      </c>
      <c r="R254" s="56">
        <v>0.0</v>
      </c>
      <c r="S254" s="56">
        <v>0.0</v>
      </c>
      <c r="T254" s="56">
        <v>0.0</v>
      </c>
      <c r="U254" s="56">
        <v>0.0</v>
      </c>
      <c r="V254" s="56">
        <v>0.0</v>
      </c>
      <c r="W254" s="56">
        <v>0.0</v>
      </c>
      <c r="X254" s="56">
        <v>0.0</v>
      </c>
      <c r="Y254" s="56">
        <v>0.0</v>
      </c>
      <c r="Z254" s="56">
        <v>0.0</v>
      </c>
      <c r="AA254" s="56"/>
      <c r="AB254" s="56"/>
      <c r="AC254" s="56"/>
      <c r="AD254" s="56">
        <f t="shared" si="1"/>
        <v>0</v>
      </c>
      <c r="AE254" s="56">
        <f t="shared" si="2"/>
        <v>0</v>
      </c>
      <c r="AF254" s="56">
        <f t="shared" si="3"/>
        <v>0</v>
      </c>
      <c r="AG254" s="57">
        <f t="shared" si="4"/>
        <v>0</v>
      </c>
      <c r="AH254" s="57">
        <f t="shared" si="5"/>
        <v>0</v>
      </c>
      <c r="AI254" s="57">
        <f t="shared" si="6"/>
        <v>0</v>
      </c>
      <c r="AJ254" s="57">
        <f t="shared" si="7"/>
        <v>0</v>
      </c>
      <c r="AK254" s="56">
        <f t="shared" si="8"/>
        <v>0</v>
      </c>
      <c r="AL254" s="57">
        <f t="shared" si="9"/>
        <v>0</v>
      </c>
      <c r="AM254" s="57">
        <f t="shared" si="10"/>
        <v>0</v>
      </c>
      <c r="AN254" s="57">
        <f t="shared" si="11"/>
        <v>0</v>
      </c>
      <c r="AO254" s="57">
        <f t="shared" si="12"/>
        <v>0</v>
      </c>
    </row>
    <row r="255">
      <c r="A255" s="53">
        <v>254.0</v>
      </c>
      <c r="B255" s="55" t="s">
        <v>1646</v>
      </c>
      <c r="C255" s="55" t="s">
        <v>1800</v>
      </c>
      <c r="D255" s="55" t="s">
        <v>1801</v>
      </c>
      <c r="E255" s="56">
        <v>33.0</v>
      </c>
      <c r="F255" s="55" t="s">
        <v>1802</v>
      </c>
      <c r="G255" s="55" t="s">
        <v>1810</v>
      </c>
      <c r="H255" s="55" t="s">
        <v>1804</v>
      </c>
      <c r="I255" s="55" t="s">
        <v>1809</v>
      </c>
      <c r="J255" s="56">
        <v>3.0</v>
      </c>
      <c r="K255" s="56">
        <v>3.0</v>
      </c>
      <c r="L255" s="56">
        <v>0.0</v>
      </c>
      <c r="M255" s="56">
        <v>0.0</v>
      </c>
      <c r="N255" s="56">
        <v>0.0</v>
      </c>
      <c r="O255" s="56">
        <v>0.0</v>
      </c>
      <c r="P255" s="56">
        <v>0.0</v>
      </c>
      <c r="Q255" s="56">
        <v>0.0</v>
      </c>
      <c r="R255" s="56">
        <v>0.0</v>
      </c>
      <c r="S255" s="56">
        <v>0.0</v>
      </c>
      <c r="T255" s="56">
        <v>0.0</v>
      </c>
      <c r="U255" s="56">
        <v>0.0</v>
      </c>
      <c r="V255" s="56">
        <v>0.0</v>
      </c>
      <c r="W255" s="56">
        <v>0.0</v>
      </c>
      <c r="X255" s="56">
        <v>0.0</v>
      </c>
      <c r="Y255" s="56">
        <v>0.0</v>
      </c>
      <c r="Z255" s="56">
        <v>0.0</v>
      </c>
      <c r="AA255" s="56"/>
      <c r="AB255" s="56"/>
      <c r="AC255" s="56"/>
      <c r="AD255" s="56">
        <f t="shared" si="1"/>
        <v>0</v>
      </c>
      <c r="AE255" s="56">
        <f t="shared" si="2"/>
        <v>0</v>
      </c>
      <c r="AF255" s="56">
        <f t="shared" si="3"/>
        <v>0</v>
      </c>
      <c r="AG255" s="57">
        <f t="shared" si="4"/>
        <v>0</v>
      </c>
      <c r="AH255" s="57">
        <f t="shared" si="5"/>
        <v>0</v>
      </c>
      <c r="AI255" s="57">
        <f t="shared" si="6"/>
        <v>0</v>
      </c>
      <c r="AJ255" s="57">
        <f t="shared" si="7"/>
        <v>0</v>
      </c>
      <c r="AK255" s="56">
        <f t="shared" si="8"/>
        <v>0</v>
      </c>
      <c r="AL255" s="57">
        <f t="shared" si="9"/>
        <v>0</v>
      </c>
      <c r="AM255" s="57">
        <f t="shared" si="10"/>
        <v>0</v>
      </c>
      <c r="AN255" s="57">
        <f t="shared" si="11"/>
        <v>0</v>
      </c>
      <c r="AO255" s="57">
        <f t="shared" si="12"/>
        <v>0</v>
      </c>
    </row>
    <row r="256">
      <c r="A256" s="53">
        <v>255.0</v>
      </c>
      <c r="B256" s="55" t="s">
        <v>1697</v>
      </c>
      <c r="C256" s="55" t="s">
        <v>1800</v>
      </c>
      <c r="D256" s="55" t="s">
        <v>1801</v>
      </c>
      <c r="E256" s="56">
        <v>26.0</v>
      </c>
      <c r="F256" s="55" t="s">
        <v>1808</v>
      </c>
      <c r="G256" s="55" t="s">
        <v>1811</v>
      </c>
      <c r="H256" s="55" t="s">
        <v>1804</v>
      </c>
      <c r="I256" s="55" t="s">
        <v>1812</v>
      </c>
      <c r="J256" s="56">
        <v>5.0</v>
      </c>
      <c r="K256" s="56">
        <v>5.0</v>
      </c>
      <c r="L256" s="56">
        <v>1.0</v>
      </c>
      <c r="M256" s="56">
        <v>0.0</v>
      </c>
      <c r="N256" s="56">
        <v>0.0</v>
      </c>
      <c r="O256" s="56">
        <v>0.0</v>
      </c>
      <c r="P256" s="56">
        <v>0.0</v>
      </c>
      <c r="Q256" s="56">
        <v>0.0</v>
      </c>
      <c r="R256" s="56">
        <v>0.0</v>
      </c>
      <c r="S256" s="56">
        <v>0.0</v>
      </c>
      <c r="T256" s="56">
        <v>0.0</v>
      </c>
      <c r="U256" s="56">
        <v>0.0</v>
      </c>
      <c r="V256" s="56">
        <v>0.0</v>
      </c>
      <c r="W256" s="56">
        <v>0.0</v>
      </c>
      <c r="X256" s="56">
        <v>0.0</v>
      </c>
      <c r="Y256" s="56">
        <v>0.0</v>
      </c>
      <c r="Z256" s="56">
        <v>0.0</v>
      </c>
      <c r="AA256" s="56"/>
      <c r="AB256" s="56"/>
      <c r="AC256" s="56"/>
      <c r="AD256" s="56">
        <f t="shared" si="1"/>
        <v>0</v>
      </c>
      <c r="AE256" s="56">
        <f t="shared" si="2"/>
        <v>0</v>
      </c>
      <c r="AF256" s="56">
        <f t="shared" si="3"/>
        <v>0</v>
      </c>
      <c r="AG256" s="57">
        <f t="shared" si="4"/>
        <v>0</v>
      </c>
      <c r="AH256" s="57">
        <f t="shared" si="5"/>
        <v>0</v>
      </c>
      <c r="AI256" s="57">
        <f t="shared" si="6"/>
        <v>0</v>
      </c>
      <c r="AJ256" s="57">
        <f t="shared" si="7"/>
        <v>0</v>
      </c>
      <c r="AK256" s="56">
        <f t="shared" si="8"/>
        <v>0</v>
      </c>
      <c r="AL256" s="57">
        <f t="shared" si="9"/>
        <v>0</v>
      </c>
      <c r="AM256" s="57">
        <f t="shared" si="10"/>
        <v>0</v>
      </c>
      <c r="AN256" s="57">
        <f t="shared" si="11"/>
        <v>0</v>
      </c>
      <c r="AO256" s="57">
        <f t="shared" si="12"/>
        <v>0</v>
      </c>
    </row>
    <row r="257">
      <c r="A257" s="53">
        <v>256.0</v>
      </c>
      <c r="B257" s="55" t="s">
        <v>1597</v>
      </c>
      <c r="C257" s="55" t="s">
        <v>1800</v>
      </c>
      <c r="D257" s="55" t="s">
        <v>1801</v>
      </c>
      <c r="E257" s="56">
        <v>31.0</v>
      </c>
      <c r="F257" s="55" t="s">
        <v>1802</v>
      </c>
      <c r="G257" s="55" t="s">
        <v>1828</v>
      </c>
      <c r="H257" s="58"/>
      <c r="I257" s="55" t="s">
        <v>1821</v>
      </c>
      <c r="J257" s="56">
        <v>3.0</v>
      </c>
      <c r="K257" s="56">
        <v>3.0</v>
      </c>
      <c r="L257" s="56">
        <v>0.0</v>
      </c>
      <c r="M257" s="56">
        <v>0.0</v>
      </c>
      <c r="N257" s="56">
        <v>0.0</v>
      </c>
      <c r="O257" s="56">
        <v>0.0</v>
      </c>
      <c r="P257" s="56">
        <v>0.0</v>
      </c>
      <c r="Q257" s="56">
        <v>0.0</v>
      </c>
      <c r="R257" s="56">
        <v>0.0</v>
      </c>
      <c r="S257" s="56">
        <v>0.0</v>
      </c>
      <c r="T257" s="56">
        <v>0.0</v>
      </c>
      <c r="U257" s="56">
        <v>0.0</v>
      </c>
      <c r="V257" s="56">
        <v>0.0</v>
      </c>
      <c r="W257" s="56">
        <v>0.0</v>
      </c>
      <c r="X257" s="56">
        <v>0.0</v>
      </c>
      <c r="Y257" s="56">
        <v>0.0</v>
      </c>
      <c r="Z257" s="56">
        <v>0.0</v>
      </c>
      <c r="AA257" s="56"/>
      <c r="AB257" s="56"/>
      <c r="AC257" s="56"/>
      <c r="AD257" s="56">
        <f t="shared" si="1"/>
        <v>0</v>
      </c>
      <c r="AE257" s="56">
        <f t="shared" si="2"/>
        <v>0</v>
      </c>
      <c r="AF257" s="56">
        <f t="shared" si="3"/>
        <v>0</v>
      </c>
      <c r="AG257" s="57">
        <f t="shared" si="4"/>
        <v>0</v>
      </c>
      <c r="AH257" s="57">
        <f t="shared" si="5"/>
        <v>0</v>
      </c>
      <c r="AI257" s="57">
        <f t="shared" si="6"/>
        <v>0</v>
      </c>
      <c r="AJ257" s="57">
        <f t="shared" si="7"/>
        <v>0</v>
      </c>
      <c r="AK257" s="56">
        <f t="shared" si="8"/>
        <v>0</v>
      </c>
      <c r="AL257" s="57">
        <f t="shared" si="9"/>
        <v>0</v>
      </c>
      <c r="AM257" s="57">
        <f t="shared" si="10"/>
        <v>0</v>
      </c>
      <c r="AN257" s="57">
        <f t="shared" si="11"/>
        <v>0</v>
      </c>
      <c r="AO257" s="57">
        <f t="shared" si="12"/>
        <v>0</v>
      </c>
    </row>
    <row r="258">
      <c r="A258" s="53">
        <v>257.0</v>
      </c>
      <c r="B258" s="55" t="s">
        <v>1451</v>
      </c>
      <c r="C258" s="55" t="s">
        <v>1800</v>
      </c>
      <c r="D258" s="55" t="s">
        <v>1801</v>
      </c>
      <c r="E258" s="56">
        <v>24.0</v>
      </c>
      <c r="F258" s="55" t="s">
        <v>1808</v>
      </c>
      <c r="G258" s="55" t="s">
        <v>1820</v>
      </c>
      <c r="H258" s="55" t="s">
        <v>1804</v>
      </c>
      <c r="I258" s="55" t="s">
        <v>1819</v>
      </c>
      <c r="J258" s="56">
        <v>5.0</v>
      </c>
      <c r="K258" s="56">
        <v>4.0</v>
      </c>
      <c r="L258" s="56">
        <v>0.0</v>
      </c>
      <c r="M258" s="56">
        <v>0.0</v>
      </c>
      <c r="N258" s="56">
        <v>0.0</v>
      </c>
      <c r="O258" s="56">
        <v>0.0</v>
      </c>
      <c r="P258" s="56">
        <v>0.0</v>
      </c>
      <c r="Q258" s="56">
        <v>0.0</v>
      </c>
      <c r="R258" s="56">
        <v>1.0</v>
      </c>
      <c r="S258" s="56">
        <v>0.0</v>
      </c>
      <c r="T258" s="56">
        <v>3.0</v>
      </c>
      <c r="U258" s="56">
        <v>0.0</v>
      </c>
      <c r="V258" s="56">
        <v>0.0</v>
      </c>
      <c r="W258" s="56">
        <v>0.0</v>
      </c>
      <c r="X258" s="56">
        <v>0.0</v>
      </c>
      <c r="Y258" s="56">
        <v>0.0</v>
      </c>
      <c r="Z258" s="56">
        <v>0.0</v>
      </c>
      <c r="AA258" s="56"/>
      <c r="AB258" s="56"/>
      <c r="AC258" s="56"/>
      <c r="AD258" s="56">
        <f t="shared" si="1"/>
        <v>0</v>
      </c>
      <c r="AE258" s="56">
        <f t="shared" si="2"/>
        <v>0</v>
      </c>
      <c r="AF258" s="56">
        <f t="shared" si="3"/>
        <v>0</v>
      </c>
      <c r="AG258" s="57">
        <f t="shared" si="4"/>
        <v>0</v>
      </c>
      <c r="AH258" s="57">
        <f t="shared" si="5"/>
        <v>0</v>
      </c>
      <c r="AI258" s="57">
        <f t="shared" si="6"/>
        <v>0</v>
      </c>
      <c r="AJ258" s="57">
        <f t="shared" si="7"/>
        <v>0</v>
      </c>
      <c r="AK258" s="56">
        <f t="shared" si="8"/>
        <v>1</v>
      </c>
      <c r="AL258" s="57">
        <f t="shared" si="9"/>
        <v>0.3533382409</v>
      </c>
      <c r="AM258" s="57">
        <f t="shared" si="10"/>
        <v>-0.145224921</v>
      </c>
      <c r="AN258" s="57">
        <f t="shared" si="11"/>
        <v>0</v>
      </c>
      <c r="AO258" s="57">
        <f t="shared" si="12"/>
        <v>0.2081133199</v>
      </c>
    </row>
    <row r="259">
      <c r="A259" s="53">
        <v>258.0</v>
      </c>
      <c r="B259" s="55" t="s">
        <v>1487</v>
      </c>
      <c r="C259" s="55" t="s">
        <v>1800</v>
      </c>
      <c r="D259" s="55" t="s">
        <v>1801</v>
      </c>
      <c r="E259" s="56">
        <v>28.0</v>
      </c>
      <c r="F259" s="55" t="s">
        <v>1808</v>
      </c>
      <c r="G259" s="55" t="s">
        <v>1813</v>
      </c>
      <c r="H259" s="55" t="s">
        <v>1804</v>
      </c>
      <c r="I259" s="55" t="s">
        <v>1814</v>
      </c>
      <c r="J259" s="56">
        <v>3.0</v>
      </c>
      <c r="K259" s="56">
        <v>3.0</v>
      </c>
      <c r="L259" s="56">
        <v>0.0</v>
      </c>
      <c r="M259" s="56">
        <v>0.0</v>
      </c>
      <c r="N259" s="56">
        <v>0.0</v>
      </c>
      <c r="O259" s="56">
        <v>0.0</v>
      </c>
      <c r="P259" s="56">
        <v>0.0</v>
      </c>
      <c r="Q259" s="56">
        <v>0.0</v>
      </c>
      <c r="R259" s="56">
        <v>0.0</v>
      </c>
      <c r="S259" s="56">
        <v>0.0</v>
      </c>
      <c r="T259" s="56">
        <v>1.0</v>
      </c>
      <c r="U259" s="56">
        <v>0.0</v>
      </c>
      <c r="V259" s="56">
        <v>0.0</v>
      </c>
      <c r="W259" s="56">
        <v>0.0</v>
      </c>
      <c r="X259" s="56">
        <v>0.0</v>
      </c>
      <c r="Y259" s="56">
        <v>0.0</v>
      </c>
      <c r="Z259" s="56">
        <v>0.0</v>
      </c>
      <c r="AA259" s="56"/>
      <c r="AB259" s="56"/>
      <c r="AC259" s="56"/>
      <c r="AD259" s="56">
        <f t="shared" si="1"/>
        <v>0</v>
      </c>
      <c r="AE259" s="56">
        <f t="shared" si="2"/>
        <v>0</v>
      </c>
      <c r="AF259" s="56">
        <f t="shared" si="3"/>
        <v>0</v>
      </c>
      <c r="AG259" s="57">
        <f t="shared" si="4"/>
        <v>0</v>
      </c>
      <c r="AH259" s="57">
        <f t="shared" si="5"/>
        <v>0</v>
      </c>
      <c r="AI259" s="57">
        <f t="shared" si="6"/>
        <v>0</v>
      </c>
      <c r="AJ259" s="57">
        <f t="shared" si="7"/>
        <v>0</v>
      </c>
      <c r="AK259" s="56">
        <f t="shared" si="8"/>
        <v>0</v>
      </c>
      <c r="AL259" s="57">
        <f t="shared" si="9"/>
        <v>0</v>
      </c>
      <c r="AM259" s="57">
        <f t="shared" si="10"/>
        <v>-0.048408307</v>
      </c>
      <c r="AN259" s="57">
        <f t="shared" si="11"/>
        <v>0</v>
      </c>
      <c r="AO259" s="57">
        <f t="shared" si="12"/>
        <v>-0.048408307</v>
      </c>
    </row>
    <row r="260">
      <c r="A260" s="53">
        <v>259.0</v>
      </c>
      <c r="B260" s="55" t="s">
        <v>1546</v>
      </c>
      <c r="C260" s="55" t="s">
        <v>1800</v>
      </c>
      <c r="D260" s="55" t="s">
        <v>1801</v>
      </c>
      <c r="E260" s="56">
        <v>26.0</v>
      </c>
      <c r="F260" s="55" t="s">
        <v>1802</v>
      </c>
      <c r="G260" s="55" t="s">
        <v>1826</v>
      </c>
      <c r="H260" s="58"/>
      <c r="I260" s="55" t="s">
        <v>1827</v>
      </c>
      <c r="J260" s="56">
        <v>3.0</v>
      </c>
      <c r="K260" s="56">
        <v>3.0</v>
      </c>
      <c r="L260" s="56">
        <v>0.0</v>
      </c>
      <c r="M260" s="56">
        <v>0.0</v>
      </c>
      <c r="N260" s="56">
        <v>0.0</v>
      </c>
      <c r="O260" s="56">
        <v>0.0</v>
      </c>
      <c r="P260" s="56">
        <v>0.0</v>
      </c>
      <c r="Q260" s="56">
        <v>0.0</v>
      </c>
      <c r="R260" s="56">
        <v>0.0</v>
      </c>
      <c r="S260" s="56">
        <v>0.0</v>
      </c>
      <c r="T260" s="56">
        <v>1.0</v>
      </c>
      <c r="U260" s="56">
        <v>0.0</v>
      </c>
      <c r="V260" s="56">
        <v>0.0</v>
      </c>
      <c r="W260" s="56">
        <v>0.0</v>
      </c>
      <c r="X260" s="56">
        <v>0.0</v>
      </c>
      <c r="Y260" s="56">
        <v>0.0</v>
      </c>
      <c r="Z260" s="56">
        <v>0.0</v>
      </c>
      <c r="AA260" s="56"/>
      <c r="AB260" s="56"/>
      <c r="AC260" s="56"/>
      <c r="AD260" s="56">
        <f t="shared" si="1"/>
        <v>0</v>
      </c>
      <c r="AE260" s="56">
        <f t="shared" si="2"/>
        <v>0</v>
      </c>
      <c r="AF260" s="56">
        <f t="shared" si="3"/>
        <v>0</v>
      </c>
      <c r="AG260" s="57">
        <f t="shared" si="4"/>
        <v>0</v>
      </c>
      <c r="AH260" s="57">
        <f t="shared" si="5"/>
        <v>0</v>
      </c>
      <c r="AI260" s="57">
        <f t="shared" si="6"/>
        <v>0</v>
      </c>
      <c r="AJ260" s="57">
        <f t="shared" si="7"/>
        <v>0</v>
      </c>
      <c r="AK260" s="56">
        <f t="shared" si="8"/>
        <v>0</v>
      </c>
      <c r="AL260" s="57">
        <f t="shared" si="9"/>
        <v>0</v>
      </c>
      <c r="AM260" s="57">
        <f t="shared" si="10"/>
        <v>-0.048408307</v>
      </c>
      <c r="AN260" s="57">
        <f t="shared" si="11"/>
        <v>0</v>
      </c>
      <c r="AO260" s="57">
        <f t="shared" si="12"/>
        <v>-0.048408307</v>
      </c>
    </row>
    <row r="261">
      <c r="A261" s="53">
        <v>260.0</v>
      </c>
      <c r="B261" s="55" t="s">
        <v>1462</v>
      </c>
      <c r="C261" s="55" t="s">
        <v>1800</v>
      </c>
      <c r="D261" s="55" t="s">
        <v>1801</v>
      </c>
      <c r="E261" s="56">
        <v>22.0</v>
      </c>
      <c r="F261" s="55" t="s">
        <v>1802</v>
      </c>
      <c r="G261" s="55" t="s">
        <v>1818</v>
      </c>
      <c r="H261" s="58"/>
      <c r="I261" s="55" t="s">
        <v>1806</v>
      </c>
      <c r="J261" s="56">
        <v>3.0</v>
      </c>
      <c r="K261" s="56">
        <v>3.0</v>
      </c>
      <c r="L261" s="56">
        <v>0.0</v>
      </c>
      <c r="M261" s="56">
        <v>0.0</v>
      </c>
      <c r="N261" s="56">
        <v>0.0</v>
      </c>
      <c r="O261" s="56">
        <v>0.0</v>
      </c>
      <c r="P261" s="56">
        <v>0.0</v>
      </c>
      <c r="Q261" s="56">
        <v>0.0</v>
      </c>
      <c r="R261" s="56">
        <v>0.0</v>
      </c>
      <c r="S261" s="56">
        <v>0.0</v>
      </c>
      <c r="T261" s="56">
        <v>1.0</v>
      </c>
      <c r="U261" s="56">
        <v>0.0</v>
      </c>
      <c r="V261" s="56">
        <v>0.0</v>
      </c>
      <c r="W261" s="56">
        <v>0.0</v>
      </c>
      <c r="X261" s="56">
        <v>0.0</v>
      </c>
      <c r="Y261" s="56">
        <v>0.0</v>
      </c>
      <c r="Z261" s="56">
        <v>0.0</v>
      </c>
      <c r="AA261" s="56"/>
      <c r="AB261" s="56"/>
      <c r="AC261" s="56"/>
      <c r="AD261" s="56">
        <f t="shared" si="1"/>
        <v>0</v>
      </c>
      <c r="AE261" s="56">
        <f t="shared" si="2"/>
        <v>0</v>
      </c>
      <c r="AF261" s="56">
        <f t="shared" si="3"/>
        <v>0</v>
      </c>
      <c r="AG261" s="57">
        <f t="shared" si="4"/>
        <v>0</v>
      </c>
      <c r="AH261" s="57">
        <f t="shared" si="5"/>
        <v>0</v>
      </c>
      <c r="AI261" s="57">
        <f t="shared" si="6"/>
        <v>0</v>
      </c>
      <c r="AJ261" s="57">
        <f t="shared" si="7"/>
        <v>0</v>
      </c>
      <c r="AK261" s="56">
        <f t="shared" si="8"/>
        <v>0</v>
      </c>
      <c r="AL261" s="57">
        <f t="shared" si="9"/>
        <v>0</v>
      </c>
      <c r="AM261" s="57">
        <f t="shared" si="10"/>
        <v>-0.048408307</v>
      </c>
      <c r="AN261" s="57">
        <f t="shared" si="11"/>
        <v>0</v>
      </c>
      <c r="AO261" s="57">
        <f t="shared" si="12"/>
        <v>-0.048408307</v>
      </c>
    </row>
    <row r="262">
      <c r="A262" s="53">
        <v>261.0</v>
      </c>
      <c r="B262" s="55" t="s">
        <v>1218</v>
      </c>
      <c r="C262" s="55" t="s">
        <v>1800</v>
      </c>
      <c r="D262" s="55" t="s">
        <v>1801</v>
      </c>
      <c r="E262" s="56">
        <v>31.0</v>
      </c>
      <c r="F262" s="55" t="s">
        <v>1802</v>
      </c>
      <c r="G262" s="55" t="s">
        <v>1821</v>
      </c>
      <c r="H262" s="55" t="s">
        <v>1804</v>
      </c>
      <c r="I262" s="55" t="s">
        <v>1828</v>
      </c>
      <c r="J262" s="56">
        <v>3.0</v>
      </c>
      <c r="K262" s="56">
        <v>3.0</v>
      </c>
      <c r="L262" s="56">
        <v>0.0</v>
      </c>
      <c r="M262" s="56">
        <v>0.0</v>
      </c>
      <c r="N262" s="56">
        <v>0.0</v>
      </c>
      <c r="O262" s="56">
        <v>0.0</v>
      </c>
      <c r="P262" s="56">
        <v>0.0</v>
      </c>
      <c r="Q262" s="56">
        <v>0.0</v>
      </c>
      <c r="R262" s="56">
        <v>0.0</v>
      </c>
      <c r="S262" s="56">
        <v>0.0</v>
      </c>
      <c r="T262" s="56">
        <v>1.0</v>
      </c>
      <c r="U262" s="56">
        <v>0.0</v>
      </c>
      <c r="V262" s="56">
        <v>0.0</v>
      </c>
      <c r="W262" s="56">
        <v>0.0</v>
      </c>
      <c r="X262" s="56">
        <v>0.0</v>
      </c>
      <c r="Y262" s="56">
        <v>0.0</v>
      </c>
      <c r="Z262" s="56">
        <v>0.0</v>
      </c>
      <c r="AA262" s="56"/>
      <c r="AB262" s="56"/>
      <c r="AC262" s="56"/>
      <c r="AD262" s="56">
        <f t="shared" si="1"/>
        <v>0</v>
      </c>
      <c r="AE262" s="56">
        <f t="shared" si="2"/>
        <v>0</v>
      </c>
      <c r="AF262" s="56">
        <f t="shared" si="3"/>
        <v>0</v>
      </c>
      <c r="AG262" s="57">
        <f t="shared" si="4"/>
        <v>0</v>
      </c>
      <c r="AH262" s="57">
        <f t="shared" si="5"/>
        <v>0</v>
      </c>
      <c r="AI262" s="57">
        <f t="shared" si="6"/>
        <v>0</v>
      </c>
      <c r="AJ262" s="57">
        <f t="shared" si="7"/>
        <v>0</v>
      </c>
      <c r="AK262" s="56">
        <f t="shared" si="8"/>
        <v>0</v>
      </c>
      <c r="AL262" s="57">
        <f t="shared" si="9"/>
        <v>0</v>
      </c>
      <c r="AM262" s="57">
        <f t="shared" si="10"/>
        <v>-0.048408307</v>
      </c>
      <c r="AN262" s="57">
        <f t="shared" si="11"/>
        <v>0</v>
      </c>
      <c r="AO262" s="57">
        <f t="shared" si="12"/>
        <v>-0.048408307</v>
      </c>
    </row>
    <row r="263">
      <c r="A263" s="53">
        <v>262.0</v>
      </c>
      <c r="B263" s="55" t="s">
        <v>1268</v>
      </c>
      <c r="C263" s="55" t="s">
        <v>1800</v>
      </c>
      <c r="D263" s="55" t="s">
        <v>1801</v>
      </c>
      <c r="E263" s="56">
        <v>27.0</v>
      </c>
      <c r="F263" s="55" t="s">
        <v>1802</v>
      </c>
      <c r="G263" s="55" t="s">
        <v>1806</v>
      </c>
      <c r="H263" s="58"/>
      <c r="I263" s="55" t="s">
        <v>1807</v>
      </c>
      <c r="J263" s="56">
        <v>3.0</v>
      </c>
      <c r="K263" s="56">
        <v>3.0</v>
      </c>
      <c r="L263" s="56">
        <v>0.0</v>
      </c>
      <c r="M263" s="56">
        <v>0.0</v>
      </c>
      <c r="N263" s="56">
        <v>0.0</v>
      </c>
      <c r="O263" s="56">
        <v>0.0</v>
      </c>
      <c r="P263" s="56">
        <v>0.0</v>
      </c>
      <c r="Q263" s="56">
        <v>0.0</v>
      </c>
      <c r="R263" s="56">
        <v>0.0</v>
      </c>
      <c r="S263" s="56">
        <v>0.0</v>
      </c>
      <c r="T263" s="56">
        <v>1.0</v>
      </c>
      <c r="U263" s="56">
        <v>0.0</v>
      </c>
      <c r="V263" s="56">
        <v>0.0</v>
      </c>
      <c r="W263" s="56">
        <v>0.0</v>
      </c>
      <c r="X263" s="56">
        <v>0.0</v>
      </c>
      <c r="Y263" s="56">
        <v>0.0</v>
      </c>
      <c r="Z263" s="56">
        <v>0.0</v>
      </c>
      <c r="AA263" s="56"/>
      <c r="AB263" s="56"/>
      <c r="AC263" s="56"/>
      <c r="AD263" s="56">
        <f t="shared" si="1"/>
        <v>0</v>
      </c>
      <c r="AE263" s="56">
        <f t="shared" si="2"/>
        <v>0</v>
      </c>
      <c r="AF263" s="56">
        <f t="shared" si="3"/>
        <v>0</v>
      </c>
      <c r="AG263" s="57">
        <f t="shared" si="4"/>
        <v>0</v>
      </c>
      <c r="AH263" s="57">
        <f t="shared" si="5"/>
        <v>0</v>
      </c>
      <c r="AI263" s="57">
        <f t="shared" si="6"/>
        <v>0</v>
      </c>
      <c r="AJ263" s="57">
        <f t="shared" si="7"/>
        <v>0</v>
      </c>
      <c r="AK263" s="56">
        <f t="shared" si="8"/>
        <v>0</v>
      </c>
      <c r="AL263" s="57">
        <f t="shared" si="9"/>
        <v>0</v>
      </c>
      <c r="AM263" s="57">
        <f t="shared" si="10"/>
        <v>-0.048408307</v>
      </c>
      <c r="AN263" s="57">
        <f t="shared" si="11"/>
        <v>0</v>
      </c>
      <c r="AO263" s="57">
        <f t="shared" si="12"/>
        <v>-0.048408307</v>
      </c>
    </row>
    <row r="264">
      <c r="A264" s="53">
        <v>263.0</v>
      </c>
      <c r="B264" s="55" t="s">
        <v>1141</v>
      </c>
      <c r="C264" s="55" t="s">
        <v>1800</v>
      </c>
      <c r="D264" s="55" t="s">
        <v>1801</v>
      </c>
      <c r="E264" s="56">
        <v>30.0</v>
      </c>
      <c r="F264" s="55" t="s">
        <v>1802</v>
      </c>
      <c r="G264" s="55" t="s">
        <v>1810</v>
      </c>
      <c r="H264" s="55" t="s">
        <v>1804</v>
      </c>
      <c r="I264" s="55" t="s">
        <v>1809</v>
      </c>
      <c r="J264" s="56">
        <v>3.0</v>
      </c>
      <c r="K264" s="56">
        <v>3.0</v>
      </c>
      <c r="L264" s="56">
        <v>0.0</v>
      </c>
      <c r="M264" s="56">
        <v>0.0</v>
      </c>
      <c r="N264" s="56">
        <v>0.0</v>
      </c>
      <c r="O264" s="56">
        <v>0.0</v>
      </c>
      <c r="P264" s="56">
        <v>0.0</v>
      </c>
      <c r="Q264" s="56">
        <v>0.0</v>
      </c>
      <c r="R264" s="56">
        <v>0.0</v>
      </c>
      <c r="S264" s="56">
        <v>0.0</v>
      </c>
      <c r="T264" s="56">
        <v>1.0</v>
      </c>
      <c r="U264" s="56">
        <v>0.0</v>
      </c>
      <c r="V264" s="56">
        <v>0.0</v>
      </c>
      <c r="W264" s="56">
        <v>0.0</v>
      </c>
      <c r="X264" s="56">
        <v>0.0</v>
      </c>
      <c r="Y264" s="56">
        <v>0.0</v>
      </c>
      <c r="Z264" s="56">
        <v>0.0</v>
      </c>
      <c r="AA264" s="56"/>
      <c r="AB264" s="56"/>
      <c r="AC264" s="56"/>
      <c r="AD264" s="56">
        <f t="shared" si="1"/>
        <v>0</v>
      </c>
      <c r="AE264" s="56">
        <f t="shared" si="2"/>
        <v>0</v>
      </c>
      <c r="AF264" s="56">
        <f t="shared" si="3"/>
        <v>0</v>
      </c>
      <c r="AG264" s="57">
        <f t="shared" si="4"/>
        <v>0</v>
      </c>
      <c r="AH264" s="57">
        <f t="shared" si="5"/>
        <v>0</v>
      </c>
      <c r="AI264" s="57">
        <f t="shared" si="6"/>
        <v>0</v>
      </c>
      <c r="AJ264" s="57">
        <f t="shared" si="7"/>
        <v>0</v>
      </c>
      <c r="AK264" s="56">
        <f t="shared" si="8"/>
        <v>0</v>
      </c>
      <c r="AL264" s="57">
        <f t="shared" si="9"/>
        <v>0</v>
      </c>
      <c r="AM264" s="57">
        <f t="shared" si="10"/>
        <v>-0.048408307</v>
      </c>
      <c r="AN264" s="57">
        <f t="shared" si="11"/>
        <v>0</v>
      </c>
      <c r="AO264" s="57">
        <f t="shared" si="12"/>
        <v>-0.048408307</v>
      </c>
    </row>
    <row r="265">
      <c r="A265" s="53">
        <v>264.0</v>
      </c>
      <c r="B265" s="55" t="s">
        <v>1275</v>
      </c>
      <c r="C265" s="55" t="s">
        <v>1800</v>
      </c>
      <c r="D265" s="55" t="s">
        <v>1801</v>
      </c>
      <c r="E265" s="56">
        <v>27.0</v>
      </c>
      <c r="F265" s="55" t="s">
        <v>1802</v>
      </c>
      <c r="G265" s="55" t="s">
        <v>1830</v>
      </c>
      <c r="H265" s="55" t="s">
        <v>1804</v>
      </c>
      <c r="I265" s="55" t="s">
        <v>1829</v>
      </c>
      <c r="J265" s="56">
        <v>3.0</v>
      </c>
      <c r="K265" s="56">
        <v>3.0</v>
      </c>
      <c r="L265" s="56">
        <v>0.0</v>
      </c>
      <c r="M265" s="56">
        <v>0.0</v>
      </c>
      <c r="N265" s="56">
        <v>0.0</v>
      </c>
      <c r="O265" s="56">
        <v>0.0</v>
      </c>
      <c r="P265" s="56">
        <v>0.0</v>
      </c>
      <c r="Q265" s="56">
        <v>0.0</v>
      </c>
      <c r="R265" s="56">
        <v>0.0</v>
      </c>
      <c r="S265" s="56">
        <v>0.0</v>
      </c>
      <c r="T265" s="56">
        <v>1.0</v>
      </c>
      <c r="U265" s="56">
        <v>0.0</v>
      </c>
      <c r="V265" s="56">
        <v>0.0</v>
      </c>
      <c r="W265" s="56">
        <v>0.0</v>
      </c>
      <c r="X265" s="56">
        <v>0.0</v>
      </c>
      <c r="Y265" s="56">
        <v>0.0</v>
      </c>
      <c r="Z265" s="56">
        <v>0.0</v>
      </c>
      <c r="AA265" s="56"/>
      <c r="AB265" s="56"/>
      <c r="AC265" s="56"/>
      <c r="AD265" s="56">
        <f t="shared" si="1"/>
        <v>0</v>
      </c>
      <c r="AE265" s="56">
        <f t="shared" si="2"/>
        <v>0</v>
      </c>
      <c r="AF265" s="56">
        <f t="shared" si="3"/>
        <v>0</v>
      </c>
      <c r="AG265" s="57">
        <f t="shared" si="4"/>
        <v>0</v>
      </c>
      <c r="AH265" s="57">
        <f t="shared" si="5"/>
        <v>0</v>
      </c>
      <c r="AI265" s="57">
        <f t="shared" si="6"/>
        <v>0</v>
      </c>
      <c r="AJ265" s="57">
        <f t="shared" si="7"/>
        <v>0</v>
      </c>
      <c r="AK265" s="56">
        <f t="shared" si="8"/>
        <v>0</v>
      </c>
      <c r="AL265" s="57">
        <f t="shared" si="9"/>
        <v>0</v>
      </c>
      <c r="AM265" s="57">
        <f t="shared" si="10"/>
        <v>-0.048408307</v>
      </c>
      <c r="AN265" s="57">
        <f t="shared" si="11"/>
        <v>0</v>
      </c>
      <c r="AO265" s="57">
        <f t="shared" si="12"/>
        <v>-0.048408307</v>
      </c>
    </row>
    <row r="266">
      <c r="A266" s="53">
        <v>265.0</v>
      </c>
      <c r="B266" s="55" t="s">
        <v>1514</v>
      </c>
      <c r="C266" s="55" t="s">
        <v>1800</v>
      </c>
      <c r="D266" s="55" t="s">
        <v>1801</v>
      </c>
      <c r="E266" s="56">
        <v>22.0</v>
      </c>
      <c r="F266" s="55" t="s">
        <v>1808</v>
      </c>
      <c r="G266" s="55" t="s">
        <v>1805</v>
      </c>
      <c r="H266" s="58"/>
      <c r="I266" s="55" t="s">
        <v>1803</v>
      </c>
      <c r="J266" s="56">
        <v>3.0</v>
      </c>
      <c r="K266" s="56">
        <v>3.0</v>
      </c>
      <c r="L266" s="56">
        <v>0.0</v>
      </c>
      <c r="M266" s="56">
        <v>0.0</v>
      </c>
      <c r="N266" s="56">
        <v>0.0</v>
      </c>
      <c r="O266" s="56">
        <v>0.0</v>
      </c>
      <c r="P266" s="56">
        <v>0.0</v>
      </c>
      <c r="Q266" s="56">
        <v>0.0</v>
      </c>
      <c r="R266" s="56">
        <v>0.0</v>
      </c>
      <c r="S266" s="56">
        <v>0.0</v>
      </c>
      <c r="T266" s="56">
        <v>1.0</v>
      </c>
      <c r="U266" s="56">
        <v>0.0</v>
      </c>
      <c r="V266" s="56">
        <v>0.0</v>
      </c>
      <c r="W266" s="56">
        <v>0.0</v>
      </c>
      <c r="X266" s="56">
        <v>0.0</v>
      </c>
      <c r="Y266" s="56">
        <v>0.0</v>
      </c>
      <c r="Z266" s="56">
        <v>0.0</v>
      </c>
      <c r="AA266" s="56"/>
      <c r="AB266" s="56"/>
      <c r="AC266" s="56"/>
      <c r="AD266" s="56">
        <f t="shared" si="1"/>
        <v>0</v>
      </c>
      <c r="AE266" s="56">
        <f t="shared" si="2"/>
        <v>0</v>
      </c>
      <c r="AF266" s="56">
        <f t="shared" si="3"/>
        <v>0</v>
      </c>
      <c r="AG266" s="57">
        <f t="shared" si="4"/>
        <v>0</v>
      </c>
      <c r="AH266" s="57">
        <f t="shared" si="5"/>
        <v>0</v>
      </c>
      <c r="AI266" s="57">
        <f t="shared" si="6"/>
        <v>0</v>
      </c>
      <c r="AJ266" s="57">
        <f t="shared" si="7"/>
        <v>0</v>
      </c>
      <c r="AK266" s="56">
        <f t="shared" si="8"/>
        <v>0</v>
      </c>
      <c r="AL266" s="57">
        <f t="shared" si="9"/>
        <v>0</v>
      </c>
      <c r="AM266" s="57">
        <f t="shared" si="10"/>
        <v>-0.048408307</v>
      </c>
      <c r="AN266" s="57">
        <f t="shared" si="11"/>
        <v>0</v>
      </c>
      <c r="AO266" s="57">
        <f t="shared" si="12"/>
        <v>-0.048408307</v>
      </c>
    </row>
    <row r="267">
      <c r="A267" s="53">
        <v>266.0</v>
      </c>
      <c r="B267" s="55" t="s">
        <v>434</v>
      </c>
      <c r="C267" s="55" t="s">
        <v>1800</v>
      </c>
      <c r="D267" s="55" t="s">
        <v>1801</v>
      </c>
      <c r="E267" s="56">
        <v>28.0</v>
      </c>
      <c r="F267" s="55" t="s">
        <v>1808</v>
      </c>
      <c r="G267" s="55" t="s">
        <v>1824</v>
      </c>
      <c r="H267" s="58"/>
      <c r="I267" s="55" t="s">
        <v>1825</v>
      </c>
      <c r="J267" s="56">
        <v>3.0</v>
      </c>
      <c r="K267" s="56">
        <v>3.0</v>
      </c>
      <c r="L267" s="56">
        <v>0.0</v>
      </c>
      <c r="M267" s="56">
        <v>0.0</v>
      </c>
      <c r="N267" s="56">
        <v>0.0</v>
      </c>
      <c r="O267" s="56">
        <v>0.0</v>
      </c>
      <c r="P267" s="56">
        <v>0.0</v>
      </c>
      <c r="Q267" s="56">
        <v>0.0</v>
      </c>
      <c r="R267" s="56">
        <v>0.0</v>
      </c>
      <c r="S267" s="56">
        <v>0.0</v>
      </c>
      <c r="T267" s="56">
        <v>1.0</v>
      </c>
      <c r="U267" s="56">
        <v>0.0</v>
      </c>
      <c r="V267" s="56">
        <v>0.0</v>
      </c>
      <c r="W267" s="56">
        <v>0.0</v>
      </c>
      <c r="X267" s="56">
        <v>0.0</v>
      </c>
      <c r="Y267" s="56">
        <v>0.0</v>
      </c>
      <c r="Z267" s="56">
        <v>0.0</v>
      </c>
      <c r="AA267" s="56"/>
      <c r="AB267" s="56"/>
      <c r="AC267" s="56"/>
      <c r="AD267" s="56">
        <f t="shared" si="1"/>
        <v>0</v>
      </c>
      <c r="AE267" s="56">
        <f t="shared" si="2"/>
        <v>0</v>
      </c>
      <c r="AF267" s="56">
        <f t="shared" si="3"/>
        <v>0</v>
      </c>
      <c r="AG267" s="57">
        <f t="shared" si="4"/>
        <v>0</v>
      </c>
      <c r="AH267" s="57">
        <f t="shared" si="5"/>
        <v>0</v>
      </c>
      <c r="AI267" s="57">
        <f t="shared" si="6"/>
        <v>0</v>
      </c>
      <c r="AJ267" s="57">
        <f t="shared" si="7"/>
        <v>0</v>
      </c>
      <c r="AK267" s="56">
        <f t="shared" si="8"/>
        <v>0</v>
      </c>
      <c r="AL267" s="57">
        <f t="shared" si="9"/>
        <v>0</v>
      </c>
      <c r="AM267" s="57">
        <f t="shared" si="10"/>
        <v>-0.048408307</v>
      </c>
      <c r="AN267" s="57">
        <f t="shared" si="11"/>
        <v>0</v>
      </c>
      <c r="AO267" s="57">
        <f t="shared" si="12"/>
        <v>-0.048408307</v>
      </c>
    </row>
    <row r="268">
      <c r="A268" s="53">
        <v>267.0</v>
      </c>
      <c r="B268" s="55" t="s">
        <v>1517</v>
      </c>
      <c r="C268" s="55" t="s">
        <v>1800</v>
      </c>
      <c r="D268" s="55" t="s">
        <v>1801</v>
      </c>
      <c r="E268" s="56">
        <v>26.0</v>
      </c>
      <c r="F268" s="55" t="s">
        <v>1802</v>
      </c>
      <c r="G268" s="55" t="s">
        <v>1803</v>
      </c>
      <c r="H268" s="55" t="s">
        <v>1804</v>
      </c>
      <c r="I268" s="55" t="s">
        <v>1805</v>
      </c>
      <c r="J268" s="56">
        <v>3.0</v>
      </c>
      <c r="K268" s="56">
        <v>3.0</v>
      </c>
      <c r="L268" s="56">
        <v>0.0</v>
      </c>
      <c r="M268" s="56">
        <v>0.0</v>
      </c>
      <c r="N268" s="56">
        <v>0.0</v>
      </c>
      <c r="O268" s="56">
        <v>0.0</v>
      </c>
      <c r="P268" s="56">
        <v>0.0</v>
      </c>
      <c r="Q268" s="56">
        <v>0.0</v>
      </c>
      <c r="R268" s="56">
        <v>0.0</v>
      </c>
      <c r="S268" s="56">
        <v>0.0</v>
      </c>
      <c r="T268" s="56">
        <v>2.0</v>
      </c>
      <c r="U268" s="56">
        <v>0.0</v>
      </c>
      <c r="V268" s="56">
        <v>0.0</v>
      </c>
      <c r="W268" s="56">
        <v>0.0</v>
      </c>
      <c r="X268" s="56">
        <v>0.0</v>
      </c>
      <c r="Y268" s="56">
        <v>0.0</v>
      </c>
      <c r="Z268" s="56">
        <v>0.0</v>
      </c>
      <c r="AA268" s="56"/>
      <c r="AB268" s="56"/>
      <c r="AC268" s="56"/>
      <c r="AD268" s="56">
        <f t="shared" si="1"/>
        <v>0</v>
      </c>
      <c r="AE268" s="56">
        <f t="shared" si="2"/>
        <v>0</v>
      </c>
      <c r="AF268" s="56">
        <f t="shared" si="3"/>
        <v>0</v>
      </c>
      <c r="AG268" s="57">
        <f t="shared" si="4"/>
        <v>0</v>
      </c>
      <c r="AH268" s="57">
        <f t="shared" si="5"/>
        <v>0</v>
      </c>
      <c r="AI268" s="57">
        <f t="shared" si="6"/>
        <v>0</v>
      </c>
      <c r="AJ268" s="57">
        <f t="shared" si="7"/>
        <v>0</v>
      </c>
      <c r="AK268" s="56">
        <f t="shared" si="8"/>
        <v>0</v>
      </c>
      <c r="AL268" s="57">
        <f t="shared" si="9"/>
        <v>0</v>
      </c>
      <c r="AM268" s="57">
        <f t="shared" si="10"/>
        <v>-0.096816614</v>
      </c>
      <c r="AN268" s="57">
        <f t="shared" si="11"/>
        <v>0</v>
      </c>
      <c r="AO268" s="57">
        <f t="shared" si="12"/>
        <v>-0.096816614</v>
      </c>
    </row>
    <row r="269">
      <c r="A269" s="53">
        <v>268.0</v>
      </c>
      <c r="B269" s="55" t="s">
        <v>1251</v>
      </c>
      <c r="C269" s="55" t="s">
        <v>1800</v>
      </c>
      <c r="D269" s="55" t="s">
        <v>1801</v>
      </c>
      <c r="E269" s="56">
        <v>26.0</v>
      </c>
      <c r="F269" s="55" t="s">
        <v>1802</v>
      </c>
      <c r="G269" s="55" t="s">
        <v>1829</v>
      </c>
      <c r="H269" s="58"/>
      <c r="I269" s="55" t="s">
        <v>1830</v>
      </c>
      <c r="J269" s="56">
        <v>3.0</v>
      </c>
      <c r="K269" s="56">
        <v>3.0</v>
      </c>
      <c r="L269" s="56">
        <v>0.0</v>
      </c>
      <c r="M269" s="56">
        <v>0.0</v>
      </c>
      <c r="N269" s="56">
        <v>0.0</v>
      </c>
      <c r="O269" s="56">
        <v>0.0</v>
      </c>
      <c r="P269" s="56">
        <v>0.0</v>
      </c>
      <c r="Q269" s="56">
        <v>0.0</v>
      </c>
      <c r="R269" s="56">
        <v>0.0</v>
      </c>
      <c r="S269" s="56">
        <v>0.0</v>
      </c>
      <c r="T269" s="56">
        <v>2.0</v>
      </c>
      <c r="U269" s="56">
        <v>0.0</v>
      </c>
      <c r="V269" s="56">
        <v>0.0</v>
      </c>
      <c r="W269" s="56">
        <v>0.0</v>
      </c>
      <c r="X269" s="56">
        <v>0.0</v>
      </c>
      <c r="Y269" s="56">
        <v>0.0</v>
      </c>
      <c r="Z269" s="56">
        <v>0.0</v>
      </c>
      <c r="AA269" s="56"/>
      <c r="AB269" s="56"/>
      <c r="AC269" s="56"/>
      <c r="AD269" s="56">
        <f t="shared" si="1"/>
        <v>0</v>
      </c>
      <c r="AE269" s="56">
        <f t="shared" si="2"/>
        <v>0</v>
      </c>
      <c r="AF269" s="56">
        <f t="shared" si="3"/>
        <v>0</v>
      </c>
      <c r="AG269" s="57">
        <f t="shared" si="4"/>
        <v>0</v>
      </c>
      <c r="AH269" s="57">
        <f t="shared" si="5"/>
        <v>0</v>
      </c>
      <c r="AI269" s="57">
        <f t="shared" si="6"/>
        <v>0</v>
      </c>
      <c r="AJ269" s="57">
        <f t="shared" si="7"/>
        <v>0</v>
      </c>
      <c r="AK269" s="56">
        <f t="shared" si="8"/>
        <v>0</v>
      </c>
      <c r="AL269" s="57">
        <f t="shared" si="9"/>
        <v>0</v>
      </c>
      <c r="AM269" s="57">
        <f t="shared" si="10"/>
        <v>-0.096816614</v>
      </c>
      <c r="AN269" s="57">
        <f t="shared" si="11"/>
        <v>0</v>
      </c>
      <c r="AO269" s="57">
        <f t="shared" si="12"/>
        <v>-0.096816614</v>
      </c>
    </row>
    <row r="270">
      <c r="A270" s="53">
        <v>269.0</v>
      </c>
      <c r="B270" s="55" t="s">
        <v>545</v>
      </c>
      <c r="C270" s="55" t="s">
        <v>1800</v>
      </c>
      <c r="D270" s="55" t="s">
        <v>1801</v>
      </c>
      <c r="E270" s="56">
        <v>24.0</v>
      </c>
      <c r="F270" s="55" t="s">
        <v>1808</v>
      </c>
      <c r="G270" s="55" t="s">
        <v>1809</v>
      </c>
      <c r="H270" s="58"/>
      <c r="I270" s="55" t="s">
        <v>1810</v>
      </c>
      <c r="J270" s="56">
        <v>3.0</v>
      </c>
      <c r="K270" s="56">
        <v>3.0</v>
      </c>
      <c r="L270" s="56">
        <v>0.0</v>
      </c>
      <c r="M270" s="56">
        <v>0.0</v>
      </c>
      <c r="N270" s="56">
        <v>0.0</v>
      </c>
      <c r="O270" s="56">
        <v>0.0</v>
      </c>
      <c r="P270" s="56">
        <v>0.0</v>
      </c>
      <c r="Q270" s="56">
        <v>0.0</v>
      </c>
      <c r="R270" s="56">
        <v>0.0</v>
      </c>
      <c r="S270" s="56">
        <v>0.0</v>
      </c>
      <c r="T270" s="56">
        <v>2.0</v>
      </c>
      <c r="U270" s="56">
        <v>0.0</v>
      </c>
      <c r="V270" s="56">
        <v>0.0</v>
      </c>
      <c r="W270" s="56">
        <v>0.0</v>
      </c>
      <c r="X270" s="56">
        <v>0.0</v>
      </c>
      <c r="Y270" s="56">
        <v>0.0</v>
      </c>
      <c r="Z270" s="56">
        <v>0.0</v>
      </c>
      <c r="AA270" s="56"/>
      <c r="AB270" s="56"/>
      <c r="AC270" s="56"/>
      <c r="AD270" s="56">
        <f t="shared" si="1"/>
        <v>0</v>
      </c>
      <c r="AE270" s="56">
        <f t="shared" si="2"/>
        <v>0</v>
      </c>
      <c r="AF270" s="56">
        <f t="shared" si="3"/>
        <v>0</v>
      </c>
      <c r="AG270" s="57">
        <f t="shared" si="4"/>
        <v>0</v>
      </c>
      <c r="AH270" s="57">
        <f t="shared" si="5"/>
        <v>0</v>
      </c>
      <c r="AI270" s="57">
        <f t="shared" si="6"/>
        <v>0</v>
      </c>
      <c r="AJ270" s="57">
        <f t="shared" si="7"/>
        <v>0</v>
      </c>
      <c r="AK270" s="56">
        <f t="shared" si="8"/>
        <v>0</v>
      </c>
      <c r="AL270" s="57">
        <f t="shared" si="9"/>
        <v>0</v>
      </c>
      <c r="AM270" s="57">
        <f t="shared" si="10"/>
        <v>-0.096816614</v>
      </c>
      <c r="AN270" s="57">
        <f t="shared" si="11"/>
        <v>0</v>
      </c>
      <c r="AO270" s="57">
        <f t="shared" si="12"/>
        <v>-0.096816614</v>
      </c>
    </row>
    <row r="271">
      <c r="A271" s="53">
        <v>270.0</v>
      </c>
      <c r="B271" s="55" t="s">
        <v>1472</v>
      </c>
      <c r="C271" s="55" t="s">
        <v>1800</v>
      </c>
      <c r="D271" s="55" t="s">
        <v>1801</v>
      </c>
      <c r="E271" s="56">
        <v>35.0</v>
      </c>
      <c r="F271" s="55" t="s">
        <v>1808</v>
      </c>
      <c r="G271" s="55" t="s">
        <v>1814</v>
      </c>
      <c r="H271" s="58"/>
      <c r="I271" s="55" t="s">
        <v>1813</v>
      </c>
      <c r="J271" s="56">
        <v>4.0</v>
      </c>
      <c r="K271" s="56">
        <v>4.0</v>
      </c>
      <c r="L271" s="56">
        <v>0.0</v>
      </c>
      <c r="M271" s="56">
        <v>0.0</v>
      </c>
      <c r="N271" s="56">
        <v>0.0</v>
      </c>
      <c r="O271" s="56">
        <v>0.0</v>
      </c>
      <c r="P271" s="56">
        <v>0.0</v>
      </c>
      <c r="Q271" s="56">
        <v>0.0</v>
      </c>
      <c r="R271" s="56">
        <v>0.0</v>
      </c>
      <c r="S271" s="56">
        <v>0.0</v>
      </c>
      <c r="T271" s="56">
        <v>0.0</v>
      </c>
      <c r="U271" s="56">
        <v>0.0</v>
      </c>
      <c r="V271" s="56">
        <v>0.0</v>
      </c>
      <c r="W271" s="56">
        <v>0.0</v>
      </c>
      <c r="X271" s="56">
        <v>0.0</v>
      </c>
      <c r="Y271" s="56">
        <v>0.0</v>
      </c>
      <c r="Z271" s="56">
        <v>0.0</v>
      </c>
      <c r="AA271" s="56"/>
      <c r="AB271" s="56"/>
      <c r="AC271" s="56"/>
      <c r="AD271" s="56">
        <f t="shared" si="1"/>
        <v>0</v>
      </c>
      <c r="AE271" s="56">
        <f t="shared" si="2"/>
        <v>0</v>
      </c>
      <c r="AF271" s="56">
        <f t="shared" si="3"/>
        <v>0</v>
      </c>
      <c r="AG271" s="57">
        <f t="shared" si="4"/>
        <v>0</v>
      </c>
      <c r="AH271" s="57">
        <f t="shared" si="5"/>
        <v>0</v>
      </c>
      <c r="AI271" s="57">
        <f t="shared" si="6"/>
        <v>0</v>
      </c>
      <c r="AJ271" s="57">
        <f t="shared" si="7"/>
        <v>0</v>
      </c>
      <c r="AK271" s="56">
        <f t="shared" si="8"/>
        <v>0</v>
      </c>
      <c r="AL271" s="57">
        <f t="shared" si="9"/>
        <v>0</v>
      </c>
      <c r="AM271" s="57">
        <f t="shared" si="10"/>
        <v>0</v>
      </c>
      <c r="AN271" s="57">
        <f t="shared" si="11"/>
        <v>0</v>
      </c>
      <c r="AO271" s="57">
        <f t="shared" si="12"/>
        <v>0</v>
      </c>
    </row>
    <row r="272">
      <c r="A272" s="53">
        <v>271.0</v>
      </c>
      <c r="B272" s="55" t="s">
        <v>1565</v>
      </c>
      <c r="C272" s="55" t="s">
        <v>1800</v>
      </c>
      <c r="D272" s="55" t="s">
        <v>1801</v>
      </c>
      <c r="E272" s="56">
        <v>29.0</v>
      </c>
      <c r="F272" s="55" t="s">
        <v>1802</v>
      </c>
      <c r="G272" s="55" t="s">
        <v>1830</v>
      </c>
      <c r="H272" s="55" t="s">
        <v>1804</v>
      </c>
      <c r="I272" s="55" t="s">
        <v>1829</v>
      </c>
      <c r="J272" s="56">
        <v>4.0</v>
      </c>
      <c r="K272" s="56">
        <v>4.0</v>
      </c>
      <c r="L272" s="56">
        <v>0.0</v>
      </c>
      <c r="M272" s="56">
        <v>0.0</v>
      </c>
      <c r="N272" s="56">
        <v>0.0</v>
      </c>
      <c r="O272" s="56">
        <v>0.0</v>
      </c>
      <c r="P272" s="56">
        <v>0.0</v>
      </c>
      <c r="Q272" s="56">
        <v>0.0</v>
      </c>
      <c r="R272" s="56">
        <v>0.0</v>
      </c>
      <c r="S272" s="56">
        <v>0.0</v>
      </c>
      <c r="T272" s="56">
        <v>0.0</v>
      </c>
      <c r="U272" s="56">
        <v>0.0</v>
      </c>
      <c r="V272" s="56">
        <v>0.0</v>
      </c>
      <c r="W272" s="56">
        <v>0.0</v>
      </c>
      <c r="X272" s="56">
        <v>0.0</v>
      </c>
      <c r="Y272" s="56">
        <v>0.0</v>
      </c>
      <c r="Z272" s="56">
        <v>0.0</v>
      </c>
      <c r="AA272" s="56"/>
      <c r="AB272" s="56"/>
      <c r="AC272" s="56"/>
      <c r="AD272" s="56">
        <f t="shared" si="1"/>
        <v>0</v>
      </c>
      <c r="AE272" s="56">
        <f t="shared" si="2"/>
        <v>0</v>
      </c>
      <c r="AF272" s="56">
        <f t="shared" si="3"/>
        <v>0</v>
      </c>
      <c r="AG272" s="57">
        <f t="shared" si="4"/>
        <v>0</v>
      </c>
      <c r="AH272" s="57">
        <f t="shared" si="5"/>
        <v>0</v>
      </c>
      <c r="AI272" s="57">
        <f t="shared" si="6"/>
        <v>0</v>
      </c>
      <c r="AJ272" s="57">
        <f t="shared" si="7"/>
        <v>0</v>
      </c>
      <c r="AK272" s="56">
        <f t="shared" si="8"/>
        <v>0</v>
      </c>
      <c r="AL272" s="57">
        <f t="shared" si="9"/>
        <v>0</v>
      </c>
      <c r="AM272" s="57">
        <f t="shared" si="10"/>
        <v>0</v>
      </c>
      <c r="AN272" s="57">
        <f t="shared" si="11"/>
        <v>0</v>
      </c>
      <c r="AO272" s="57">
        <f t="shared" si="12"/>
        <v>0</v>
      </c>
    </row>
    <row r="273">
      <c r="A273" s="53">
        <v>272.0</v>
      </c>
      <c r="B273" s="55" t="s">
        <v>1765</v>
      </c>
      <c r="C273" s="55" t="s">
        <v>1800</v>
      </c>
      <c r="D273" s="55" t="s">
        <v>1801</v>
      </c>
      <c r="E273" s="56">
        <v>22.0</v>
      </c>
      <c r="F273" s="55" t="s">
        <v>1802</v>
      </c>
      <c r="G273" s="55" t="s">
        <v>1803</v>
      </c>
      <c r="H273" s="55" t="s">
        <v>1804</v>
      </c>
      <c r="I273" s="55" t="s">
        <v>1805</v>
      </c>
      <c r="J273" s="56">
        <v>4.0</v>
      </c>
      <c r="K273" s="56">
        <v>4.0</v>
      </c>
      <c r="L273" s="56">
        <v>0.0</v>
      </c>
      <c r="M273" s="56">
        <v>0.0</v>
      </c>
      <c r="N273" s="56">
        <v>0.0</v>
      </c>
      <c r="O273" s="56">
        <v>0.0</v>
      </c>
      <c r="P273" s="56">
        <v>0.0</v>
      </c>
      <c r="Q273" s="56">
        <v>0.0</v>
      </c>
      <c r="R273" s="56">
        <v>0.0</v>
      </c>
      <c r="S273" s="56">
        <v>0.0</v>
      </c>
      <c r="T273" s="56">
        <v>0.0</v>
      </c>
      <c r="U273" s="56">
        <v>0.0</v>
      </c>
      <c r="V273" s="56">
        <v>0.0</v>
      </c>
      <c r="W273" s="56">
        <v>0.0</v>
      </c>
      <c r="X273" s="56">
        <v>0.0</v>
      </c>
      <c r="Y273" s="56">
        <v>0.0</v>
      </c>
      <c r="Z273" s="56">
        <v>0.0</v>
      </c>
      <c r="AA273" s="56"/>
      <c r="AB273" s="56"/>
      <c r="AC273" s="56"/>
      <c r="AD273" s="56">
        <f t="shared" si="1"/>
        <v>0</v>
      </c>
      <c r="AE273" s="56">
        <f t="shared" si="2"/>
        <v>0</v>
      </c>
      <c r="AF273" s="56">
        <f t="shared" si="3"/>
        <v>0</v>
      </c>
      <c r="AG273" s="57">
        <f t="shared" si="4"/>
        <v>0</v>
      </c>
      <c r="AH273" s="57">
        <f t="shared" si="5"/>
        <v>0</v>
      </c>
      <c r="AI273" s="57">
        <f t="shared" si="6"/>
        <v>0</v>
      </c>
      <c r="AJ273" s="57">
        <f t="shared" si="7"/>
        <v>0</v>
      </c>
      <c r="AK273" s="56">
        <f t="shared" si="8"/>
        <v>0</v>
      </c>
      <c r="AL273" s="57">
        <f t="shared" si="9"/>
        <v>0</v>
      </c>
      <c r="AM273" s="57">
        <f t="shared" si="10"/>
        <v>0</v>
      </c>
      <c r="AN273" s="57">
        <f t="shared" si="11"/>
        <v>0</v>
      </c>
      <c r="AO273" s="57">
        <f t="shared" si="12"/>
        <v>0</v>
      </c>
    </row>
    <row r="274">
      <c r="A274" s="53">
        <v>273.0</v>
      </c>
      <c r="B274" s="55" t="s">
        <v>1733</v>
      </c>
      <c r="C274" s="55" t="s">
        <v>1800</v>
      </c>
      <c r="D274" s="55" t="s">
        <v>1801</v>
      </c>
      <c r="E274" s="56">
        <v>24.0</v>
      </c>
      <c r="F274" s="55" t="s">
        <v>1802</v>
      </c>
      <c r="G274" s="55" t="s">
        <v>1822</v>
      </c>
      <c r="H274" s="55" t="s">
        <v>1804</v>
      </c>
      <c r="I274" s="55" t="s">
        <v>1821</v>
      </c>
      <c r="J274" s="56">
        <v>4.0</v>
      </c>
      <c r="K274" s="56">
        <v>4.0</v>
      </c>
      <c r="L274" s="56">
        <v>0.0</v>
      </c>
      <c r="M274" s="56">
        <v>0.0</v>
      </c>
      <c r="N274" s="56">
        <v>0.0</v>
      </c>
      <c r="O274" s="56">
        <v>0.0</v>
      </c>
      <c r="P274" s="56">
        <v>0.0</v>
      </c>
      <c r="Q274" s="56">
        <v>0.0</v>
      </c>
      <c r="R274" s="56">
        <v>0.0</v>
      </c>
      <c r="S274" s="56">
        <v>0.0</v>
      </c>
      <c r="T274" s="56">
        <v>0.0</v>
      </c>
      <c r="U274" s="56">
        <v>0.0</v>
      </c>
      <c r="V274" s="56">
        <v>0.0</v>
      </c>
      <c r="W274" s="56">
        <v>0.0</v>
      </c>
      <c r="X274" s="56">
        <v>0.0</v>
      </c>
      <c r="Y274" s="56">
        <v>0.0</v>
      </c>
      <c r="Z274" s="56">
        <v>0.0</v>
      </c>
      <c r="AA274" s="56"/>
      <c r="AB274" s="56"/>
      <c r="AC274" s="56"/>
      <c r="AD274" s="56">
        <f t="shared" si="1"/>
        <v>0</v>
      </c>
      <c r="AE274" s="56">
        <f t="shared" si="2"/>
        <v>0</v>
      </c>
      <c r="AF274" s="56">
        <f t="shared" si="3"/>
        <v>0</v>
      </c>
      <c r="AG274" s="57">
        <f t="shared" si="4"/>
        <v>0</v>
      </c>
      <c r="AH274" s="57">
        <f t="shared" si="5"/>
        <v>0</v>
      </c>
      <c r="AI274" s="57">
        <f t="shared" si="6"/>
        <v>0</v>
      </c>
      <c r="AJ274" s="57">
        <f t="shared" si="7"/>
        <v>0</v>
      </c>
      <c r="AK274" s="56">
        <f t="shared" si="8"/>
        <v>0</v>
      </c>
      <c r="AL274" s="57">
        <f t="shared" si="9"/>
        <v>0</v>
      </c>
      <c r="AM274" s="57">
        <f t="shared" si="10"/>
        <v>0</v>
      </c>
      <c r="AN274" s="57">
        <f t="shared" si="11"/>
        <v>0</v>
      </c>
      <c r="AO274" s="57">
        <f t="shared" si="12"/>
        <v>0</v>
      </c>
    </row>
    <row r="275">
      <c r="A275" s="53">
        <v>274.0</v>
      </c>
      <c r="B275" s="55" t="s">
        <v>1639</v>
      </c>
      <c r="C275" s="55" t="s">
        <v>1800</v>
      </c>
      <c r="D275" s="55" t="s">
        <v>1801</v>
      </c>
      <c r="E275" s="56">
        <v>30.0</v>
      </c>
      <c r="F275" s="55" t="s">
        <v>1808</v>
      </c>
      <c r="G275" s="55" t="s">
        <v>1824</v>
      </c>
      <c r="H275" s="58"/>
      <c r="I275" s="55" t="s">
        <v>1825</v>
      </c>
      <c r="J275" s="56">
        <v>4.0</v>
      </c>
      <c r="K275" s="56">
        <v>4.0</v>
      </c>
      <c r="L275" s="56">
        <v>0.0</v>
      </c>
      <c r="M275" s="56">
        <v>0.0</v>
      </c>
      <c r="N275" s="56">
        <v>0.0</v>
      </c>
      <c r="O275" s="56">
        <v>0.0</v>
      </c>
      <c r="P275" s="56">
        <v>0.0</v>
      </c>
      <c r="Q275" s="56">
        <v>0.0</v>
      </c>
      <c r="R275" s="56">
        <v>0.0</v>
      </c>
      <c r="S275" s="56">
        <v>0.0</v>
      </c>
      <c r="T275" s="56">
        <v>0.0</v>
      </c>
      <c r="U275" s="56">
        <v>0.0</v>
      </c>
      <c r="V275" s="56">
        <v>0.0</v>
      </c>
      <c r="W275" s="56">
        <v>0.0</v>
      </c>
      <c r="X275" s="56">
        <v>0.0</v>
      </c>
      <c r="Y275" s="56">
        <v>0.0</v>
      </c>
      <c r="Z275" s="56">
        <v>0.0</v>
      </c>
      <c r="AA275" s="56"/>
      <c r="AB275" s="56"/>
      <c r="AC275" s="56"/>
      <c r="AD275" s="56">
        <f t="shared" si="1"/>
        <v>0</v>
      </c>
      <c r="AE275" s="56">
        <f t="shared" si="2"/>
        <v>0</v>
      </c>
      <c r="AF275" s="56">
        <f t="shared" si="3"/>
        <v>0</v>
      </c>
      <c r="AG275" s="57">
        <f t="shared" si="4"/>
        <v>0</v>
      </c>
      <c r="AH275" s="57">
        <f t="shared" si="5"/>
        <v>0</v>
      </c>
      <c r="AI275" s="57">
        <f t="shared" si="6"/>
        <v>0</v>
      </c>
      <c r="AJ275" s="57">
        <f t="shared" si="7"/>
        <v>0</v>
      </c>
      <c r="AK275" s="56">
        <f t="shared" si="8"/>
        <v>0</v>
      </c>
      <c r="AL275" s="57">
        <f t="shared" si="9"/>
        <v>0</v>
      </c>
      <c r="AM275" s="57">
        <f t="shared" si="10"/>
        <v>0</v>
      </c>
      <c r="AN275" s="57">
        <f t="shared" si="11"/>
        <v>0</v>
      </c>
      <c r="AO275" s="57">
        <f t="shared" si="12"/>
        <v>0</v>
      </c>
    </row>
    <row r="276">
      <c r="A276" s="53">
        <v>275.0</v>
      </c>
      <c r="B276" s="55" t="s">
        <v>1772</v>
      </c>
      <c r="C276" s="55" t="s">
        <v>1800</v>
      </c>
      <c r="D276" s="55" t="s">
        <v>1801</v>
      </c>
      <c r="E276" s="56">
        <v>25.0</v>
      </c>
      <c r="F276" s="55" t="s">
        <v>1802</v>
      </c>
      <c r="G276" s="55" t="s">
        <v>1828</v>
      </c>
      <c r="H276" s="58"/>
      <c r="I276" s="55" t="s">
        <v>1821</v>
      </c>
      <c r="J276" s="56">
        <v>3.0</v>
      </c>
      <c r="K276" s="56">
        <v>3.0</v>
      </c>
      <c r="L276" s="56">
        <v>0.0</v>
      </c>
      <c r="M276" s="56">
        <v>0.0</v>
      </c>
      <c r="N276" s="56">
        <v>0.0</v>
      </c>
      <c r="O276" s="56">
        <v>0.0</v>
      </c>
      <c r="P276" s="56">
        <v>0.0</v>
      </c>
      <c r="Q276" s="56">
        <v>0.0</v>
      </c>
      <c r="R276" s="56">
        <v>0.0</v>
      </c>
      <c r="S276" s="56">
        <v>0.0</v>
      </c>
      <c r="T276" s="56">
        <v>3.0</v>
      </c>
      <c r="U276" s="56">
        <v>0.0</v>
      </c>
      <c r="V276" s="56">
        <v>0.0</v>
      </c>
      <c r="W276" s="56">
        <v>0.0</v>
      </c>
      <c r="X276" s="56">
        <v>0.0</v>
      </c>
      <c r="Y276" s="56">
        <v>0.0</v>
      </c>
      <c r="Z276" s="56">
        <v>0.0</v>
      </c>
      <c r="AA276" s="56"/>
      <c r="AB276" s="56"/>
      <c r="AC276" s="56"/>
      <c r="AD276" s="56">
        <f t="shared" si="1"/>
        <v>0</v>
      </c>
      <c r="AE276" s="56">
        <f t="shared" si="2"/>
        <v>0</v>
      </c>
      <c r="AF276" s="56">
        <f t="shared" si="3"/>
        <v>0</v>
      </c>
      <c r="AG276" s="57">
        <f t="shared" si="4"/>
        <v>0</v>
      </c>
      <c r="AH276" s="57">
        <f t="shared" si="5"/>
        <v>0</v>
      </c>
      <c r="AI276" s="57">
        <f t="shared" si="6"/>
        <v>0</v>
      </c>
      <c r="AJ276" s="57">
        <f t="shared" si="7"/>
        <v>0</v>
      </c>
      <c r="AK276" s="56">
        <f t="shared" si="8"/>
        <v>0</v>
      </c>
      <c r="AL276" s="57">
        <f t="shared" si="9"/>
        <v>0</v>
      </c>
      <c r="AM276" s="57">
        <f t="shared" si="10"/>
        <v>-0.145224921</v>
      </c>
      <c r="AN276" s="57">
        <f t="shared" si="11"/>
        <v>0</v>
      </c>
      <c r="AO276" s="57">
        <f t="shared" si="12"/>
        <v>-0.145224921</v>
      </c>
    </row>
    <row r="277">
      <c r="A277" s="53">
        <v>276.0</v>
      </c>
      <c r="B277" s="55" t="s">
        <v>1279</v>
      </c>
      <c r="C277" s="55" t="s">
        <v>1800</v>
      </c>
      <c r="D277" s="55" t="s">
        <v>1801</v>
      </c>
      <c r="E277" s="56">
        <v>27.0</v>
      </c>
      <c r="F277" s="55" t="s">
        <v>1802</v>
      </c>
      <c r="G277" s="55" t="s">
        <v>1828</v>
      </c>
      <c r="H277" s="58"/>
      <c r="I277" s="55" t="s">
        <v>1821</v>
      </c>
      <c r="J277" s="56">
        <v>3.0</v>
      </c>
      <c r="K277" s="56">
        <v>3.0</v>
      </c>
      <c r="L277" s="56">
        <v>0.0</v>
      </c>
      <c r="M277" s="56">
        <v>0.0</v>
      </c>
      <c r="N277" s="56">
        <v>0.0</v>
      </c>
      <c r="O277" s="56">
        <v>0.0</v>
      </c>
      <c r="P277" s="56">
        <v>0.0</v>
      </c>
      <c r="Q277" s="56">
        <v>0.0</v>
      </c>
      <c r="R277" s="56">
        <v>0.0</v>
      </c>
      <c r="S277" s="56">
        <v>0.0</v>
      </c>
      <c r="T277" s="56">
        <v>3.0</v>
      </c>
      <c r="U277" s="56">
        <v>0.0</v>
      </c>
      <c r="V277" s="56">
        <v>0.0</v>
      </c>
      <c r="W277" s="56">
        <v>0.0</v>
      </c>
      <c r="X277" s="56">
        <v>0.0</v>
      </c>
      <c r="Y277" s="56">
        <v>0.0</v>
      </c>
      <c r="Z277" s="56">
        <v>0.0</v>
      </c>
      <c r="AA277" s="56"/>
      <c r="AB277" s="56"/>
      <c r="AC277" s="56"/>
      <c r="AD277" s="56">
        <f t="shared" si="1"/>
        <v>0</v>
      </c>
      <c r="AE277" s="56">
        <f t="shared" si="2"/>
        <v>0</v>
      </c>
      <c r="AF277" s="56">
        <f t="shared" si="3"/>
        <v>0</v>
      </c>
      <c r="AG277" s="57">
        <f t="shared" si="4"/>
        <v>0</v>
      </c>
      <c r="AH277" s="57">
        <f t="shared" si="5"/>
        <v>0</v>
      </c>
      <c r="AI277" s="57">
        <f t="shared" si="6"/>
        <v>0</v>
      </c>
      <c r="AJ277" s="57">
        <f t="shared" si="7"/>
        <v>0</v>
      </c>
      <c r="AK277" s="56">
        <f t="shared" si="8"/>
        <v>0</v>
      </c>
      <c r="AL277" s="57">
        <f t="shared" si="9"/>
        <v>0</v>
      </c>
      <c r="AM277" s="57">
        <f t="shared" si="10"/>
        <v>-0.145224921</v>
      </c>
      <c r="AN277" s="57">
        <f t="shared" si="11"/>
        <v>0</v>
      </c>
      <c r="AO277" s="57">
        <f t="shared" si="12"/>
        <v>-0.145224921</v>
      </c>
    </row>
    <row r="278">
      <c r="A278" s="53">
        <v>277.0</v>
      </c>
      <c r="B278" s="55" t="s">
        <v>521</v>
      </c>
      <c r="C278" s="55" t="s">
        <v>1800</v>
      </c>
      <c r="D278" s="55" t="s">
        <v>1801</v>
      </c>
      <c r="E278" s="56">
        <v>28.0</v>
      </c>
      <c r="F278" s="55" t="s">
        <v>1808</v>
      </c>
      <c r="G278" s="55" t="s">
        <v>1821</v>
      </c>
      <c r="H278" s="58"/>
      <c r="I278" s="55" t="s">
        <v>1822</v>
      </c>
      <c r="J278" s="56">
        <v>3.0</v>
      </c>
      <c r="K278" s="56">
        <v>3.0</v>
      </c>
      <c r="L278" s="56">
        <v>0.0</v>
      </c>
      <c r="M278" s="56">
        <v>0.0</v>
      </c>
      <c r="N278" s="56">
        <v>0.0</v>
      </c>
      <c r="O278" s="56">
        <v>0.0</v>
      </c>
      <c r="P278" s="56">
        <v>0.0</v>
      </c>
      <c r="Q278" s="56">
        <v>0.0</v>
      </c>
      <c r="R278" s="56">
        <v>0.0</v>
      </c>
      <c r="S278" s="56">
        <v>0.0</v>
      </c>
      <c r="T278" s="56">
        <v>3.0</v>
      </c>
      <c r="U278" s="56">
        <v>0.0</v>
      </c>
      <c r="V278" s="56">
        <v>0.0</v>
      </c>
      <c r="W278" s="56">
        <v>0.0</v>
      </c>
      <c r="X278" s="56">
        <v>0.0</v>
      </c>
      <c r="Y278" s="56">
        <v>0.0</v>
      </c>
      <c r="Z278" s="56">
        <v>0.0</v>
      </c>
      <c r="AA278" s="56"/>
      <c r="AB278" s="56"/>
      <c r="AC278" s="56"/>
      <c r="AD278" s="56">
        <f t="shared" si="1"/>
        <v>0</v>
      </c>
      <c r="AE278" s="56">
        <f t="shared" si="2"/>
        <v>0</v>
      </c>
      <c r="AF278" s="56">
        <f t="shared" si="3"/>
        <v>0</v>
      </c>
      <c r="AG278" s="57">
        <f t="shared" si="4"/>
        <v>0</v>
      </c>
      <c r="AH278" s="57">
        <f t="shared" si="5"/>
        <v>0</v>
      </c>
      <c r="AI278" s="57">
        <f t="shared" si="6"/>
        <v>0</v>
      </c>
      <c r="AJ278" s="57">
        <f t="shared" si="7"/>
        <v>0</v>
      </c>
      <c r="AK278" s="56">
        <f t="shared" si="8"/>
        <v>0</v>
      </c>
      <c r="AL278" s="57">
        <f t="shared" si="9"/>
        <v>0</v>
      </c>
      <c r="AM278" s="57">
        <f t="shared" si="10"/>
        <v>-0.145224921</v>
      </c>
      <c r="AN278" s="57">
        <f t="shared" si="11"/>
        <v>0</v>
      </c>
      <c r="AO278" s="57">
        <f t="shared" si="12"/>
        <v>-0.145224921</v>
      </c>
    </row>
    <row r="279">
      <c r="A279" s="53">
        <v>278.0</v>
      </c>
      <c r="B279" s="55" t="s">
        <v>1572</v>
      </c>
      <c r="C279" s="55" t="s">
        <v>1800</v>
      </c>
      <c r="D279" s="55" t="s">
        <v>1801</v>
      </c>
      <c r="E279" s="56">
        <v>26.0</v>
      </c>
      <c r="F279" s="55" t="s">
        <v>1802</v>
      </c>
      <c r="G279" s="55" t="s">
        <v>1810</v>
      </c>
      <c r="H279" s="55" t="s">
        <v>1804</v>
      </c>
      <c r="I279" s="55" t="s">
        <v>1809</v>
      </c>
      <c r="J279" s="56">
        <v>4.0</v>
      </c>
      <c r="K279" s="56">
        <v>4.0</v>
      </c>
      <c r="L279" s="56">
        <v>0.0</v>
      </c>
      <c r="M279" s="56">
        <v>0.0</v>
      </c>
      <c r="N279" s="56">
        <v>0.0</v>
      </c>
      <c r="O279" s="56">
        <v>0.0</v>
      </c>
      <c r="P279" s="56">
        <v>0.0</v>
      </c>
      <c r="Q279" s="56">
        <v>0.0</v>
      </c>
      <c r="R279" s="56">
        <v>0.0</v>
      </c>
      <c r="S279" s="56">
        <v>0.0</v>
      </c>
      <c r="T279" s="56">
        <v>1.0</v>
      </c>
      <c r="U279" s="56">
        <v>0.0</v>
      </c>
      <c r="V279" s="56">
        <v>0.0</v>
      </c>
      <c r="W279" s="56">
        <v>0.0</v>
      </c>
      <c r="X279" s="56">
        <v>0.0</v>
      </c>
      <c r="Y279" s="56">
        <v>0.0</v>
      </c>
      <c r="Z279" s="56">
        <v>0.0</v>
      </c>
      <c r="AA279" s="56"/>
      <c r="AB279" s="56"/>
      <c r="AC279" s="56"/>
      <c r="AD279" s="56">
        <f t="shared" si="1"/>
        <v>0</v>
      </c>
      <c r="AE279" s="56">
        <f t="shared" si="2"/>
        <v>0</v>
      </c>
      <c r="AF279" s="56">
        <f t="shared" si="3"/>
        <v>0</v>
      </c>
      <c r="AG279" s="57">
        <f t="shared" si="4"/>
        <v>0</v>
      </c>
      <c r="AH279" s="57">
        <f t="shared" si="5"/>
        <v>0</v>
      </c>
      <c r="AI279" s="57">
        <f t="shared" si="6"/>
        <v>0</v>
      </c>
      <c r="AJ279" s="57">
        <f t="shared" si="7"/>
        <v>0</v>
      </c>
      <c r="AK279" s="56">
        <f t="shared" si="8"/>
        <v>0</v>
      </c>
      <c r="AL279" s="57">
        <f t="shared" si="9"/>
        <v>0</v>
      </c>
      <c r="AM279" s="57">
        <f t="shared" si="10"/>
        <v>-0.048408307</v>
      </c>
      <c r="AN279" s="57">
        <f t="shared" si="11"/>
        <v>0</v>
      </c>
      <c r="AO279" s="57">
        <f t="shared" si="12"/>
        <v>-0.048408307</v>
      </c>
    </row>
    <row r="280">
      <c r="A280" s="53">
        <v>279.0</v>
      </c>
      <c r="B280" s="55" t="s">
        <v>1748</v>
      </c>
      <c r="C280" s="55" t="s">
        <v>1800</v>
      </c>
      <c r="D280" s="55" t="s">
        <v>1801</v>
      </c>
      <c r="E280" s="56">
        <v>26.0</v>
      </c>
      <c r="F280" s="55" t="s">
        <v>1808</v>
      </c>
      <c r="G280" s="55" t="s">
        <v>1825</v>
      </c>
      <c r="H280" s="55" t="s">
        <v>1804</v>
      </c>
      <c r="I280" s="55" t="s">
        <v>1824</v>
      </c>
      <c r="J280" s="56">
        <v>4.0</v>
      </c>
      <c r="K280" s="56">
        <v>4.0</v>
      </c>
      <c r="L280" s="56">
        <v>0.0</v>
      </c>
      <c r="M280" s="56">
        <v>0.0</v>
      </c>
      <c r="N280" s="56">
        <v>0.0</v>
      </c>
      <c r="O280" s="56">
        <v>0.0</v>
      </c>
      <c r="P280" s="56">
        <v>0.0</v>
      </c>
      <c r="Q280" s="56">
        <v>0.0</v>
      </c>
      <c r="R280" s="56">
        <v>0.0</v>
      </c>
      <c r="S280" s="56">
        <v>0.0</v>
      </c>
      <c r="T280" s="56">
        <v>1.0</v>
      </c>
      <c r="U280" s="56">
        <v>0.0</v>
      </c>
      <c r="V280" s="56">
        <v>0.0</v>
      </c>
      <c r="W280" s="56">
        <v>0.0</v>
      </c>
      <c r="X280" s="56">
        <v>0.0</v>
      </c>
      <c r="Y280" s="56">
        <v>0.0</v>
      </c>
      <c r="Z280" s="56">
        <v>0.0</v>
      </c>
      <c r="AA280" s="56"/>
      <c r="AB280" s="56"/>
      <c r="AC280" s="56"/>
      <c r="AD280" s="56">
        <f t="shared" si="1"/>
        <v>0</v>
      </c>
      <c r="AE280" s="56">
        <f t="shared" si="2"/>
        <v>0</v>
      </c>
      <c r="AF280" s="56">
        <f t="shared" si="3"/>
        <v>0</v>
      </c>
      <c r="AG280" s="57">
        <f t="shared" si="4"/>
        <v>0</v>
      </c>
      <c r="AH280" s="57">
        <f t="shared" si="5"/>
        <v>0</v>
      </c>
      <c r="AI280" s="57">
        <f t="shared" si="6"/>
        <v>0</v>
      </c>
      <c r="AJ280" s="57">
        <f t="shared" si="7"/>
        <v>0</v>
      </c>
      <c r="AK280" s="56">
        <f t="shared" si="8"/>
        <v>0</v>
      </c>
      <c r="AL280" s="57">
        <f t="shared" si="9"/>
        <v>0</v>
      </c>
      <c r="AM280" s="57">
        <f t="shared" si="10"/>
        <v>-0.048408307</v>
      </c>
      <c r="AN280" s="57">
        <f t="shared" si="11"/>
        <v>0</v>
      </c>
      <c r="AO280" s="57">
        <f t="shared" si="12"/>
        <v>-0.048408307</v>
      </c>
    </row>
    <row r="281">
      <c r="A281" s="53">
        <v>280.0</v>
      </c>
      <c r="B281" s="55" t="s">
        <v>1536</v>
      </c>
      <c r="C281" s="55" t="s">
        <v>1800</v>
      </c>
      <c r="D281" s="55" t="s">
        <v>1801</v>
      </c>
      <c r="E281" s="56">
        <v>32.0</v>
      </c>
      <c r="F281" s="55" t="s">
        <v>1808</v>
      </c>
      <c r="G281" s="55" t="s">
        <v>1814</v>
      </c>
      <c r="H281" s="58"/>
      <c r="I281" s="55" t="s">
        <v>1813</v>
      </c>
      <c r="J281" s="56">
        <v>4.0</v>
      </c>
      <c r="K281" s="56">
        <v>4.0</v>
      </c>
      <c r="L281" s="56">
        <v>0.0</v>
      </c>
      <c r="M281" s="56">
        <v>0.0</v>
      </c>
      <c r="N281" s="56">
        <v>0.0</v>
      </c>
      <c r="O281" s="56">
        <v>0.0</v>
      </c>
      <c r="P281" s="56">
        <v>0.0</v>
      </c>
      <c r="Q281" s="56">
        <v>0.0</v>
      </c>
      <c r="R281" s="56">
        <v>0.0</v>
      </c>
      <c r="S281" s="56">
        <v>0.0</v>
      </c>
      <c r="T281" s="56">
        <v>1.0</v>
      </c>
      <c r="U281" s="56">
        <v>0.0</v>
      </c>
      <c r="V281" s="56">
        <v>0.0</v>
      </c>
      <c r="W281" s="56">
        <v>0.0</v>
      </c>
      <c r="X281" s="56">
        <v>0.0</v>
      </c>
      <c r="Y281" s="56">
        <v>0.0</v>
      </c>
      <c r="Z281" s="56">
        <v>0.0</v>
      </c>
      <c r="AA281" s="56"/>
      <c r="AB281" s="56"/>
      <c r="AC281" s="56"/>
      <c r="AD281" s="56">
        <f t="shared" si="1"/>
        <v>0</v>
      </c>
      <c r="AE281" s="56">
        <f t="shared" si="2"/>
        <v>0</v>
      </c>
      <c r="AF281" s="56">
        <f t="shared" si="3"/>
        <v>0</v>
      </c>
      <c r="AG281" s="57">
        <f t="shared" si="4"/>
        <v>0</v>
      </c>
      <c r="AH281" s="57">
        <f t="shared" si="5"/>
        <v>0</v>
      </c>
      <c r="AI281" s="57">
        <f t="shared" si="6"/>
        <v>0</v>
      </c>
      <c r="AJ281" s="57">
        <f t="shared" si="7"/>
        <v>0</v>
      </c>
      <c r="AK281" s="56">
        <f t="shared" si="8"/>
        <v>0</v>
      </c>
      <c r="AL281" s="57">
        <f t="shared" si="9"/>
        <v>0</v>
      </c>
      <c r="AM281" s="57">
        <f t="shared" si="10"/>
        <v>-0.048408307</v>
      </c>
      <c r="AN281" s="57">
        <f t="shared" si="11"/>
        <v>0</v>
      </c>
      <c r="AO281" s="57">
        <f t="shared" si="12"/>
        <v>-0.048408307</v>
      </c>
    </row>
    <row r="282">
      <c r="A282" s="53">
        <v>281.0</v>
      </c>
      <c r="B282" s="55" t="s">
        <v>1717</v>
      </c>
      <c r="C282" s="55" t="s">
        <v>1800</v>
      </c>
      <c r="D282" s="55" t="s">
        <v>1801</v>
      </c>
      <c r="E282" s="56">
        <v>29.0</v>
      </c>
      <c r="F282" s="55" t="s">
        <v>1802</v>
      </c>
      <c r="G282" s="55" t="s">
        <v>1803</v>
      </c>
      <c r="H282" s="55" t="s">
        <v>1804</v>
      </c>
      <c r="I282" s="55" t="s">
        <v>1805</v>
      </c>
      <c r="J282" s="56">
        <v>4.0</v>
      </c>
      <c r="K282" s="56">
        <v>4.0</v>
      </c>
      <c r="L282" s="56">
        <v>0.0</v>
      </c>
      <c r="M282" s="56">
        <v>0.0</v>
      </c>
      <c r="N282" s="56">
        <v>0.0</v>
      </c>
      <c r="O282" s="56">
        <v>0.0</v>
      </c>
      <c r="P282" s="56">
        <v>0.0</v>
      </c>
      <c r="Q282" s="56">
        <v>0.0</v>
      </c>
      <c r="R282" s="56">
        <v>0.0</v>
      </c>
      <c r="S282" s="56">
        <v>0.0</v>
      </c>
      <c r="T282" s="56">
        <v>1.0</v>
      </c>
      <c r="U282" s="56">
        <v>0.0</v>
      </c>
      <c r="V282" s="56">
        <v>0.0</v>
      </c>
      <c r="W282" s="56">
        <v>0.0</v>
      </c>
      <c r="X282" s="56">
        <v>0.0</v>
      </c>
      <c r="Y282" s="56">
        <v>0.0</v>
      </c>
      <c r="Z282" s="56">
        <v>0.0</v>
      </c>
      <c r="AA282" s="56"/>
      <c r="AB282" s="56"/>
      <c r="AC282" s="56"/>
      <c r="AD282" s="56">
        <f t="shared" si="1"/>
        <v>0</v>
      </c>
      <c r="AE282" s="56">
        <f t="shared" si="2"/>
        <v>0</v>
      </c>
      <c r="AF282" s="56">
        <f t="shared" si="3"/>
        <v>0</v>
      </c>
      <c r="AG282" s="57">
        <f t="shared" si="4"/>
        <v>0</v>
      </c>
      <c r="AH282" s="57">
        <f t="shared" si="5"/>
        <v>0</v>
      </c>
      <c r="AI282" s="57">
        <f t="shared" si="6"/>
        <v>0</v>
      </c>
      <c r="AJ282" s="57">
        <f t="shared" si="7"/>
        <v>0</v>
      </c>
      <c r="AK282" s="56">
        <f t="shared" si="8"/>
        <v>0</v>
      </c>
      <c r="AL282" s="57">
        <f t="shared" si="9"/>
        <v>0</v>
      </c>
      <c r="AM282" s="57">
        <f t="shared" si="10"/>
        <v>-0.048408307</v>
      </c>
      <c r="AN282" s="57">
        <f t="shared" si="11"/>
        <v>0</v>
      </c>
      <c r="AO282" s="57">
        <f t="shared" si="12"/>
        <v>-0.048408307</v>
      </c>
    </row>
    <row r="283">
      <c r="A283" s="53">
        <v>282.0</v>
      </c>
      <c r="B283" s="55" t="s">
        <v>1526</v>
      </c>
      <c r="C283" s="55" t="s">
        <v>1800</v>
      </c>
      <c r="D283" s="55" t="s">
        <v>1801</v>
      </c>
      <c r="E283" s="56">
        <v>32.0</v>
      </c>
      <c r="F283" s="55" t="s">
        <v>1802</v>
      </c>
      <c r="G283" s="55" t="s">
        <v>1821</v>
      </c>
      <c r="H283" s="55" t="s">
        <v>1804</v>
      </c>
      <c r="I283" s="55" t="s">
        <v>1828</v>
      </c>
      <c r="J283" s="56">
        <v>4.0</v>
      </c>
      <c r="K283" s="56">
        <v>4.0</v>
      </c>
      <c r="L283" s="56">
        <v>0.0</v>
      </c>
      <c r="M283" s="56">
        <v>0.0</v>
      </c>
      <c r="N283" s="56">
        <v>0.0</v>
      </c>
      <c r="O283" s="56">
        <v>0.0</v>
      </c>
      <c r="P283" s="56">
        <v>0.0</v>
      </c>
      <c r="Q283" s="56">
        <v>0.0</v>
      </c>
      <c r="R283" s="56">
        <v>0.0</v>
      </c>
      <c r="S283" s="56">
        <v>0.0</v>
      </c>
      <c r="T283" s="56">
        <v>1.0</v>
      </c>
      <c r="U283" s="56">
        <v>0.0</v>
      </c>
      <c r="V283" s="56">
        <v>0.0</v>
      </c>
      <c r="W283" s="56">
        <v>0.0</v>
      </c>
      <c r="X283" s="56">
        <v>0.0</v>
      </c>
      <c r="Y283" s="56">
        <v>0.0</v>
      </c>
      <c r="Z283" s="56">
        <v>0.0</v>
      </c>
      <c r="AA283" s="56"/>
      <c r="AB283" s="56"/>
      <c r="AC283" s="56"/>
      <c r="AD283" s="56">
        <f t="shared" si="1"/>
        <v>0</v>
      </c>
      <c r="AE283" s="56">
        <f t="shared" si="2"/>
        <v>0</v>
      </c>
      <c r="AF283" s="56">
        <f t="shared" si="3"/>
        <v>0</v>
      </c>
      <c r="AG283" s="57">
        <f t="shared" si="4"/>
        <v>0</v>
      </c>
      <c r="AH283" s="57">
        <f t="shared" si="5"/>
        <v>0</v>
      </c>
      <c r="AI283" s="57">
        <f t="shared" si="6"/>
        <v>0</v>
      </c>
      <c r="AJ283" s="57">
        <f t="shared" si="7"/>
        <v>0</v>
      </c>
      <c r="AK283" s="56">
        <f t="shared" si="8"/>
        <v>0</v>
      </c>
      <c r="AL283" s="57">
        <f t="shared" si="9"/>
        <v>0</v>
      </c>
      <c r="AM283" s="57">
        <f t="shared" si="10"/>
        <v>-0.048408307</v>
      </c>
      <c r="AN283" s="57">
        <f t="shared" si="11"/>
        <v>0</v>
      </c>
      <c r="AO283" s="57">
        <f t="shared" si="12"/>
        <v>-0.048408307</v>
      </c>
    </row>
    <row r="284">
      <c r="A284" s="53">
        <v>283.0</v>
      </c>
      <c r="B284" s="55" t="s">
        <v>1661</v>
      </c>
      <c r="C284" s="55" t="s">
        <v>1800</v>
      </c>
      <c r="D284" s="55" t="s">
        <v>1801</v>
      </c>
      <c r="E284" s="56">
        <v>26.0</v>
      </c>
      <c r="F284" s="55" t="s">
        <v>1802</v>
      </c>
      <c r="G284" s="55" t="s">
        <v>1828</v>
      </c>
      <c r="H284" s="58"/>
      <c r="I284" s="55" t="s">
        <v>1821</v>
      </c>
      <c r="J284" s="56">
        <v>4.0</v>
      </c>
      <c r="K284" s="56">
        <v>4.0</v>
      </c>
      <c r="L284" s="56">
        <v>0.0</v>
      </c>
      <c r="M284" s="56">
        <v>0.0</v>
      </c>
      <c r="N284" s="56">
        <v>0.0</v>
      </c>
      <c r="O284" s="56">
        <v>0.0</v>
      </c>
      <c r="P284" s="56">
        <v>0.0</v>
      </c>
      <c r="Q284" s="56">
        <v>0.0</v>
      </c>
      <c r="R284" s="56">
        <v>0.0</v>
      </c>
      <c r="S284" s="56">
        <v>0.0</v>
      </c>
      <c r="T284" s="56">
        <v>1.0</v>
      </c>
      <c r="U284" s="56">
        <v>0.0</v>
      </c>
      <c r="V284" s="56">
        <v>0.0</v>
      </c>
      <c r="W284" s="56">
        <v>0.0</v>
      </c>
      <c r="X284" s="56">
        <v>0.0</v>
      </c>
      <c r="Y284" s="56">
        <v>0.0</v>
      </c>
      <c r="Z284" s="56">
        <v>0.0</v>
      </c>
      <c r="AA284" s="56"/>
      <c r="AB284" s="56"/>
      <c r="AC284" s="56"/>
      <c r="AD284" s="56">
        <f t="shared" si="1"/>
        <v>0</v>
      </c>
      <c r="AE284" s="56">
        <f t="shared" si="2"/>
        <v>0</v>
      </c>
      <c r="AF284" s="56">
        <f t="shared" si="3"/>
        <v>0</v>
      </c>
      <c r="AG284" s="57">
        <f t="shared" si="4"/>
        <v>0</v>
      </c>
      <c r="AH284" s="57">
        <f t="shared" si="5"/>
        <v>0</v>
      </c>
      <c r="AI284" s="57">
        <f t="shared" si="6"/>
        <v>0</v>
      </c>
      <c r="AJ284" s="57">
        <f t="shared" si="7"/>
        <v>0</v>
      </c>
      <c r="AK284" s="56">
        <f t="shared" si="8"/>
        <v>0</v>
      </c>
      <c r="AL284" s="57">
        <f t="shared" si="9"/>
        <v>0</v>
      </c>
      <c r="AM284" s="57">
        <f t="shared" si="10"/>
        <v>-0.048408307</v>
      </c>
      <c r="AN284" s="57">
        <f t="shared" si="11"/>
        <v>0</v>
      </c>
      <c r="AO284" s="57">
        <f t="shared" si="12"/>
        <v>-0.048408307</v>
      </c>
    </row>
    <row r="285">
      <c r="A285" s="53">
        <v>284.0</v>
      </c>
      <c r="B285" s="55" t="s">
        <v>1377</v>
      </c>
      <c r="C285" s="55" t="s">
        <v>1800</v>
      </c>
      <c r="D285" s="55" t="s">
        <v>1801</v>
      </c>
      <c r="E285" s="56">
        <v>34.0</v>
      </c>
      <c r="F285" s="55" t="s">
        <v>1808</v>
      </c>
      <c r="G285" s="55" t="s">
        <v>1819</v>
      </c>
      <c r="H285" s="58"/>
      <c r="I285" s="55" t="s">
        <v>1820</v>
      </c>
      <c r="J285" s="56">
        <v>4.0</v>
      </c>
      <c r="K285" s="56">
        <v>4.0</v>
      </c>
      <c r="L285" s="56">
        <v>0.0</v>
      </c>
      <c r="M285" s="56">
        <v>0.0</v>
      </c>
      <c r="N285" s="56">
        <v>0.0</v>
      </c>
      <c r="O285" s="56">
        <v>0.0</v>
      </c>
      <c r="P285" s="56">
        <v>0.0</v>
      </c>
      <c r="Q285" s="56">
        <v>0.0</v>
      </c>
      <c r="R285" s="56">
        <v>0.0</v>
      </c>
      <c r="S285" s="56">
        <v>0.0</v>
      </c>
      <c r="T285" s="56">
        <v>1.0</v>
      </c>
      <c r="U285" s="56">
        <v>0.0</v>
      </c>
      <c r="V285" s="56">
        <v>0.0</v>
      </c>
      <c r="W285" s="56">
        <v>0.0</v>
      </c>
      <c r="X285" s="56">
        <v>0.0</v>
      </c>
      <c r="Y285" s="56">
        <v>0.0</v>
      </c>
      <c r="Z285" s="56">
        <v>0.0</v>
      </c>
      <c r="AA285" s="56"/>
      <c r="AB285" s="56"/>
      <c r="AC285" s="56"/>
      <c r="AD285" s="56">
        <f t="shared" si="1"/>
        <v>0</v>
      </c>
      <c r="AE285" s="56">
        <f t="shared" si="2"/>
        <v>0</v>
      </c>
      <c r="AF285" s="56">
        <f t="shared" si="3"/>
        <v>0</v>
      </c>
      <c r="AG285" s="57">
        <f t="shared" si="4"/>
        <v>0</v>
      </c>
      <c r="AH285" s="57">
        <f t="shared" si="5"/>
        <v>0</v>
      </c>
      <c r="AI285" s="57">
        <f t="shared" si="6"/>
        <v>0</v>
      </c>
      <c r="AJ285" s="57">
        <f t="shared" si="7"/>
        <v>0</v>
      </c>
      <c r="AK285" s="56">
        <f t="shared" si="8"/>
        <v>0</v>
      </c>
      <c r="AL285" s="57">
        <f t="shared" si="9"/>
        <v>0</v>
      </c>
      <c r="AM285" s="57">
        <f t="shared" si="10"/>
        <v>-0.048408307</v>
      </c>
      <c r="AN285" s="57">
        <f t="shared" si="11"/>
        <v>0</v>
      </c>
      <c r="AO285" s="57">
        <f t="shared" si="12"/>
        <v>-0.048408307</v>
      </c>
    </row>
    <row r="286">
      <c r="A286" s="53">
        <v>285.0</v>
      </c>
      <c r="B286" s="55" t="s">
        <v>1217</v>
      </c>
      <c r="C286" s="55" t="s">
        <v>1800</v>
      </c>
      <c r="D286" s="55" t="s">
        <v>1801</v>
      </c>
      <c r="E286" s="56">
        <v>27.0</v>
      </c>
      <c r="F286" s="55" t="s">
        <v>1808</v>
      </c>
      <c r="G286" s="55" t="s">
        <v>1821</v>
      </c>
      <c r="H286" s="58"/>
      <c r="I286" s="55" t="s">
        <v>1822</v>
      </c>
      <c r="J286" s="56">
        <v>4.0</v>
      </c>
      <c r="K286" s="56">
        <v>4.0</v>
      </c>
      <c r="L286" s="56">
        <v>0.0</v>
      </c>
      <c r="M286" s="56">
        <v>0.0</v>
      </c>
      <c r="N286" s="56">
        <v>0.0</v>
      </c>
      <c r="O286" s="56">
        <v>0.0</v>
      </c>
      <c r="P286" s="56">
        <v>0.0</v>
      </c>
      <c r="Q286" s="56">
        <v>0.0</v>
      </c>
      <c r="R286" s="56">
        <v>0.0</v>
      </c>
      <c r="S286" s="56">
        <v>0.0</v>
      </c>
      <c r="T286" s="56">
        <v>1.0</v>
      </c>
      <c r="U286" s="56">
        <v>0.0</v>
      </c>
      <c r="V286" s="56">
        <v>0.0</v>
      </c>
      <c r="W286" s="56">
        <v>0.0</v>
      </c>
      <c r="X286" s="56">
        <v>0.0</v>
      </c>
      <c r="Y286" s="56">
        <v>0.0</v>
      </c>
      <c r="Z286" s="56">
        <v>0.0</v>
      </c>
      <c r="AA286" s="56"/>
      <c r="AB286" s="56"/>
      <c r="AC286" s="56"/>
      <c r="AD286" s="56">
        <f t="shared" si="1"/>
        <v>0</v>
      </c>
      <c r="AE286" s="56">
        <f t="shared" si="2"/>
        <v>0</v>
      </c>
      <c r="AF286" s="56">
        <f t="shared" si="3"/>
        <v>0</v>
      </c>
      <c r="AG286" s="57">
        <f t="shared" si="4"/>
        <v>0</v>
      </c>
      <c r="AH286" s="57">
        <f t="shared" si="5"/>
        <v>0</v>
      </c>
      <c r="AI286" s="57">
        <f t="shared" si="6"/>
        <v>0</v>
      </c>
      <c r="AJ286" s="57">
        <f t="shared" si="7"/>
        <v>0</v>
      </c>
      <c r="AK286" s="56">
        <f t="shared" si="8"/>
        <v>0</v>
      </c>
      <c r="AL286" s="57">
        <f t="shared" si="9"/>
        <v>0</v>
      </c>
      <c r="AM286" s="57">
        <f t="shared" si="10"/>
        <v>-0.048408307</v>
      </c>
      <c r="AN286" s="57">
        <f t="shared" si="11"/>
        <v>0</v>
      </c>
      <c r="AO286" s="57">
        <f t="shared" si="12"/>
        <v>-0.048408307</v>
      </c>
    </row>
    <row r="287">
      <c r="A287" s="53">
        <v>286.0</v>
      </c>
      <c r="B287" s="55" t="s">
        <v>1611</v>
      </c>
      <c r="C287" s="55" t="s">
        <v>1800</v>
      </c>
      <c r="D287" s="55" t="s">
        <v>1801</v>
      </c>
      <c r="E287" s="56">
        <v>28.0</v>
      </c>
      <c r="F287" s="55" t="s">
        <v>1802</v>
      </c>
      <c r="G287" s="55" t="s">
        <v>1818</v>
      </c>
      <c r="H287" s="58"/>
      <c r="I287" s="55" t="s">
        <v>1806</v>
      </c>
      <c r="J287" s="56">
        <v>4.0</v>
      </c>
      <c r="K287" s="56">
        <v>4.0</v>
      </c>
      <c r="L287" s="56">
        <v>0.0</v>
      </c>
      <c r="M287" s="56">
        <v>0.0</v>
      </c>
      <c r="N287" s="56">
        <v>0.0</v>
      </c>
      <c r="O287" s="56">
        <v>0.0</v>
      </c>
      <c r="P287" s="56">
        <v>0.0</v>
      </c>
      <c r="Q287" s="56">
        <v>0.0</v>
      </c>
      <c r="R287" s="56">
        <v>0.0</v>
      </c>
      <c r="S287" s="56">
        <v>0.0</v>
      </c>
      <c r="T287" s="56">
        <v>1.0</v>
      </c>
      <c r="U287" s="56">
        <v>0.0</v>
      </c>
      <c r="V287" s="56">
        <v>0.0</v>
      </c>
      <c r="W287" s="56">
        <v>0.0</v>
      </c>
      <c r="X287" s="56">
        <v>0.0</v>
      </c>
      <c r="Y287" s="56">
        <v>0.0</v>
      </c>
      <c r="Z287" s="56">
        <v>0.0</v>
      </c>
      <c r="AA287" s="56"/>
      <c r="AB287" s="56"/>
      <c r="AC287" s="56"/>
      <c r="AD287" s="56">
        <f t="shared" si="1"/>
        <v>0</v>
      </c>
      <c r="AE287" s="56">
        <f t="shared" si="2"/>
        <v>0</v>
      </c>
      <c r="AF287" s="56">
        <f t="shared" si="3"/>
        <v>0</v>
      </c>
      <c r="AG287" s="57">
        <f t="shared" si="4"/>
        <v>0</v>
      </c>
      <c r="AH287" s="57">
        <f t="shared" si="5"/>
        <v>0</v>
      </c>
      <c r="AI287" s="57">
        <f t="shared" si="6"/>
        <v>0</v>
      </c>
      <c r="AJ287" s="57">
        <f t="shared" si="7"/>
        <v>0</v>
      </c>
      <c r="AK287" s="56">
        <f t="shared" si="8"/>
        <v>0</v>
      </c>
      <c r="AL287" s="57">
        <f t="shared" si="9"/>
        <v>0</v>
      </c>
      <c r="AM287" s="57">
        <f t="shared" si="10"/>
        <v>-0.048408307</v>
      </c>
      <c r="AN287" s="57">
        <f t="shared" si="11"/>
        <v>0</v>
      </c>
      <c r="AO287" s="57">
        <f t="shared" si="12"/>
        <v>-0.048408307</v>
      </c>
    </row>
    <row r="288">
      <c r="A288" s="53">
        <v>287.0</v>
      </c>
      <c r="B288" s="55" t="s">
        <v>1518</v>
      </c>
      <c r="C288" s="55" t="s">
        <v>1800</v>
      </c>
      <c r="D288" s="55" t="s">
        <v>1801</v>
      </c>
      <c r="E288" s="56">
        <v>27.0</v>
      </c>
      <c r="F288" s="55" t="s">
        <v>1808</v>
      </c>
      <c r="G288" s="55" t="s">
        <v>1805</v>
      </c>
      <c r="H288" s="58"/>
      <c r="I288" s="55" t="s">
        <v>1803</v>
      </c>
      <c r="J288" s="56">
        <v>4.0</v>
      </c>
      <c r="K288" s="56">
        <v>4.0</v>
      </c>
      <c r="L288" s="56">
        <v>0.0</v>
      </c>
      <c r="M288" s="56">
        <v>0.0</v>
      </c>
      <c r="N288" s="56">
        <v>0.0</v>
      </c>
      <c r="O288" s="56">
        <v>0.0</v>
      </c>
      <c r="P288" s="56">
        <v>0.0</v>
      </c>
      <c r="Q288" s="56">
        <v>0.0</v>
      </c>
      <c r="R288" s="56">
        <v>0.0</v>
      </c>
      <c r="S288" s="56">
        <v>0.0</v>
      </c>
      <c r="T288" s="56">
        <v>1.0</v>
      </c>
      <c r="U288" s="56">
        <v>0.0</v>
      </c>
      <c r="V288" s="56">
        <v>0.0</v>
      </c>
      <c r="W288" s="56">
        <v>0.0</v>
      </c>
      <c r="X288" s="56">
        <v>0.0</v>
      </c>
      <c r="Y288" s="56">
        <v>0.0</v>
      </c>
      <c r="Z288" s="56">
        <v>0.0</v>
      </c>
      <c r="AA288" s="56"/>
      <c r="AB288" s="56"/>
      <c r="AC288" s="56"/>
      <c r="AD288" s="56">
        <f t="shared" si="1"/>
        <v>0</v>
      </c>
      <c r="AE288" s="56">
        <f t="shared" si="2"/>
        <v>0</v>
      </c>
      <c r="AF288" s="56">
        <f t="shared" si="3"/>
        <v>0</v>
      </c>
      <c r="AG288" s="57">
        <f t="shared" si="4"/>
        <v>0</v>
      </c>
      <c r="AH288" s="57">
        <f t="shared" si="5"/>
        <v>0</v>
      </c>
      <c r="AI288" s="57">
        <f t="shared" si="6"/>
        <v>0</v>
      </c>
      <c r="AJ288" s="57">
        <f t="shared" si="7"/>
        <v>0</v>
      </c>
      <c r="AK288" s="56">
        <f t="shared" si="8"/>
        <v>0</v>
      </c>
      <c r="AL288" s="57">
        <f t="shared" si="9"/>
        <v>0</v>
      </c>
      <c r="AM288" s="57">
        <f t="shared" si="10"/>
        <v>-0.048408307</v>
      </c>
      <c r="AN288" s="57">
        <f t="shared" si="11"/>
        <v>0</v>
      </c>
      <c r="AO288" s="57">
        <f t="shared" si="12"/>
        <v>-0.048408307</v>
      </c>
    </row>
    <row r="289">
      <c r="A289" s="53">
        <v>288.0</v>
      </c>
      <c r="B289" s="55" t="s">
        <v>1287</v>
      </c>
      <c r="C289" s="55" t="s">
        <v>1800</v>
      </c>
      <c r="D289" s="55" t="s">
        <v>1801</v>
      </c>
      <c r="E289" s="56">
        <v>27.0</v>
      </c>
      <c r="F289" s="55" t="s">
        <v>1802</v>
      </c>
      <c r="G289" s="55" t="s">
        <v>1809</v>
      </c>
      <c r="H289" s="55" t="s">
        <v>1804</v>
      </c>
      <c r="I289" s="55" t="s">
        <v>1817</v>
      </c>
      <c r="J289" s="56">
        <v>4.0</v>
      </c>
      <c r="K289" s="56">
        <v>4.0</v>
      </c>
      <c r="L289" s="56">
        <v>0.0</v>
      </c>
      <c r="M289" s="56">
        <v>0.0</v>
      </c>
      <c r="N289" s="56">
        <v>0.0</v>
      </c>
      <c r="O289" s="56">
        <v>0.0</v>
      </c>
      <c r="P289" s="56">
        <v>0.0</v>
      </c>
      <c r="Q289" s="56">
        <v>0.0</v>
      </c>
      <c r="R289" s="56">
        <v>0.0</v>
      </c>
      <c r="S289" s="56">
        <v>0.0</v>
      </c>
      <c r="T289" s="56">
        <v>1.0</v>
      </c>
      <c r="U289" s="56">
        <v>0.0</v>
      </c>
      <c r="V289" s="56">
        <v>0.0</v>
      </c>
      <c r="W289" s="56">
        <v>0.0</v>
      </c>
      <c r="X289" s="56">
        <v>0.0</v>
      </c>
      <c r="Y289" s="56">
        <v>0.0</v>
      </c>
      <c r="Z289" s="56">
        <v>0.0</v>
      </c>
      <c r="AA289" s="56"/>
      <c r="AB289" s="56"/>
      <c r="AC289" s="56"/>
      <c r="AD289" s="56">
        <f t="shared" si="1"/>
        <v>0</v>
      </c>
      <c r="AE289" s="56">
        <f t="shared" si="2"/>
        <v>0</v>
      </c>
      <c r="AF289" s="56">
        <f t="shared" si="3"/>
        <v>0</v>
      </c>
      <c r="AG289" s="57">
        <f t="shared" si="4"/>
        <v>0</v>
      </c>
      <c r="AH289" s="57">
        <f t="shared" si="5"/>
        <v>0</v>
      </c>
      <c r="AI289" s="57">
        <f t="shared" si="6"/>
        <v>0</v>
      </c>
      <c r="AJ289" s="57">
        <f t="shared" si="7"/>
        <v>0</v>
      </c>
      <c r="AK289" s="56">
        <f t="shared" si="8"/>
        <v>0</v>
      </c>
      <c r="AL289" s="57">
        <f t="shared" si="9"/>
        <v>0</v>
      </c>
      <c r="AM289" s="57">
        <f t="shared" si="10"/>
        <v>-0.048408307</v>
      </c>
      <c r="AN289" s="57">
        <f t="shared" si="11"/>
        <v>0</v>
      </c>
      <c r="AO289" s="57">
        <f t="shared" si="12"/>
        <v>-0.048408307</v>
      </c>
    </row>
    <row r="290">
      <c r="A290" s="53">
        <v>289.0</v>
      </c>
      <c r="B290" s="55" t="s">
        <v>1768</v>
      </c>
      <c r="C290" s="55" t="s">
        <v>1800</v>
      </c>
      <c r="D290" s="55" t="s">
        <v>1801</v>
      </c>
      <c r="E290" s="56">
        <v>24.0</v>
      </c>
      <c r="F290" s="55" t="s">
        <v>1802</v>
      </c>
      <c r="G290" s="55" t="s">
        <v>1829</v>
      </c>
      <c r="H290" s="58"/>
      <c r="I290" s="55" t="s">
        <v>1830</v>
      </c>
      <c r="J290" s="56">
        <v>4.0</v>
      </c>
      <c r="K290" s="56">
        <v>4.0</v>
      </c>
      <c r="L290" s="56">
        <v>0.0</v>
      </c>
      <c r="M290" s="56">
        <v>0.0</v>
      </c>
      <c r="N290" s="56">
        <v>0.0</v>
      </c>
      <c r="O290" s="56">
        <v>0.0</v>
      </c>
      <c r="P290" s="56">
        <v>0.0</v>
      </c>
      <c r="Q290" s="56">
        <v>0.0</v>
      </c>
      <c r="R290" s="56">
        <v>0.0</v>
      </c>
      <c r="S290" s="56">
        <v>0.0</v>
      </c>
      <c r="T290" s="56">
        <v>2.0</v>
      </c>
      <c r="U290" s="56">
        <v>0.0</v>
      </c>
      <c r="V290" s="56">
        <v>0.0</v>
      </c>
      <c r="W290" s="56">
        <v>0.0</v>
      </c>
      <c r="X290" s="56">
        <v>0.0</v>
      </c>
      <c r="Y290" s="56">
        <v>0.0</v>
      </c>
      <c r="Z290" s="56">
        <v>0.0</v>
      </c>
      <c r="AA290" s="56"/>
      <c r="AB290" s="56"/>
      <c r="AC290" s="56"/>
      <c r="AD290" s="56">
        <f t="shared" si="1"/>
        <v>0</v>
      </c>
      <c r="AE290" s="56">
        <f t="shared" si="2"/>
        <v>0</v>
      </c>
      <c r="AF290" s="56">
        <f t="shared" si="3"/>
        <v>0</v>
      </c>
      <c r="AG290" s="57">
        <f t="shared" si="4"/>
        <v>0</v>
      </c>
      <c r="AH290" s="57">
        <f t="shared" si="5"/>
        <v>0</v>
      </c>
      <c r="AI290" s="57">
        <f t="shared" si="6"/>
        <v>0</v>
      </c>
      <c r="AJ290" s="57">
        <f t="shared" si="7"/>
        <v>0</v>
      </c>
      <c r="AK290" s="56">
        <f t="shared" si="8"/>
        <v>0</v>
      </c>
      <c r="AL290" s="57">
        <f t="shared" si="9"/>
        <v>0</v>
      </c>
      <c r="AM290" s="57">
        <f t="shared" si="10"/>
        <v>-0.096816614</v>
      </c>
      <c r="AN290" s="57">
        <f t="shared" si="11"/>
        <v>0</v>
      </c>
      <c r="AO290" s="57">
        <f t="shared" si="12"/>
        <v>-0.096816614</v>
      </c>
    </row>
    <row r="291">
      <c r="A291" s="53">
        <v>290.0</v>
      </c>
      <c r="B291" s="55" t="s">
        <v>1166</v>
      </c>
      <c r="C291" s="55" t="s">
        <v>1800</v>
      </c>
      <c r="D291" s="55" t="s">
        <v>1801</v>
      </c>
      <c r="E291" s="56">
        <v>25.0</v>
      </c>
      <c r="F291" s="55" t="s">
        <v>1802</v>
      </c>
      <c r="G291" s="55" t="s">
        <v>1826</v>
      </c>
      <c r="H291" s="58"/>
      <c r="I291" s="55" t="s">
        <v>1827</v>
      </c>
      <c r="J291" s="56">
        <v>4.0</v>
      </c>
      <c r="K291" s="56">
        <v>4.0</v>
      </c>
      <c r="L291" s="56">
        <v>0.0</v>
      </c>
      <c r="M291" s="56">
        <v>0.0</v>
      </c>
      <c r="N291" s="56">
        <v>0.0</v>
      </c>
      <c r="O291" s="56">
        <v>0.0</v>
      </c>
      <c r="P291" s="56">
        <v>0.0</v>
      </c>
      <c r="Q291" s="56">
        <v>0.0</v>
      </c>
      <c r="R291" s="56">
        <v>0.0</v>
      </c>
      <c r="S291" s="56">
        <v>0.0</v>
      </c>
      <c r="T291" s="56">
        <v>2.0</v>
      </c>
      <c r="U291" s="56">
        <v>0.0</v>
      </c>
      <c r="V291" s="56">
        <v>0.0</v>
      </c>
      <c r="W291" s="56">
        <v>0.0</v>
      </c>
      <c r="X291" s="56">
        <v>0.0</v>
      </c>
      <c r="Y291" s="56">
        <v>0.0</v>
      </c>
      <c r="Z291" s="56">
        <v>0.0</v>
      </c>
      <c r="AA291" s="56"/>
      <c r="AB291" s="56"/>
      <c r="AC291" s="56"/>
      <c r="AD291" s="56">
        <f t="shared" si="1"/>
        <v>0</v>
      </c>
      <c r="AE291" s="56">
        <f t="shared" si="2"/>
        <v>0</v>
      </c>
      <c r="AF291" s="56">
        <f t="shared" si="3"/>
        <v>0</v>
      </c>
      <c r="AG291" s="57">
        <f t="shared" si="4"/>
        <v>0</v>
      </c>
      <c r="AH291" s="57">
        <f t="shared" si="5"/>
        <v>0</v>
      </c>
      <c r="AI291" s="57">
        <f t="shared" si="6"/>
        <v>0</v>
      </c>
      <c r="AJ291" s="57">
        <f t="shared" si="7"/>
        <v>0</v>
      </c>
      <c r="AK291" s="56">
        <f t="shared" si="8"/>
        <v>0</v>
      </c>
      <c r="AL291" s="57">
        <f t="shared" si="9"/>
        <v>0</v>
      </c>
      <c r="AM291" s="57">
        <f t="shared" si="10"/>
        <v>-0.096816614</v>
      </c>
      <c r="AN291" s="57">
        <f t="shared" si="11"/>
        <v>0</v>
      </c>
      <c r="AO291" s="57">
        <f t="shared" si="12"/>
        <v>-0.096816614</v>
      </c>
    </row>
    <row r="292">
      <c r="A292" s="53">
        <v>291.0</v>
      </c>
      <c r="B292" s="55" t="s">
        <v>1644</v>
      </c>
      <c r="C292" s="55" t="s">
        <v>1800</v>
      </c>
      <c r="D292" s="55" t="s">
        <v>1801</v>
      </c>
      <c r="E292" s="56">
        <v>25.0</v>
      </c>
      <c r="F292" s="55" t="s">
        <v>1802</v>
      </c>
      <c r="G292" s="55" t="s">
        <v>1810</v>
      </c>
      <c r="H292" s="55" t="s">
        <v>1804</v>
      </c>
      <c r="I292" s="55" t="s">
        <v>1809</v>
      </c>
      <c r="J292" s="56">
        <v>4.0</v>
      </c>
      <c r="K292" s="56">
        <v>4.0</v>
      </c>
      <c r="L292" s="56">
        <v>0.0</v>
      </c>
      <c r="M292" s="56">
        <v>0.0</v>
      </c>
      <c r="N292" s="56">
        <v>0.0</v>
      </c>
      <c r="O292" s="56">
        <v>0.0</v>
      </c>
      <c r="P292" s="56">
        <v>0.0</v>
      </c>
      <c r="Q292" s="56">
        <v>0.0</v>
      </c>
      <c r="R292" s="56">
        <v>0.0</v>
      </c>
      <c r="S292" s="56">
        <v>0.0</v>
      </c>
      <c r="T292" s="56">
        <v>2.0</v>
      </c>
      <c r="U292" s="56">
        <v>0.0</v>
      </c>
      <c r="V292" s="56">
        <v>0.0</v>
      </c>
      <c r="W292" s="56">
        <v>0.0</v>
      </c>
      <c r="X292" s="56">
        <v>0.0</v>
      </c>
      <c r="Y292" s="56">
        <v>0.0</v>
      </c>
      <c r="Z292" s="56">
        <v>0.0</v>
      </c>
      <c r="AA292" s="56"/>
      <c r="AB292" s="56"/>
      <c r="AC292" s="56"/>
      <c r="AD292" s="56">
        <f t="shared" si="1"/>
        <v>0</v>
      </c>
      <c r="AE292" s="56">
        <f t="shared" si="2"/>
        <v>0</v>
      </c>
      <c r="AF292" s="56">
        <f t="shared" si="3"/>
        <v>0</v>
      </c>
      <c r="AG292" s="57">
        <f t="shared" si="4"/>
        <v>0</v>
      </c>
      <c r="AH292" s="57">
        <f t="shared" si="5"/>
        <v>0</v>
      </c>
      <c r="AI292" s="57">
        <f t="shared" si="6"/>
        <v>0</v>
      </c>
      <c r="AJ292" s="57">
        <f t="shared" si="7"/>
        <v>0</v>
      </c>
      <c r="AK292" s="56">
        <f t="shared" si="8"/>
        <v>0</v>
      </c>
      <c r="AL292" s="57">
        <f t="shared" si="9"/>
        <v>0</v>
      </c>
      <c r="AM292" s="57">
        <f t="shared" si="10"/>
        <v>-0.096816614</v>
      </c>
      <c r="AN292" s="57">
        <f t="shared" si="11"/>
        <v>0</v>
      </c>
      <c r="AO292" s="57">
        <f t="shared" si="12"/>
        <v>-0.096816614</v>
      </c>
    </row>
    <row r="293">
      <c r="A293" s="53">
        <v>292.0</v>
      </c>
      <c r="B293" s="55" t="s">
        <v>1157</v>
      </c>
      <c r="C293" s="55" t="s">
        <v>1800</v>
      </c>
      <c r="D293" s="55" t="s">
        <v>1801</v>
      </c>
      <c r="E293" s="56">
        <v>34.0</v>
      </c>
      <c r="F293" s="55" t="s">
        <v>1802</v>
      </c>
      <c r="G293" s="55" t="s">
        <v>1817</v>
      </c>
      <c r="H293" s="58"/>
      <c r="I293" s="55" t="s">
        <v>1809</v>
      </c>
      <c r="J293" s="56">
        <v>4.0</v>
      </c>
      <c r="K293" s="56">
        <v>4.0</v>
      </c>
      <c r="L293" s="56">
        <v>0.0</v>
      </c>
      <c r="M293" s="56">
        <v>0.0</v>
      </c>
      <c r="N293" s="56">
        <v>0.0</v>
      </c>
      <c r="O293" s="56">
        <v>0.0</v>
      </c>
      <c r="P293" s="56">
        <v>0.0</v>
      </c>
      <c r="Q293" s="56">
        <v>0.0</v>
      </c>
      <c r="R293" s="56">
        <v>0.0</v>
      </c>
      <c r="S293" s="56">
        <v>0.0</v>
      </c>
      <c r="T293" s="56">
        <v>2.0</v>
      </c>
      <c r="U293" s="56">
        <v>0.0</v>
      </c>
      <c r="V293" s="56">
        <v>0.0</v>
      </c>
      <c r="W293" s="56">
        <v>0.0</v>
      </c>
      <c r="X293" s="56">
        <v>0.0</v>
      </c>
      <c r="Y293" s="56">
        <v>0.0</v>
      </c>
      <c r="Z293" s="56">
        <v>0.0</v>
      </c>
      <c r="AA293" s="56"/>
      <c r="AB293" s="56"/>
      <c r="AC293" s="56"/>
      <c r="AD293" s="56">
        <f t="shared" si="1"/>
        <v>0</v>
      </c>
      <c r="AE293" s="56">
        <f t="shared" si="2"/>
        <v>0</v>
      </c>
      <c r="AF293" s="56">
        <f t="shared" si="3"/>
        <v>0</v>
      </c>
      <c r="AG293" s="57">
        <f t="shared" si="4"/>
        <v>0</v>
      </c>
      <c r="AH293" s="57">
        <f t="shared" si="5"/>
        <v>0</v>
      </c>
      <c r="AI293" s="57">
        <f t="shared" si="6"/>
        <v>0</v>
      </c>
      <c r="AJ293" s="57">
        <f t="shared" si="7"/>
        <v>0</v>
      </c>
      <c r="AK293" s="56">
        <f t="shared" si="8"/>
        <v>0</v>
      </c>
      <c r="AL293" s="57">
        <f t="shared" si="9"/>
        <v>0</v>
      </c>
      <c r="AM293" s="57">
        <f t="shared" si="10"/>
        <v>-0.096816614</v>
      </c>
      <c r="AN293" s="57">
        <f t="shared" si="11"/>
        <v>0</v>
      </c>
      <c r="AO293" s="57">
        <f t="shared" si="12"/>
        <v>-0.096816614</v>
      </c>
    </row>
    <row r="294">
      <c r="A294" s="53">
        <v>293.0</v>
      </c>
      <c r="B294" s="55" t="s">
        <v>1777</v>
      </c>
      <c r="C294" s="55" t="s">
        <v>1800</v>
      </c>
      <c r="D294" s="55" t="s">
        <v>1801</v>
      </c>
      <c r="E294" s="56">
        <v>38.0</v>
      </c>
      <c r="F294" s="55" t="s">
        <v>1808</v>
      </c>
      <c r="G294" s="55" t="s">
        <v>1825</v>
      </c>
      <c r="H294" s="55" t="s">
        <v>1804</v>
      </c>
      <c r="I294" s="55" t="s">
        <v>1824</v>
      </c>
      <c r="J294" s="56">
        <v>4.0</v>
      </c>
      <c r="K294" s="56">
        <v>4.0</v>
      </c>
      <c r="L294" s="56">
        <v>0.0</v>
      </c>
      <c r="M294" s="56">
        <v>0.0</v>
      </c>
      <c r="N294" s="56">
        <v>0.0</v>
      </c>
      <c r="O294" s="56">
        <v>0.0</v>
      </c>
      <c r="P294" s="56">
        <v>0.0</v>
      </c>
      <c r="Q294" s="56">
        <v>0.0</v>
      </c>
      <c r="R294" s="56">
        <v>0.0</v>
      </c>
      <c r="S294" s="56">
        <v>0.0</v>
      </c>
      <c r="T294" s="56">
        <v>2.0</v>
      </c>
      <c r="U294" s="56">
        <v>0.0</v>
      </c>
      <c r="V294" s="56">
        <v>0.0</v>
      </c>
      <c r="W294" s="56">
        <v>0.0</v>
      </c>
      <c r="X294" s="56">
        <v>0.0</v>
      </c>
      <c r="Y294" s="56">
        <v>0.0</v>
      </c>
      <c r="Z294" s="56">
        <v>0.0</v>
      </c>
      <c r="AA294" s="56"/>
      <c r="AB294" s="56"/>
      <c r="AC294" s="56"/>
      <c r="AD294" s="56">
        <f t="shared" si="1"/>
        <v>0</v>
      </c>
      <c r="AE294" s="56">
        <f t="shared" si="2"/>
        <v>0</v>
      </c>
      <c r="AF294" s="56">
        <f t="shared" si="3"/>
        <v>0</v>
      </c>
      <c r="AG294" s="57">
        <f t="shared" si="4"/>
        <v>0</v>
      </c>
      <c r="AH294" s="57">
        <f t="shared" si="5"/>
        <v>0</v>
      </c>
      <c r="AI294" s="57">
        <f t="shared" si="6"/>
        <v>0</v>
      </c>
      <c r="AJ294" s="57">
        <f t="shared" si="7"/>
        <v>0</v>
      </c>
      <c r="AK294" s="56">
        <f t="shared" si="8"/>
        <v>0</v>
      </c>
      <c r="AL294" s="57">
        <f t="shared" si="9"/>
        <v>0</v>
      </c>
      <c r="AM294" s="57">
        <f t="shared" si="10"/>
        <v>-0.096816614</v>
      </c>
      <c r="AN294" s="57">
        <f t="shared" si="11"/>
        <v>0</v>
      </c>
      <c r="AO294" s="57">
        <f t="shared" si="12"/>
        <v>-0.096816614</v>
      </c>
    </row>
    <row r="295">
      <c r="A295" s="53">
        <v>294.0</v>
      </c>
      <c r="B295" s="55" t="s">
        <v>535</v>
      </c>
      <c r="C295" s="55" t="s">
        <v>1800</v>
      </c>
      <c r="D295" s="55" t="s">
        <v>1801</v>
      </c>
      <c r="E295" s="56">
        <v>26.0</v>
      </c>
      <c r="F295" s="55" t="s">
        <v>1802</v>
      </c>
      <c r="G295" s="55" t="s">
        <v>1809</v>
      </c>
      <c r="H295" s="55" t="s">
        <v>1804</v>
      </c>
      <c r="I295" s="55" t="s">
        <v>1817</v>
      </c>
      <c r="J295" s="56">
        <v>4.0</v>
      </c>
      <c r="K295" s="56">
        <v>4.0</v>
      </c>
      <c r="L295" s="56">
        <v>0.0</v>
      </c>
      <c r="M295" s="56">
        <v>0.0</v>
      </c>
      <c r="N295" s="56">
        <v>0.0</v>
      </c>
      <c r="O295" s="56">
        <v>0.0</v>
      </c>
      <c r="P295" s="56">
        <v>0.0</v>
      </c>
      <c r="Q295" s="56">
        <v>0.0</v>
      </c>
      <c r="R295" s="56">
        <v>0.0</v>
      </c>
      <c r="S295" s="56">
        <v>0.0</v>
      </c>
      <c r="T295" s="56">
        <v>2.0</v>
      </c>
      <c r="U295" s="56">
        <v>0.0</v>
      </c>
      <c r="V295" s="56">
        <v>0.0</v>
      </c>
      <c r="W295" s="56">
        <v>0.0</v>
      </c>
      <c r="X295" s="56">
        <v>0.0</v>
      </c>
      <c r="Y295" s="56">
        <v>0.0</v>
      </c>
      <c r="Z295" s="56">
        <v>0.0</v>
      </c>
      <c r="AA295" s="56"/>
      <c r="AB295" s="56"/>
      <c r="AC295" s="56"/>
      <c r="AD295" s="56">
        <f t="shared" si="1"/>
        <v>0</v>
      </c>
      <c r="AE295" s="56">
        <f t="shared" si="2"/>
        <v>0</v>
      </c>
      <c r="AF295" s="56">
        <f t="shared" si="3"/>
        <v>0</v>
      </c>
      <c r="AG295" s="57">
        <f t="shared" si="4"/>
        <v>0</v>
      </c>
      <c r="AH295" s="57">
        <f t="shared" si="5"/>
        <v>0</v>
      </c>
      <c r="AI295" s="57">
        <f t="shared" si="6"/>
        <v>0</v>
      </c>
      <c r="AJ295" s="57">
        <f t="shared" si="7"/>
        <v>0</v>
      </c>
      <c r="AK295" s="56">
        <f t="shared" si="8"/>
        <v>0</v>
      </c>
      <c r="AL295" s="57">
        <f t="shared" si="9"/>
        <v>0</v>
      </c>
      <c r="AM295" s="57">
        <f t="shared" si="10"/>
        <v>-0.096816614</v>
      </c>
      <c r="AN295" s="57">
        <f t="shared" si="11"/>
        <v>0</v>
      </c>
      <c r="AO295" s="57">
        <f t="shared" si="12"/>
        <v>-0.096816614</v>
      </c>
    </row>
    <row r="296">
      <c r="A296" s="53">
        <v>295.0</v>
      </c>
      <c r="B296" s="55" t="s">
        <v>1226</v>
      </c>
      <c r="C296" s="55" t="s">
        <v>1800</v>
      </c>
      <c r="D296" s="55" t="s">
        <v>1801</v>
      </c>
      <c r="E296" s="56">
        <v>28.0</v>
      </c>
      <c r="F296" s="55" t="s">
        <v>1808</v>
      </c>
      <c r="G296" s="55" t="s">
        <v>1812</v>
      </c>
      <c r="H296" s="58"/>
      <c r="I296" s="55" t="s">
        <v>1811</v>
      </c>
      <c r="J296" s="56">
        <v>4.0</v>
      </c>
      <c r="K296" s="56">
        <v>4.0</v>
      </c>
      <c r="L296" s="56">
        <v>0.0</v>
      </c>
      <c r="M296" s="56">
        <v>0.0</v>
      </c>
      <c r="N296" s="56">
        <v>0.0</v>
      </c>
      <c r="O296" s="56">
        <v>0.0</v>
      </c>
      <c r="P296" s="56">
        <v>0.0</v>
      </c>
      <c r="Q296" s="56">
        <v>0.0</v>
      </c>
      <c r="R296" s="56">
        <v>0.0</v>
      </c>
      <c r="S296" s="56">
        <v>0.0</v>
      </c>
      <c r="T296" s="56">
        <v>2.0</v>
      </c>
      <c r="U296" s="56">
        <v>0.0</v>
      </c>
      <c r="V296" s="56">
        <v>0.0</v>
      </c>
      <c r="W296" s="56">
        <v>0.0</v>
      </c>
      <c r="X296" s="56">
        <v>0.0</v>
      </c>
      <c r="Y296" s="56">
        <v>0.0</v>
      </c>
      <c r="Z296" s="56">
        <v>0.0</v>
      </c>
      <c r="AA296" s="56"/>
      <c r="AB296" s="56"/>
      <c r="AC296" s="56"/>
      <c r="AD296" s="56">
        <f t="shared" si="1"/>
        <v>0</v>
      </c>
      <c r="AE296" s="56">
        <f t="shared" si="2"/>
        <v>0</v>
      </c>
      <c r="AF296" s="56">
        <f t="shared" si="3"/>
        <v>0</v>
      </c>
      <c r="AG296" s="57">
        <f t="shared" si="4"/>
        <v>0</v>
      </c>
      <c r="AH296" s="57">
        <f t="shared" si="5"/>
        <v>0</v>
      </c>
      <c r="AI296" s="57">
        <f t="shared" si="6"/>
        <v>0</v>
      </c>
      <c r="AJ296" s="57">
        <f t="shared" si="7"/>
        <v>0</v>
      </c>
      <c r="AK296" s="56">
        <f t="shared" si="8"/>
        <v>0</v>
      </c>
      <c r="AL296" s="57">
        <f t="shared" si="9"/>
        <v>0</v>
      </c>
      <c r="AM296" s="57">
        <f t="shared" si="10"/>
        <v>-0.096816614</v>
      </c>
      <c r="AN296" s="57">
        <f t="shared" si="11"/>
        <v>0</v>
      </c>
      <c r="AO296" s="57">
        <f t="shared" si="12"/>
        <v>-0.096816614</v>
      </c>
    </row>
    <row r="297">
      <c r="A297" s="53">
        <v>296.0</v>
      </c>
      <c r="B297" s="55" t="s">
        <v>1535</v>
      </c>
      <c r="C297" s="55" t="s">
        <v>1800</v>
      </c>
      <c r="D297" s="55" t="s">
        <v>1801</v>
      </c>
      <c r="E297" s="56">
        <v>29.0</v>
      </c>
      <c r="F297" s="55" t="s">
        <v>1802</v>
      </c>
      <c r="G297" s="55" t="s">
        <v>1818</v>
      </c>
      <c r="H297" s="58"/>
      <c r="I297" s="55" t="s">
        <v>1806</v>
      </c>
      <c r="J297" s="56">
        <v>4.0</v>
      </c>
      <c r="K297" s="56">
        <v>4.0</v>
      </c>
      <c r="L297" s="56">
        <v>0.0</v>
      </c>
      <c r="M297" s="56">
        <v>0.0</v>
      </c>
      <c r="N297" s="56">
        <v>0.0</v>
      </c>
      <c r="O297" s="56">
        <v>0.0</v>
      </c>
      <c r="P297" s="56">
        <v>0.0</v>
      </c>
      <c r="Q297" s="56">
        <v>0.0</v>
      </c>
      <c r="R297" s="56">
        <v>0.0</v>
      </c>
      <c r="S297" s="56">
        <v>0.0</v>
      </c>
      <c r="T297" s="56">
        <v>2.0</v>
      </c>
      <c r="U297" s="56">
        <v>0.0</v>
      </c>
      <c r="V297" s="56">
        <v>0.0</v>
      </c>
      <c r="W297" s="56">
        <v>0.0</v>
      </c>
      <c r="X297" s="56">
        <v>0.0</v>
      </c>
      <c r="Y297" s="56">
        <v>0.0</v>
      </c>
      <c r="Z297" s="56">
        <v>0.0</v>
      </c>
      <c r="AA297" s="56"/>
      <c r="AB297" s="56"/>
      <c r="AC297" s="56"/>
      <c r="AD297" s="56">
        <f t="shared" si="1"/>
        <v>0</v>
      </c>
      <c r="AE297" s="56">
        <f t="shared" si="2"/>
        <v>0</v>
      </c>
      <c r="AF297" s="56">
        <f t="shared" si="3"/>
        <v>0</v>
      </c>
      <c r="AG297" s="57">
        <f t="shared" si="4"/>
        <v>0</v>
      </c>
      <c r="AH297" s="57">
        <f t="shared" si="5"/>
        <v>0</v>
      </c>
      <c r="AI297" s="57">
        <f t="shared" si="6"/>
        <v>0</v>
      </c>
      <c r="AJ297" s="57">
        <f t="shared" si="7"/>
        <v>0</v>
      </c>
      <c r="AK297" s="56">
        <f t="shared" si="8"/>
        <v>0</v>
      </c>
      <c r="AL297" s="57">
        <f t="shared" si="9"/>
        <v>0</v>
      </c>
      <c r="AM297" s="57">
        <f t="shared" si="10"/>
        <v>-0.096816614</v>
      </c>
      <c r="AN297" s="57">
        <f t="shared" si="11"/>
        <v>0</v>
      </c>
      <c r="AO297" s="57">
        <f t="shared" si="12"/>
        <v>-0.096816614</v>
      </c>
    </row>
    <row r="298">
      <c r="A298" s="53">
        <v>297.0</v>
      </c>
      <c r="B298" s="55" t="s">
        <v>1682</v>
      </c>
      <c r="C298" s="55" t="s">
        <v>1800</v>
      </c>
      <c r="D298" s="55" t="s">
        <v>1801</v>
      </c>
      <c r="E298" s="56">
        <v>28.0</v>
      </c>
      <c r="F298" s="55" t="s">
        <v>1802</v>
      </c>
      <c r="G298" s="55" t="s">
        <v>1807</v>
      </c>
      <c r="H298" s="55" t="s">
        <v>1804</v>
      </c>
      <c r="I298" s="55" t="s">
        <v>1806</v>
      </c>
      <c r="J298" s="56">
        <v>4.0</v>
      </c>
      <c r="K298" s="56">
        <v>4.0</v>
      </c>
      <c r="L298" s="56">
        <v>0.0</v>
      </c>
      <c r="M298" s="56">
        <v>0.0</v>
      </c>
      <c r="N298" s="56">
        <v>0.0</v>
      </c>
      <c r="O298" s="56">
        <v>0.0</v>
      </c>
      <c r="P298" s="56">
        <v>0.0</v>
      </c>
      <c r="Q298" s="56">
        <v>0.0</v>
      </c>
      <c r="R298" s="56">
        <v>0.0</v>
      </c>
      <c r="S298" s="56">
        <v>0.0</v>
      </c>
      <c r="T298" s="56">
        <v>2.0</v>
      </c>
      <c r="U298" s="56">
        <v>0.0</v>
      </c>
      <c r="V298" s="56">
        <v>0.0</v>
      </c>
      <c r="W298" s="56">
        <v>0.0</v>
      </c>
      <c r="X298" s="56">
        <v>0.0</v>
      </c>
      <c r="Y298" s="56">
        <v>0.0</v>
      </c>
      <c r="Z298" s="56">
        <v>0.0</v>
      </c>
      <c r="AA298" s="56"/>
      <c r="AB298" s="56"/>
      <c r="AC298" s="56"/>
      <c r="AD298" s="56">
        <f t="shared" si="1"/>
        <v>0</v>
      </c>
      <c r="AE298" s="56">
        <f t="shared" si="2"/>
        <v>0</v>
      </c>
      <c r="AF298" s="56">
        <f t="shared" si="3"/>
        <v>0</v>
      </c>
      <c r="AG298" s="57">
        <f t="shared" si="4"/>
        <v>0</v>
      </c>
      <c r="AH298" s="57">
        <f t="shared" si="5"/>
        <v>0</v>
      </c>
      <c r="AI298" s="57">
        <f t="shared" si="6"/>
        <v>0</v>
      </c>
      <c r="AJ298" s="57">
        <f t="shared" si="7"/>
        <v>0</v>
      </c>
      <c r="AK298" s="56">
        <f t="shared" si="8"/>
        <v>0</v>
      </c>
      <c r="AL298" s="57">
        <f t="shared" si="9"/>
        <v>0</v>
      </c>
      <c r="AM298" s="57">
        <f t="shared" si="10"/>
        <v>-0.096816614</v>
      </c>
      <c r="AN298" s="57">
        <f t="shared" si="11"/>
        <v>0</v>
      </c>
      <c r="AO298" s="57">
        <f t="shared" si="12"/>
        <v>-0.096816614</v>
      </c>
    </row>
    <row r="299">
      <c r="A299" s="53">
        <v>298.0</v>
      </c>
      <c r="B299" s="55" t="s">
        <v>1656</v>
      </c>
      <c r="C299" s="55" t="s">
        <v>1800</v>
      </c>
      <c r="D299" s="55" t="s">
        <v>1801</v>
      </c>
      <c r="E299" s="56">
        <v>24.0</v>
      </c>
      <c r="F299" s="55" t="s">
        <v>1808</v>
      </c>
      <c r="G299" s="55" t="s">
        <v>1824</v>
      </c>
      <c r="H299" s="58"/>
      <c r="I299" s="55" t="s">
        <v>1825</v>
      </c>
      <c r="J299" s="56">
        <v>4.0</v>
      </c>
      <c r="K299" s="56">
        <v>4.0</v>
      </c>
      <c r="L299" s="56">
        <v>0.0</v>
      </c>
      <c r="M299" s="56">
        <v>0.0</v>
      </c>
      <c r="N299" s="56">
        <v>0.0</v>
      </c>
      <c r="O299" s="56">
        <v>0.0</v>
      </c>
      <c r="P299" s="56">
        <v>0.0</v>
      </c>
      <c r="Q299" s="56">
        <v>0.0</v>
      </c>
      <c r="R299" s="56">
        <v>0.0</v>
      </c>
      <c r="S299" s="56">
        <v>0.0</v>
      </c>
      <c r="T299" s="56">
        <v>2.0</v>
      </c>
      <c r="U299" s="56">
        <v>0.0</v>
      </c>
      <c r="V299" s="56">
        <v>0.0</v>
      </c>
      <c r="W299" s="56">
        <v>0.0</v>
      </c>
      <c r="X299" s="56">
        <v>0.0</v>
      </c>
      <c r="Y299" s="56">
        <v>0.0</v>
      </c>
      <c r="Z299" s="56">
        <v>0.0</v>
      </c>
      <c r="AA299" s="56"/>
      <c r="AB299" s="56"/>
      <c r="AC299" s="56"/>
      <c r="AD299" s="56">
        <f t="shared" si="1"/>
        <v>0</v>
      </c>
      <c r="AE299" s="56">
        <f t="shared" si="2"/>
        <v>0</v>
      </c>
      <c r="AF299" s="56">
        <f t="shared" si="3"/>
        <v>0</v>
      </c>
      <c r="AG299" s="57">
        <f t="shared" si="4"/>
        <v>0</v>
      </c>
      <c r="AH299" s="57">
        <f t="shared" si="5"/>
        <v>0</v>
      </c>
      <c r="AI299" s="57">
        <f t="shared" si="6"/>
        <v>0</v>
      </c>
      <c r="AJ299" s="57">
        <f t="shared" si="7"/>
        <v>0</v>
      </c>
      <c r="AK299" s="56">
        <f t="shared" si="8"/>
        <v>0</v>
      </c>
      <c r="AL299" s="57">
        <f t="shared" si="9"/>
        <v>0</v>
      </c>
      <c r="AM299" s="57">
        <f t="shared" si="10"/>
        <v>-0.096816614</v>
      </c>
      <c r="AN299" s="57">
        <f t="shared" si="11"/>
        <v>0</v>
      </c>
      <c r="AO299" s="57">
        <f t="shared" si="12"/>
        <v>-0.096816614</v>
      </c>
    </row>
    <row r="300">
      <c r="A300" s="53">
        <v>299.0</v>
      </c>
      <c r="B300" s="55" t="s">
        <v>1581</v>
      </c>
      <c r="C300" s="55" t="s">
        <v>1800</v>
      </c>
      <c r="D300" s="55" t="s">
        <v>1801</v>
      </c>
      <c r="E300" s="56">
        <v>27.0</v>
      </c>
      <c r="F300" s="55" t="s">
        <v>1802</v>
      </c>
      <c r="G300" s="55" t="s">
        <v>1809</v>
      </c>
      <c r="H300" s="55" t="s">
        <v>1804</v>
      </c>
      <c r="I300" s="55" t="s">
        <v>1817</v>
      </c>
      <c r="J300" s="56">
        <v>4.0</v>
      </c>
      <c r="K300" s="56">
        <v>4.0</v>
      </c>
      <c r="L300" s="56">
        <v>0.0</v>
      </c>
      <c r="M300" s="56">
        <v>0.0</v>
      </c>
      <c r="N300" s="56">
        <v>0.0</v>
      </c>
      <c r="O300" s="56">
        <v>0.0</v>
      </c>
      <c r="P300" s="56">
        <v>0.0</v>
      </c>
      <c r="Q300" s="56">
        <v>0.0</v>
      </c>
      <c r="R300" s="56">
        <v>0.0</v>
      </c>
      <c r="S300" s="56">
        <v>0.0</v>
      </c>
      <c r="T300" s="56">
        <v>2.0</v>
      </c>
      <c r="U300" s="56">
        <v>0.0</v>
      </c>
      <c r="V300" s="56">
        <v>0.0</v>
      </c>
      <c r="W300" s="56">
        <v>0.0</v>
      </c>
      <c r="X300" s="56">
        <v>0.0</v>
      </c>
      <c r="Y300" s="56">
        <v>0.0</v>
      </c>
      <c r="Z300" s="56">
        <v>0.0</v>
      </c>
      <c r="AA300" s="56"/>
      <c r="AB300" s="56"/>
      <c r="AC300" s="56"/>
      <c r="AD300" s="56">
        <f t="shared" si="1"/>
        <v>0</v>
      </c>
      <c r="AE300" s="56">
        <f t="shared" si="2"/>
        <v>0</v>
      </c>
      <c r="AF300" s="56">
        <f t="shared" si="3"/>
        <v>0</v>
      </c>
      <c r="AG300" s="57">
        <f t="shared" si="4"/>
        <v>0</v>
      </c>
      <c r="AH300" s="57">
        <f t="shared" si="5"/>
        <v>0</v>
      </c>
      <c r="AI300" s="57">
        <f t="shared" si="6"/>
        <v>0</v>
      </c>
      <c r="AJ300" s="57">
        <f t="shared" si="7"/>
        <v>0</v>
      </c>
      <c r="AK300" s="56">
        <f t="shared" si="8"/>
        <v>0</v>
      </c>
      <c r="AL300" s="57">
        <f t="shared" si="9"/>
        <v>0</v>
      </c>
      <c r="AM300" s="57">
        <f t="shared" si="10"/>
        <v>-0.096816614</v>
      </c>
      <c r="AN300" s="57">
        <f t="shared" si="11"/>
        <v>0</v>
      </c>
      <c r="AO300" s="57">
        <f t="shared" si="12"/>
        <v>-0.096816614</v>
      </c>
    </row>
    <row r="301">
      <c r="A301" s="53">
        <v>300.0</v>
      </c>
      <c r="B301" s="55" t="s">
        <v>1533</v>
      </c>
      <c r="C301" s="55" t="s">
        <v>1800</v>
      </c>
      <c r="D301" s="55" t="s">
        <v>1801</v>
      </c>
      <c r="E301" s="56">
        <v>22.0</v>
      </c>
      <c r="F301" s="55" t="s">
        <v>1808</v>
      </c>
      <c r="G301" s="55" t="s">
        <v>1825</v>
      </c>
      <c r="H301" s="55" t="s">
        <v>1804</v>
      </c>
      <c r="I301" s="55" t="s">
        <v>1824</v>
      </c>
      <c r="J301" s="56">
        <v>4.0</v>
      </c>
      <c r="K301" s="56">
        <v>4.0</v>
      </c>
      <c r="L301" s="56">
        <v>0.0</v>
      </c>
      <c r="M301" s="56">
        <v>0.0</v>
      </c>
      <c r="N301" s="56">
        <v>0.0</v>
      </c>
      <c r="O301" s="56">
        <v>0.0</v>
      </c>
      <c r="P301" s="56">
        <v>0.0</v>
      </c>
      <c r="Q301" s="56">
        <v>0.0</v>
      </c>
      <c r="R301" s="56">
        <v>0.0</v>
      </c>
      <c r="S301" s="56">
        <v>0.0</v>
      </c>
      <c r="T301" s="56">
        <v>3.0</v>
      </c>
      <c r="U301" s="56">
        <v>0.0</v>
      </c>
      <c r="V301" s="56">
        <v>0.0</v>
      </c>
      <c r="W301" s="56">
        <v>0.0</v>
      </c>
      <c r="X301" s="56">
        <v>0.0</v>
      </c>
      <c r="Y301" s="56">
        <v>0.0</v>
      </c>
      <c r="Z301" s="56">
        <v>0.0</v>
      </c>
      <c r="AA301" s="56"/>
      <c r="AB301" s="56"/>
      <c r="AC301" s="56"/>
      <c r="AD301" s="56">
        <f t="shared" si="1"/>
        <v>0</v>
      </c>
      <c r="AE301" s="56">
        <f t="shared" si="2"/>
        <v>0</v>
      </c>
      <c r="AF301" s="56">
        <f t="shared" si="3"/>
        <v>0</v>
      </c>
      <c r="AG301" s="57">
        <f t="shared" si="4"/>
        <v>0</v>
      </c>
      <c r="AH301" s="57">
        <f t="shared" si="5"/>
        <v>0</v>
      </c>
      <c r="AI301" s="57">
        <f t="shared" si="6"/>
        <v>0</v>
      </c>
      <c r="AJ301" s="57">
        <f t="shared" si="7"/>
        <v>0</v>
      </c>
      <c r="AK301" s="56">
        <f t="shared" si="8"/>
        <v>0</v>
      </c>
      <c r="AL301" s="57">
        <f t="shared" si="9"/>
        <v>0</v>
      </c>
      <c r="AM301" s="57">
        <f t="shared" si="10"/>
        <v>-0.145224921</v>
      </c>
      <c r="AN301" s="57">
        <f t="shared" si="11"/>
        <v>0</v>
      </c>
      <c r="AO301" s="57">
        <f t="shared" si="12"/>
        <v>-0.145224921</v>
      </c>
    </row>
    <row r="302">
      <c r="A302" s="53">
        <v>301.0</v>
      </c>
      <c r="B302" s="55" t="s">
        <v>1550</v>
      </c>
      <c r="C302" s="55" t="s">
        <v>1800</v>
      </c>
      <c r="D302" s="55" t="s">
        <v>1801</v>
      </c>
      <c r="E302" s="56">
        <v>31.0</v>
      </c>
      <c r="F302" s="55" t="s">
        <v>1808</v>
      </c>
      <c r="G302" s="55" t="s">
        <v>1805</v>
      </c>
      <c r="H302" s="58"/>
      <c r="I302" s="55" t="s">
        <v>1803</v>
      </c>
      <c r="J302" s="56">
        <v>4.0</v>
      </c>
      <c r="K302" s="56">
        <v>4.0</v>
      </c>
      <c r="L302" s="56">
        <v>0.0</v>
      </c>
      <c r="M302" s="56">
        <v>0.0</v>
      </c>
      <c r="N302" s="56">
        <v>0.0</v>
      </c>
      <c r="O302" s="56">
        <v>0.0</v>
      </c>
      <c r="P302" s="56">
        <v>0.0</v>
      </c>
      <c r="Q302" s="56">
        <v>0.0</v>
      </c>
      <c r="R302" s="56">
        <v>0.0</v>
      </c>
      <c r="S302" s="56">
        <v>0.0</v>
      </c>
      <c r="T302" s="56">
        <v>3.0</v>
      </c>
      <c r="U302" s="56">
        <v>0.0</v>
      </c>
      <c r="V302" s="56">
        <v>0.0</v>
      </c>
      <c r="W302" s="56">
        <v>0.0</v>
      </c>
      <c r="X302" s="56">
        <v>0.0</v>
      </c>
      <c r="Y302" s="56">
        <v>0.0</v>
      </c>
      <c r="Z302" s="56">
        <v>0.0</v>
      </c>
      <c r="AA302" s="56"/>
      <c r="AB302" s="56"/>
      <c r="AC302" s="56"/>
      <c r="AD302" s="56">
        <f t="shared" si="1"/>
        <v>0</v>
      </c>
      <c r="AE302" s="56">
        <f t="shared" si="2"/>
        <v>0</v>
      </c>
      <c r="AF302" s="56">
        <f t="shared" si="3"/>
        <v>0</v>
      </c>
      <c r="AG302" s="57">
        <f t="shared" si="4"/>
        <v>0</v>
      </c>
      <c r="AH302" s="57">
        <f t="shared" si="5"/>
        <v>0</v>
      </c>
      <c r="AI302" s="57">
        <f t="shared" si="6"/>
        <v>0</v>
      </c>
      <c r="AJ302" s="57">
        <f t="shared" si="7"/>
        <v>0</v>
      </c>
      <c r="AK302" s="56">
        <f t="shared" si="8"/>
        <v>0</v>
      </c>
      <c r="AL302" s="57">
        <f t="shared" si="9"/>
        <v>0</v>
      </c>
      <c r="AM302" s="57">
        <f t="shared" si="10"/>
        <v>-0.145224921</v>
      </c>
      <c r="AN302" s="57">
        <f t="shared" si="11"/>
        <v>0</v>
      </c>
      <c r="AO302" s="57">
        <f t="shared" si="12"/>
        <v>-0.145224921</v>
      </c>
    </row>
    <row r="303">
      <c r="A303" s="53">
        <v>302.0</v>
      </c>
      <c r="B303" s="55" t="s">
        <v>1704</v>
      </c>
      <c r="C303" s="55" t="s">
        <v>1800</v>
      </c>
      <c r="D303" s="55" t="s">
        <v>1801</v>
      </c>
      <c r="E303" s="56">
        <v>26.0</v>
      </c>
      <c r="F303" s="55" t="s">
        <v>1802</v>
      </c>
      <c r="G303" s="55" t="s">
        <v>1829</v>
      </c>
      <c r="H303" s="58"/>
      <c r="I303" s="55" t="s">
        <v>1830</v>
      </c>
      <c r="J303" s="56">
        <v>4.0</v>
      </c>
      <c r="K303" s="56">
        <v>4.0</v>
      </c>
      <c r="L303" s="56">
        <v>0.0</v>
      </c>
      <c r="M303" s="56">
        <v>0.0</v>
      </c>
      <c r="N303" s="56">
        <v>0.0</v>
      </c>
      <c r="O303" s="56">
        <v>0.0</v>
      </c>
      <c r="P303" s="56">
        <v>0.0</v>
      </c>
      <c r="Q303" s="56">
        <v>0.0</v>
      </c>
      <c r="R303" s="56">
        <v>0.0</v>
      </c>
      <c r="S303" s="56">
        <v>0.0</v>
      </c>
      <c r="T303" s="56">
        <v>3.0</v>
      </c>
      <c r="U303" s="56">
        <v>0.0</v>
      </c>
      <c r="V303" s="56">
        <v>0.0</v>
      </c>
      <c r="W303" s="56">
        <v>0.0</v>
      </c>
      <c r="X303" s="56">
        <v>0.0</v>
      </c>
      <c r="Y303" s="56">
        <v>0.0</v>
      </c>
      <c r="Z303" s="56">
        <v>0.0</v>
      </c>
      <c r="AA303" s="56"/>
      <c r="AB303" s="56"/>
      <c r="AC303" s="56"/>
      <c r="AD303" s="56">
        <f t="shared" si="1"/>
        <v>0</v>
      </c>
      <c r="AE303" s="56">
        <f t="shared" si="2"/>
        <v>0</v>
      </c>
      <c r="AF303" s="56">
        <f t="shared" si="3"/>
        <v>0</v>
      </c>
      <c r="AG303" s="57">
        <f t="shared" si="4"/>
        <v>0</v>
      </c>
      <c r="AH303" s="57">
        <f t="shared" si="5"/>
        <v>0</v>
      </c>
      <c r="AI303" s="57">
        <f t="shared" si="6"/>
        <v>0</v>
      </c>
      <c r="AJ303" s="57">
        <f t="shared" si="7"/>
        <v>0</v>
      </c>
      <c r="AK303" s="56">
        <f t="shared" si="8"/>
        <v>0</v>
      </c>
      <c r="AL303" s="57">
        <f t="shared" si="9"/>
        <v>0</v>
      </c>
      <c r="AM303" s="57">
        <f t="shared" si="10"/>
        <v>-0.145224921</v>
      </c>
      <c r="AN303" s="57">
        <f t="shared" si="11"/>
        <v>0</v>
      </c>
      <c r="AO303" s="57">
        <f t="shared" si="12"/>
        <v>-0.145224921</v>
      </c>
    </row>
    <row r="304">
      <c r="A304" s="53">
        <v>303.0</v>
      </c>
      <c r="B304" s="55" t="s">
        <v>1558</v>
      </c>
      <c r="C304" s="55" t="s">
        <v>1800</v>
      </c>
      <c r="D304" s="55" t="s">
        <v>1801</v>
      </c>
      <c r="E304" s="56">
        <v>31.0</v>
      </c>
      <c r="F304" s="55" t="s">
        <v>1802</v>
      </c>
      <c r="G304" s="55" t="s">
        <v>1821</v>
      </c>
      <c r="H304" s="55" t="s">
        <v>1804</v>
      </c>
      <c r="I304" s="55" t="s">
        <v>1828</v>
      </c>
      <c r="J304" s="56">
        <v>4.0</v>
      </c>
      <c r="K304" s="56">
        <v>4.0</v>
      </c>
      <c r="L304" s="56">
        <v>0.0</v>
      </c>
      <c r="M304" s="56">
        <v>0.0</v>
      </c>
      <c r="N304" s="56">
        <v>0.0</v>
      </c>
      <c r="O304" s="56">
        <v>0.0</v>
      </c>
      <c r="P304" s="56">
        <v>0.0</v>
      </c>
      <c r="Q304" s="56">
        <v>0.0</v>
      </c>
      <c r="R304" s="56">
        <v>0.0</v>
      </c>
      <c r="S304" s="56">
        <v>0.0</v>
      </c>
      <c r="T304" s="56">
        <v>3.0</v>
      </c>
      <c r="U304" s="56">
        <v>0.0</v>
      </c>
      <c r="V304" s="56">
        <v>0.0</v>
      </c>
      <c r="W304" s="56">
        <v>0.0</v>
      </c>
      <c r="X304" s="56">
        <v>0.0</v>
      </c>
      <c r="Y304" s="56">
        <v>0.0</v>
      </c>
      <c r="Z304" s="56">
        <v>0.0</v>
      </c>
      <c r="AA304" s="56"/>
      <c r="AB304" s="56"/>
      <c r="AC304" s="56"/>
      <c r="AD304" s="56">
        <f t="shared" si="1"/>
        <v>0</v>
      </c>
      <c r="AE304" s="56">
        <f t="shared" si="2"/>
        <v>0</v>
      </c>
      <c r="AF304" s="56">
        <f t="shared" si="3"/>
        <v>0</v>
      </c>
      <c r="AG304" s="57">
        <f t="shared" si="4"/>
        <v>0</v>
      </c>
      <c r="AH304" s="57">
        <f t="shared" si="5"/>
        <v>0</v>
      </c>
      <c r="AI304" s="57">
        <f t="shared" si="6"/>
        <v>0</v>
      </c>
      <c r="AJ304" s="57">
        <f t="shared" si="7"/>
        <v>0</v>
      </c>
      <c r="AK304" s="56">
        <f t="shared" si="8"/>
        <v>0</v>
      </c>
      <c r="AL304" s="57">
        <f t="shared" si="9"/>
        <v>0</v>
      </c>
      <c r="AM304" s="57">
        <f t="shared" si="10"/>
        <v>-0.145224921</v>
      </c>
      <c r="AN304" s="57">
        <f t="shared" si="11"/>
        <v>0</v>
      </c>
      <c r="AO304" s="57">
        <f t="shared" si="12"/>
        <v>-0.145224921</v>
      </c>
    </row>
    <row r="305">
      <c r="A305" s="53">
        <v>304.0</v>
      </c>
      <c r="B305" s="55" t="s">
        <v>1512</v>
      </c>
      <c r="C305" s="55" t="s">
        <v>1800</v>
      </c>
      <c r="D305" s="55" t="s">
        <v>1801</v>
      </c>
      <c r="E305" s="56">
        <v>32.0</v>
      </c>
      <c r="F305" s="55" t="s">
        <v>1808</v>
      </c>
      <c r="G305" s="55" t="s">
        <v>1813</v>
      </c>
      <c r="H305" s="55" t="s">
        <v>1804</v>
      </c>
      <c r="I305" s="55" t="s">
        <v>1814</v>
      </c>
      <c r="J305" s="56">
        <v>5.0</v>
      </c>
      <c r="K305" s="56">
        <v>5.0</v>
      </c>
      <c r="L305" s="56">
        <v>0.0</v>
      </c>
      <c r="M305" s="56">
        <v>0.0</v>
      </c>
      <c r="N305" s="56">
        <v>0.0</v>
      </c>
      <c r="O305" s="56">
        <v>0.0</v>
      </c>
      <c r="P305" s="56">
        <v>0.0</v>
      </c>
      <c r="Q305" s="56">
        <v>0.0</v>
      </c>
      <c r="R305" s="56">
        <v>0.0</v>
      </c>
      <c r="S305" s="56">
        <v>0.0</v>
      </c>
      <c r="T305" s="56">
        <v>1.0</v>
      </c>
      <c r="U305" s="56">
        <v>0.0</v>
      </c>
      <c r="V305" s="56">
        <v>0.0</v>
      </c>
      <c r="W305" s="56">
        <v>0.0</v>
      </c>
      <c r="X305" s="56">
        <v>0.0</v>
      </c>
      <c r="Y305" s="56">
        <v>0.0</v>
      </c>
      <c r="Z305" s="56">
        <v>0.0</v>
      </c>
      <c r="AA305" s="56"/>
      <c r="AB305" s="56"/>
      <c r="AC305" s="56"/>
      <c r="AD305" s="56">
        <f t="shared" si="1"/>
        <v>0</v>
      </c>
      <c r="AE305" s="56">
        <f t="shared" si="2"/>
        <v>0</v>
      </c>
      <c r="AF305" s="56">
        <f t="shared" si="3"/>
        <v>0</v>
      </c>
      <c r="AG305" s="57">
        <f t="shared" si="4"/>
        <v>0</v>
      </c>
      <c r="AH305" s="57">
        <f t="shared" si="5"/>
        <v>0</v>
      </c>
      <c r="AI305" s="57">
        <f t="shared" si="6"/>
        <v>0</v>
      </c>
      <c r="AJ305" s="57">
        <f t="shared" si="7"/>
        <v>0</v>
      </c>
      <c r="AK305" s="56">
        <f t="shared" si="8"/>
        <v>0</v>
      </c>
      <c r="AL305" s="57">
        <f t="shared" si="9"/>
        <v>0</v>
      </c>
      <c r="AM305" s="57">
        <f t="shared" si="10"/>
        <v>-0.048408307</v>
      </c>
      <c r="AN305" s="57">
        <f t="shared" si="11"/>
        <v>0</v>
      </c>
      <c r="AO305" s="57">
        <f t="shared" si="12"/>
        <v>-0.048408307</v>
      </c>
    </row>
    <row r="306">
      <c r="A306" s="53">
        <v>305.0</v>
      </c>
      <c r="B306" s="55" t="s">
        <v>1513</v>
      </c>
      <c r="C306" s="55" t="s">
        <v>1800</v>
      </c>
      <c r="D306" s="55" t="s">
        <v>1801</v>
      </c>
      <c r="E306" s="56">
        <v>27.0</v>
      </c>
      <c r="F306" s="55" t="s">
        <v>1808</v>
      </c>
      <c r="G306" s="55" t="s">
        <v>1809</v>
      </c>
      <c r="H306" s="58"/>
      <c r="I306" s="55" t="s">
        <v>1810</v>
      </c>
      <c r="J306" s="56">
        <v>5.0</v>
      </c>
      <c r="K306" s="56">
        <v>5.0</v>
      </c>
      <c r="L306" s="56">
        <v>0.0</v>
      </c>
      <c r="M306" s="56">
        <v>0.0</v>
      </c>
      <c r="N306" s="56">
        <v>0.0</v>
      </c>
      <c r="O306" s="56">
        <v>0.0</v>
      </c>
      <c r="P306" s="56">
        <v>0.0</v>
      </c>
      <c r="Q306" s="56">
        <v>0.0</v>
      </c>
      <c r="R306" s="56">
        <v>0.0</v>
      </c>
      <c r="S306" s="56">
        <v>0.0</v>
      </c>
      <c r="T306" s="56">
        <v>1.0</v>
      </c>
      <c r="U306" s="56">
        <v>0.0</v>
      </c>
      <c r="V306" s="56">
        <v>0.0</v>
      </c>
      <c r="W306" s="56">
        <v>0.0</v>
      </c>
      <c r="X306" s="56">
        <v>0.0</v>
      </c>
      <c r="Y306" s="56">
        <v>0.0</v>
      </c>
      <c r="Z306" s="56">
        <v>0.0</v>
      </c>
      <c r="AA306" s="56"/>
      <c r="AB306" s="56"/>
      <c r="AC306" s="56"/>
      <c r="AD306" s="56">
        <f t="shared" si="1"/>
        <v>0</v>
      </c>
      <c r="AE306" s="56">
        <f t="shared" si="2"/>
        <v>0</v>
      </c>
      <c r="AF306" s="56">
        <f t="shared" si="3"/>
        <v>0</v>
      </c>
      <c r="AG306" s="57">
        <f t="shared" si="4"/>
        <v>0</v>
      </c>
      <c r="AH306" s="57">
        <f t="shared" si="5"/>
        <v>0</v>
      </c>
      <c r="AI306" s="57">
        <f t="shared" si="6"/>
        <v>0</v>
      </c>
      <c r="AJ306" s="57">
        <f t="shared" si="7"/>
        <v>0</v>
      </c>
      <c r="AK306" s="56">
        <f t="shared" si="8"/>
        <v>0</v>
      </c>
      <c r="AL306" s="57">
        <f t="shared" si="9"/>
        <v>0</v>
      </c>
      <c r="AM306" s="57">
        <f t="shared" si="10"/>
        <v>-0.048408307</v>
      </c>
      <c r="AN306" s="57">
        <f t="shared" si="11"/>
        <v>0</v>
      </c>
      <c r="AO306" s="57">
        <f t="shared" si="12"/>
        <v>-0.048408307</v>
      </c>
    </row>
    <row r="307">
      <c r="A307" s="53">
        <v>306.0</v>
      </c>
      <c r="B307" s="55" t="s">
        <v>1170</v>
      </c>
      <c r="C307" s="55" t="s">
        <v>1800</v>
      </c>
      <c r="D307" s="55" t="s">
        <v>1801</v>
      </c>
      <c r="E307" s="56">
        <v>35.0</v>
      </c>
      <c r="F307" s="55" t="s">
        <v>1808</v>
      </c>
      <c r="G307" s="55" t="s">
        <v>1806</v>
      </c>
      <c r="H307" s="55" t="s">
        <v>1804</v>
      </c>
      <c r="I307" s="55" t="s">
        <v>1818</v>
      </c>
      <c r="J307" s="56">
        <v>5.0</v>
      </c>
      <c r="K307" s="56">
        <v>5.0</v>
      </c>
      <c r="L307" s="56">
        <v>0.0</v>
      </c>
      <c r="M307" s="56">
        <v>0.0</v>
      </c>
      <c r="N307" s="56">
        <v>0.0</v>
      </c>
      <c r="O307" s="56">
        <v>0.0</v>
      </c>
      <c r="P307" s="56">
        <v>0.0</v>
      </c>
      <c r="Q307" s="56">
        <v>0.0</v>
      </c>
      <c r="R307" s="56">
        <v>0.0</v>
      </c>
      <c r="S307" s="56">
        <v>0.0</v>
      </c>
      <c r="T307" s="56">
        <v>1.0</v>
      </c>
      <c r="U307" s="56">
        <v>0.0</v>
      </c>
      <c r="V307" s="56">
        <v>0.0</v>
      </c>
      <c r="W307" s="56">
        <v>0.0</v>
      </c>
      <c r="X307" s="56">
        <v>0.0</v>
      </c>
      <c r="Y307" s="56">
        <v>0.0</v>
      </c>
      <c r="Z307" s="56">
        <v>0.0</v>
      </c>
      <c r="AA307" s="56"/>
      <c r="AB307" s="56"/>
      <c r="AC307" s="56"/>
      <c r="AD307" s="56">
        <f t="shared" si="1"/>
        <v>0</v>
      </c>
      <c r="AE307" s="56">
        <f t="shared" si="2"/>
        <v>0</v>
      </c>
      <c r="AF307" s="56">
        <f t="shared" si="3"/>
        <v>0</v>
      </c>
      <c r="AG307" s="57">
        <f t="shared" si="4"/>
        <v>0</v>
      </c>
      <c r="AH307" s="57">
        <f t="shared" si="5"/>
        <v>0</v>
      </c>
      <c r="AI307" s="57">
        <f t="shared" si="6"/>
        <v>0</v>
      </c>
      <c r="AJ307" s="57">
        <f t="shared" si="7"/>
        <v>0</v>
      </c>
      <c r="AK307" s="56">
        <f t="shared" si="8"/>
        <v>0</v>
      </c>
      <c r="AL307" s="57">
        <f t="shared" si="9"/>
        <v>0</v>
      </c>
      <c r="AM307" s="57">
        <f t="shared" si="10"/>
        <v>-0.048408307</v>
      </c>
      <c r="AN307" s="57">
        <f t="shared" si="11"/>
        <v>0</v>
      </c>
      <c r="AO307" s="57">
        <f t="shared" si="12"/>
        <v>-0.048408307</v>
      </c>
    </row>
    <row r="308">
      <c r="A308" s="53">
        <v>307.0</v>
      </c>
      <c r="B308" s="55" t="s">
        <v>1761</v>
      </c>
      <c r="C308" s="55" t="s">
        <v>1800</v>
      </c>
      <c r="D308" s="55" t="s">
        <v>1801</v>
      </c>
      <c r="E308" s="56">
        <v>24.0</v>
      </c>
      <c r="F308" s="55" t="s">
        <v>1808</v>
      </c>
      <c r="G308" s="55" t="s">
        <v>1811</v>
      </c>
      <c r="H308" s="55" t="s">
        <v>1804</v>
      </c>
      <c r="I308" s="55" t="s">
        <v>1812</v>
      </c>
      <c r="J308" s="56">
        <v>5.0</v>
      </c>
      <c r="K308" s="56">
        <v>5.0</v>
      </c>
      <c r="L308" s="56">
        <v>0.0</v>
      </c>
      <c r="M308" s="56">
        <v>0.0</v>
      </c>
      <c r="N308" s="56">
        <v>0.0</v>
      </c>
      <c r="O308" s="56">
        <v>0.0</v>
      </c>
      <c r="P308" s="56">
        <v>0.0</v>
      </c>
      <c r="Q308" s="56">
        <v>0.0</v>
      </c>
      <c r="R308" s="56">
        <v>0.0</v>
      </c>
      <c r="S308" s="56">
        <v>0.0</v>
      </c>
      <c r="T308" s="56">
        <v>1.0</v>
      </c>
      <c r="U308" s="56">
        <v>0.0</v>
      </c>
      <c r="V308" s="56">
        <v>0.0</v>
      </c>
      <c r="W308" s="56">
        <v>0.0</v>
      </c>
      <c r="X308" s="56">
        <v>0.0</v>
      </c>
      <c r="Y308" s="56">
        <v>0.0</v>
      </c>
      <c r="Z308" s="56">
        <v>0.0</v>
      </c>
      <c r="AA308" s="56"/>
      <c r="AB308" s="56"/>
      <c r="AC308" s="56"/>
      <c r="AD308" s="56">
        <f t="shared" si="1"/>
        <v>0</v>
      </c>
      <c r="AE308" s="56">
        <f t="shared" si="2"/>
        <v>0</v>
      </c>
      <c r="AF308" s="56">
        <f t="shared" si="3"/>
        <v>0</v>
      </c>
      <c r="AG308" s="57">
        <f t="shared" si="4"/>
        <v>0</v>
      </c>
      <c r="AH308" s="57">
        <f t="shared" si="5"/>
        <v>0</v>
      </c>
      <c r="AI308" s="57">
        <f t="shared" si="6"/>
        <v>0</v>
      </c>
      <c r="AJ308" s="57">
        <f t="shared" si="7"/>
        <v>0</v>
      </c>
      <c r="AK308" s="56">
        <f t="shared" si="8"/>
        <v>0</v>
      </c>
      <c r="AL308" s="57">
        <f t="shared" si="9"/>
        <v>0</v>
      </c>
      <c r="AM308" s="57">
        <f t="shared" si="10"/>
        <v>-0.048408307</v>
      </c>
      <c r="AN308" s="57">
        <f t="shared" si="11"/>
        <v>0</v>
      </c>
      <c r="AO308" s="57">
        <f t="shared" si="12"/>
        <v>-0.048408307</v>
      </c>
    </row>
    <row r="309">
      <c r="A309" s="53">
        <v>308.0</v>
      </c>
      <c r="B309" s="55" t="s">
        <v>1686</v>
      </c>
      <c r="C309" s="55" t="s">
        <v>1800</v>
      </c>
      <c r="D309" s="55" t="s">
        <v>1801</v>
      </c>
      <c r="E309" s="56">
        <v>30.0</v>
      </c>
      <c r="F309" s="55" t="s">
        <v>1802</v>
      </c>
      <c r="G309" s="55" t="s">
        <v>1828</v>
      </c>
      <c r="H309" s="58"/>
      <c r="I309" s="55" t="s">
        <v>1821</v>
      </c>
      <c r="J309" s="56">
        <v>3.0</v>
      </c>
      <c r="K309" s="56">
        <v>3.0</v>
      </c>
      <c r="L309" s="56">
        <v>0.0</v>
      </c>
      <c r="M309" s="56">
        <v>0.0</v>
      </c>
      <c r="N309" s="56">
        <v>0.0</v>
      </c>
      <c r="O309" s="56">
        <v>0.0</v>
      </c>
      <c r="P309" s="56">
        <v>0.0</v>
      </c>
      <c r="Q309" s="56">
        <v>0.0</v>
      </c>
      <c r="R309" s="56">
        <v>0.0</v>
      </c>
      <c r="S309" s="56">
        <v>0.0</v>
      </c>
      <c r="T309" s="56">
        <v>1.0</v>
      </c>
      <c r="U309" s="56">
        <v>0.0</v>
      </c>
      <c r="V309" s="56">
        <v>0.0</v>
      </c>
      <c r="W309" s="56">
        <v>0.0</v>
      </c>
      <c r="X309" s="56">
        <v>1.0</v>
      </c>
      <c r="Y309" s="56">
        <v>0.0</v>
      </c>
      <c r="Z309" s="56">
        <v>0.0</v>
      </c>
      <c r="AA309" s="56"/>
      <c r="AB309" s="56"/>
      <c r="AC309" s="56"/>
      <c r="AD309" s="56">
        <f t="shared" si="1"/>
        <v>0</v>
      </c>
      <c r="AE309" s="56">
        <f t="shared" si="2"/>
        <v>0</v>
      </c>
      <c r="AF309" s="56">
        <f t="shared" si="3"/>
        <v>0</v>
      </c>
      <c r="AG309" s="57">
        <f t="shared" si="4"/>
        <v>0</v>
      </c>
      <c r="AH309" s="57">
        <f t="shared" si="5"/>
        <v>0</v>
      </c>
      <c r="AI309" s="57">
        <f t="shared" si="6"/>
        <v>0</v>
      </c>
      <c r="AJ309" s="57">
        <f t="shared" si="7"/>
        <v>0</v>
      </c>
      <c r="AK309" s="56">
        <f t="shared" si="8"/>
        <v>0</v>
      </c>
      <c r="AL309" s="57">
        <f t="shared" si="9"/>
        <v>0</v>
      </c>
      <c r="AM309" s="57">
        <f t="shared" si="10"/>
        <v>-0.048408307</v>
      </c>
      <c r="AN309" s="57">
        <f t="shared" si="11"/>
        <v>-0.334349966</v>
      </c>
      <c r="AO309" s="57">
        <f t="shared" si="12"/>
        <v>-0.382758273</v>
      </c>
    </row>
    <row r="310">
      <c r="A310" s="53">
        <v>309.0</v>
      </c>
      <c r="B310" s="55" t="s">
        <v>1669</v>
      </c>
      <c r="C310" s="55" t="s">
        <v>1800</v>
      </c>
      <c r="D310" s="55" t="s">
        <v>1801</v>
      </c>
      <c r="E310" s="56">
        <v>30.0</v>
      </c>
      <c r="F310" s="55" t="s">
        <v>1808</v>
      </c>
      <c r="G310" s="55" t="s">
        <v>1806</v>
      </c>
      <c r="H310" s="55" t="s">
        <v>1804</v>
      </c>
      <c r="I310" s="55" t="s">
        <v>1818</v>
      </c>
      <c r="J310" s="56">
        <v>5.0</v>
      </c>
      <c r="K310" s="56">
        <v>5.0</v>
      </c>
      <c r="L310" s="56">
        <v>0.0</v>
      </c>
      <c r="M310" s="56">
        <v>0.0</v>
      </c>
      <c r="N310" s="56">
        <v>0.0</v>
      </c>
      <c r="O310" s="56">
        <v>0.0</v>
      </c>
      <c r="P310" s="56">
        <v>0.0</v>
      </c>
      <c r="Q310" s="56">
        <v>0.0</v>
      </c>
      <c r="R310" s="56">
        <v>0.0</v>
      </c>
      <c r="S310" s="56">
        <v>0.0</v>
      </c>
      <c r="T310" s="56">
        <v>2.0</v>
      </c>
      <c r="U310" s="56">
        <v>0.0</v>
      </c>
      <c r="V310" s="56">
        <v>0.0</v>
      </c>
      <c r="W310" s="56">
        <v>0.0</v>
      </c>
      <c r="X310" s="56">
        <v>0.0</v>
      </c>
      <c r="Y310" s="56">
        <v>0.0</v>
      </c>
      <c r="Z310" s="56">
        <v>0.0</v>
      </c>
      <c r="AA310" s="56"/>
      <c r="AB310" s="56"/>
      <c r="AC310" s="56"/>
      <c r="AD310" s="56">
        <f t="shared" si="1"/>
        <v>0</v>
      </c>
      <c r="AE310" s="56">
        <f t="shared" si="2"/>
        <v>0</v>
      </c>
      <c r="AF310" s="56">
        <f t="shared" si="3"/>
        <v>0</v>
      </c>
      <c r="AG310" s="57">
        <f t="shared" si="4"/>
        <v>0</v>
      </c>
      <c r="AH310" s="57">
        <f t="shared" si="5"/>
        <v>0</v>
      </c>
      <c r="AI310" s="57">
        <f t="shared" si="6"/>
        <v>0</v>
      </c>
      <c r="AJ310" s="57">
        <f t="shared" si="7"/>
        <v>0</v>
      </c>
      <c r="AK310" s="56">
        <f t="shared" si="8"/>
        <v>0</v>
      </c>
      <c r="AL310" s="57">
        <f t="shared" si="9"/>
        <v>0</v>
      </c>
      <c r="AM310" s="57">
        <f t="shared" si="10"/>
        <v>-0.096816614</v>
      </c>
      <c r="AN310" s="57">
        <f t="shared" si="11"/>
        <v>0</v>
      </c>
      <c r="AO310" s="57">
        <f t="shared" si="12"/>
        <v>-0.096816614</v>
      </c>
    </row>
    <row r="311">
      <c r="A311" s="53">
        <v>310.0</v>
      </c>
      <c r="B311" s="55" t="s">
        <v>1651</v>
      </c>
      <c r="C311" s="55" t="s">
        <v>1800</v>
      </c>
      <c r="D311" s="55" t="s">
        <v>1801</v>
      </c>
      <c r="E311" s="56">
        <v>27.0</v>
      </c>
      <c r="F311" s="55" t="s">
        <v>1802</v>
      </c>
      <c r="G311" s="55" t="s">
        <v>1803</v>
      </c>
      <c r="H311" s="55" t="s">
        <v>1804</v>
      </c>
      <c r="I311" s="55" t="s">
        <v>1805</v>
      </c>
      <c r="J311" s="56">
        <v>4.0</v>
      </c>
      <c r="K311" s="56">
        <v>4.0</v>
      </c>
      <c r="L311" s="56">
        <v>0.0</v>
      </c>
      <c r="M311" s="56">
        <v>0.0</v>
      </c>
      <c r="N311" s="56">
        <v>0.0</v>
      </c>
      <c r="O311" s="56">
        <v>0.0</v>
      </c>
      <c r="P311" s="56">
        <v>0.0</v>
      </c>
      <c r="Q311" s="56">
        <v>0.0</v>
      </c>
      <c r="R311" s="56">
        <v>0.0</v>
      </c>
      <c r="S311" s="56">
        <v>0.0</v>
      </c>
      <c r="T311" s="56">
        <v>0.0</v>
      </c>
      <c r="U311" s="56">
        <v>0.0</v>
      </c>
      <c r="V311" s="56">
        <v>0.0</v>
      </c>
      <c r="W311" s="56">
        <v>0.0</v>
      </c>
      <c r="X311" s="56">
        <v>0.0</v>
      </c>
      <c r="Y311" s="56">
        <v>0.0</v>
      </c>
      <c r="Z311" s="56">
        <v>1.0</v>
      </c>
      <c r="AA311" s="56"/>
      <c r="AB311" s="56"/>
      <c r="AC311" s="56"/>
      <c r="AD311" s="56">
        <f t="shared" si="1"/>
        <v>0</v>
      </c>
      <c r="AE311" s="56">
        <f t="shared" si="2"/>
        <v>0</v>
      </c>
      <c r="AF311" s="56">
        <f t="shared" si="3"/>
        <v>0</v>
      </c>
      <c r="AG311" s="57">
        <f t="shared" si="4"/>
        <v>0</v>
      </c>
      <c r="AH311" s="57">
        <f t="shared" si="5"/>
        <v>0</v>
      </c>
      <c r="AI311" s="57">
        <f t="shared" si="6"/>
        <v>0</v>
      </c>
      <c r="AJ311" s="57">
        <f t="shared" si="7"/>
        <v>-0.67</v>
      </c>
      <c r="AK311" s="56">
        <f t="shared" si="8"/>
        <v>0</v>
      </c>
      <c r="AL311" s="57">
        <f t="shared" si="9"/>
        <v>0</v>
      </c>
      <c r="AM311" s="57">
        <f t="shared" si="10"/>
        <v>0</v>
      </c>
      <c r="AN311" s="57">
        <f t="shared" si="11"/>
        <v>0</v>
      </c>
      <c r="AO311" s="57">
        <f t="shared" si="12"/>
        <v>-0.67</v>
      </c>
    </row>
    <row r="312">
      <c r="A312" s="53"/>
      <c r="B312" s="55"/>
      <c r="C312" s="55"/>
      <c r="D312" s="55"/>
      <c r="E312" s="56"/>
      <c r="F312" s="55"/>
      <c r="G312" s="55"/>
      <c r="H312" s="55"/>
      <c r="I312" s="55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>
        <f t="shared" si="1"/>
        <v>0</v>
      </c>
      <c r="AE312" s="56">
        <f t="shared" si="2"/>
        <v>0</v>
      </c>
      <c r="AF312" s="56">
        <f t="shared" si="3"/>
        <v>0</v>
      </c>
      <c r="AG312" s="57">
        <f t="shared" si="4"/>
        <v>0</v>
      </c>
      <c r="AH312" s="57">
        <f t="shared" si="5"/>
        <v>0</v>
      </c>
      <c r="AI312" s="57">
        <f t="shared" si="6"/>
        <v>0</v>
      </c>
      <c r="AJ312" s="57">
        <f t="shared" si="7"/>
        <v>0</v>
      </c>
      <c r="AK312" s="56">
        <f t="shared" si="8"/>
        <v>0</v>
      </c>
      <c r="AL312" s="57">
        <f t="shared" si="9"/>
        <v>0</v>
      </c>
      <c r="AM312" s="57">
        <f t="shared" si="10"/>
        <v>0</v>
      </c>
      <c r="AN312" s="57">
        <f t="shared" si="11"/>
        <v>0</v>
      </c>
      <c r="AO312" s="57">
        <f t="shared" si="12"/>
        <v>0</v>
      </c>
    </row>
    <row r="313">
      <c r="A313" s="53"/>
      <c r="B313" s="55"/>
      <c r="C313" s="55"/>
      <c r="D313" s="55"/>
      <c r="E313" s="56"/>
      <c r="F313" s="55"/>
      <c r="G313" s="55"/>
      <c r="H313" s="55"/>
      <c r="I313" s="55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>
        <f t="shared" si="1"/>
        <v>0</v>
      </c>
      <c r="AE313" s="56">
        <f t="shared" si="2"/>
        <v>0</v>
      </c>
      <c r="AF313" s="56">
        <f t="shared" si="3"/>
        <v>0</v>
      </c>
      <c r="AG313" s="57">
        <f t="shared" si="4"/>
        <v>0</v>
      </c>
      <c r="AH313" s="57">
        <f t="shared" si="5"/>
        <v>0</v>
      </c>
      <c r="AI313" s="57">
        <f t="shared" si="6"/>
        <v>0</v>
      </c>
      <c r="AJ313" s="57">
        <f t="shared" si="7"/>
        <v>0</v>
      </c>
      <c r="AK313" s="56">
        <f t="shared" si="8"/>
        <v>0</v>
      </c>
      <c r="AL313" s="57">
        <f t="shared" si="9"/>
        <v>0</v>
      </c>
      <c r="AM313" s="57">
        <f t="shared" si="10"/>
        <v>0</v>
      </c>
      <c r="AN313" s="57">
        <f t="shared" si="11"/>
        <v>0</v>
      </c>
      <c r="AO313" s="57">
        <f t="shared" si="12"/>
        <v>0</v>
      </c>
    </row>
    <row r="314">
      <c r="A314" s="53"/>
      <c r="B314" s="55"/>
      <c r="C314" s="55"/>
      <c r="D314" s="55"/>
      <c r="E314" s="56"/>
      <c r="F314" s="55"/>
      <c r="G314" s="55"/>
      <c r="H314" s="55"/>
      <c r="I314" s="55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>
        <f t="shared" si="1"/>
        <v>0</v>
      </c>
      <c r="AE314" s="56">
        <f t="shared" si="2"/>
        <v>0</v>
      </c>
      <c r="AF314" s="56">
        <f t="shared" si="3"/>
        <v>0</v>
      </c>
      <c r="AG314" s="57">
        <f t="shared" si="4"/>
        <v>0</v>
      </c>
      <c r="AH314" s="57">
        <f t="shared" si="5"/>
        <v>0</v>
      </c>
      <c r="AI314" s="57">
        <f t="shared" si="6"/>
        <v>0</v>
      </c>
      <c r="AJ314" s="57">
        <f t="shared" si="7"/>
        <v>0</v>
      </c>
      <c r="AK314" s="56">
        <f t="shared" si="8"/>
        <v>0</v>
      </c>
      <c r="AL314" s="57">
        <f t="shared" si="9"/>
        <v>0</v>
      </c>
      <c r="AM314" s="57">
        <f t="shared" si="10"/>
        <v>0</v>
      </c>
      <c r="AN314" s="57">
        <f t="shared" si="11"/>
        <v>0</v>
      </c>
      <c r="AO314" s="57">
        <f t="shared" si="12"/>
        <v>0</v>
      </c>
    </row>
    <row r="315">
      <c r="A315" s="53"/>
      <c r="B315" s="55"/>
      <c r="C315" s="55"/>
      <c r="D315" s="55"/>
      <c r="E315" s="56"/>
      <c r="F315" s="55"/>
      <c r="G315" s="55"/>
      <c r="H315" s="58"/>
      <c r="I315" s="55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>
        <f t="shared" si="1"/>
        <v>0</v>
      </c>
      <c r="AE315" s="56">
        <f t="shared" si="2"/>
        <v>0</v>
      </c>
      <c r="AF315" s="56">
        <f t="shared" si="3"/>
        <v>0</v>
      </c>
      <c r="AG315" s="57">
        <f t="shared" si="4"/>
        <v>0</v>
      </c>
      <c r="AH315" s="57">
        <f t="shared" si="5"/>
        <v>0</v>
      </c>
      <c r="AI315" s="57">
        <f t="shared" si="6"/>
        <v>0</v>
      </c>
      <c r="AJ315" s="57">
        <f t="shared" si="7"/>
        <v>0</v>
      </c>
      <c r="AK315" s="56">
        <f t="shared" si="8"/>
        <v>0</v>
      </c>
      <c r="AL315" s="57">
        <f t="shared" si="9"/>
        <v>0</v>
      </c>
      <c r="AM315" s="57">
        <f t="shared" si="10"/>
        <v>0</v>
      </c>
      <c r="AN315" s="57">
        <f t="shared" si="11"/>
        <v>0</v>
      </c>
      <c r="AO315" s="57">
        <f t="shared" si="12"/>
        <v>0</v>
      </c>
    </row>
    <row r="316">
      <c r="A316" s="53"/>
      <c r="B316" s="55"/>
      <c r="C316" s="55"/>
      <c r="D316" s="55"/>
      <c r="E316" s="56"/>
      <c r="F316" s="55"/>
      <c r="G316" s="55"/>
      <c r="H316" s="58"/>
      <c r="I316" s="55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>
        <f t="shared" si="1"/>
        <v>0</v>
      </c>
      <c r="AE316" s="56">
        <f t="shared" si="2"/>
        <v>0</v>
      </c>
      <c r="AF316" s="56">
        <f t="shared" si="3"/>
        <v>0</v>
      </c>
      <c r="AG316" s="57">
        <f t="shared" si="4"/>
        <v>0</v>
      </c>
      <c r="AH316" s="57">
        <f t="shared" si="5"/>
        <v>0</v>
      </c>
      <c r="AI316" s="57">
        <f t="shared" si="6"/>
        <v>0</v>
      </c>
      <c r="AJ316" s="57">
        <f t="shared" si="7"/>
        <v>0</v>
      </c>
      <c r="AK316" s="56">
        <f t="shared" si="8"/>
        <v>0</v>
      </c>
      <c r="AL316" s="57">
        <f t="shared" si="9"/>
        <v>0</v>
      </c>
      <c r="AM316" s="57">
        <f t="shared" si="10"/>
        <v>0</v>
      </c>
      <c r="AN316" s="57">
        <f t="shared" si="11"/>
        <v>0</v>
      </c>
      <c r="AO316" s="57">
        <f t="shared" si="12"/>
        <v>0</v>
      </c>
    </row>
    <row r="317">
      <c r="A317" s="53"/>
      <c r="B317" s="55"/>
      <c r="C317" s="55"/>
      <c r="D317" s="55"/>
      <c r="E317" s="56"/>
      <c r="F317" s="55"/>
      <c r="G317" s="55"/>
      <c r="H317" s="58"/>
      <c r="I317" s="55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>
        <f t="shared" si="1"/>
        <v>0</v>
      </c>
      <c r="AE317" s="56">
        <f t="shared" si="2"/>
        <v>0</v>
      </c>
      <c r="AF317" s="56">
        <f t="shared" si="3"/>
        <v>0</v>
      </c>
      <c r="AG317" s="57">
        <f t="shared" si="4"/>
        <v>0</v>
      </c>
      <c r="AH317" s="57">
        <f t="shared" si="5"/>
        <v>0</v>
      </c>
      <c r="AI317" s="57">
        <f t="shared" si="6"/>
        <v>0</v>
      </c>
      <c r="AJ317" s="57">
        <f t="shared" si="7"/>
        <v>0</v>
      </c>
      <c r="AK317" s="56">
        <f t="shared" si="8"/>
        <v>0</v>
      </c>
      <c r="AL317" s="57">
        <f t="shared" si="9"/>
        <v>0</v>
      </c>
      <c r="AM317" s="57">
        <f t="shared" si="10"/>
        <v>0</v>
      </c>
      <c r="AN317" s="57">
        <f t="shared" si="11"/>
        <v>0</v>
      </c>
      <c r="AO317" s="57">
        <f t="shared" si="12"/>
        <v>0</v>
      </c>
    </row>
    <row r="318">
      <c r="A318" s="53"/>
      <c r="B318" s="55"/>
      <c r="C318" s="55"/>
      <c r="D318" s="55"/>
      <c r="E318" s="56"/>
      <c r="F318" s="55"/>
      <c r="G318" s="55"/>
      <c r="H318" s="58"/>
      <c r="I318" s="55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>
        <f t="shared" si="1"/>
        <v>0</v>
      </c>
      <c r="AE318" s="56">
        <f t="shared" si="2"/>
        <v>0</v>
      </c>
      <c r="AF318" s="56">
        <f t="shared" si="3"/>
        <v>0</v>
      </c>
      <c r="AG318" s="57">
        <f t="shared" si="4"/>
        <v>0</v>
      </c>
      <c r="AH318" s="57">
        <f t="shared" si="5"/>
        <v>0</v>
      </c>
      <c r="AI318" s="57">
        <f t="shared" si="6"/>
        <v>0</v>
      </c>
      <c r="AJ318" s="57">
        <f t="shared" si="7"/>
        <v>0</v>
      </c>
      <c r="AK318" s="56">
        <f t="shared" si="8"/>
        <v>0</v>
      </c>
      <c r="AL318" s="57">
        <f t="shared" si="9"/>
        <v>0</v>
      </c>
      <c r="AM318" s="57">
        <f t="shared" si="10"/>
        <v>0</v>
      </c>
      <c r="AN318" s="57">
        <f t="shared" si="11"/>
        <v>0</v>
      </c>
      <c r="AO318" s="57">
        <f t="shared" si="12"/>
        <v>0</v>
      </c>
    </row>
    <row r="319">
      <c r="A319" s="53"/>
      <c r="B319" s="55"/>
      <c r="C319" s="55"/>
      <c r="D319" s="55"/>
      <c r="E319" s="56"/>
      <c r="F319" s="55"/>
      <c r="G319" s="55"/>
      <c r="H319" s="55"/>
      <c r="I319" s="55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>
        <f t="shared" si="1"/>
        <v>0</v>
      </c>
      <c r="AE319" s="56">
        <f t="shared" si="2"/>
        <v>0</v>
      </c>
      <c r="AF319" s="56">
        <f t="shared" si="3"/>
        <v>0</v>
      </c>
      <c r="AG319" s="57">
        <f t="shared" si="4"/>
        <v>0</v>
      </c>
      <c r="AH319" s="57">
        <f t="shared" si="5"/>
        <v>0</v>
      </c>
      <c r="AI319" s="57">
        <f t="shared" si="6"/>
        <v>0</v>
      </c>
      <c r="AJ319" s="57">
        <f t="shared" si="7"/>
        <v>0</v>
      </c>
      <c r="AK319" s="56">
        <f t="shared" si="8"/>
        <v>0</v>
      </c>
      <c r="AL319" s="57">
        <f t="shared" si="9"/>
        <v>0</v>
      </c>
      <c r="AM319" s="57">
        <f t="shared" si="10"/>
        <v>0</v>
      </c>
      <c r="AN319" s="57">
        <f t="shared" si="11"/>
        <v>0</v>
      </c>
      <c r="AO319" s="57">
        <f t="shared" si="12"/>
        <v>0</v>
      </c>
    </row>
    <row r="320">
      <c r="A320" s="53"/>
      <c r="B320" s="55"/>
      <c r="C320" s="55"/>
      <c r="D320" s="55"/>
      <c r="E320" s="56"/>
      <c r="F320" s="55"/>
      <c r="G320" s="55"/>
      <c r="H320" s="55"/>
      <c r="I320" s="55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>
        <f t="shared" si="1"/>
        <v>0</v>
      </c>
      <c r="AE320" s="56">
        <f t="shared" si="2"/>
        <v>0</v>
      </c>
      <c r="AF320" s="56">
        <f t="shared" si="3"/>
        <v>0</v>
      </c>
      <c r="AG320" s="57">
        <f t="shared" si="4"/>
        <v>0</v>
      </c>
      <c r="AH320" s="57">
        <f t="shared" si="5"/>
        <v>0</v>
      </c>
      <c r="AI320" s="57">
        <f t="shared" si="6"/>
        <v>0</v>
      </c>
      <c r="AJ320" s="57">
        <f t="shared" si="7"/>
        <v>0</v>
      </c>
      <c r="AK320" s="56">
        <f t="shared" si="8"/>
        <v>0</v>
      </c>
      <c r="AL320" s="57">
        <f t="shared" si="9"/>
        <v>0</v>
      </c>
      <c r="AM320" s="57">
        <f t="shared" si="10"/>
        <v>0</v>
      </c>
      <c r="AN320" s="57">
        <f t="shared" si="11"/>
        <v>0</v>
      </c>
      <c r="AO320" s="57">
        <f t="shared" si="12"/>
        <v>0</v>
      </c>
    </row>
    <row r="321">
      <c r="A321" s="53"/>
      <c r="B321" s="55"/>
      <c r="C321" s="55"/>
      <c r="D321" s="55"/>
      <c r="E321" s="56"/>
      <c r="F321" s="55"/>
      <c r="G321" s="55"/>
      <c r="H321" s="55"/>
      <c r="I321" s="55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>
        <f t="shared" si="1"/>
        <v>0</v>
      </c>
      <c r="AE321" s="56">
        <f t="shared" si="2"/>
        <v>0</v>
      </c>
      <c r="AF321" s="56">
        <f t="shared" si="3"/>
        <v>0</v>
      </c>
      <c r="AG321" s="57">
        <f t="shared" si="4"/>
        <v>0</v>
      </c>
      <c r="AH321" s="57">
        <f t="shared" si="5"/>
        <v>0</v>
      </c>
      <c r="AI321" s="57">
        <f t="shared" si="6"/>
        <v>0</v>
      </c>
      <c r="AJ321" s="57">
        <f t="shared" si="7"/>
        <v>0</v>
      </c>
      <c r="AK321" s="56">
        <f t="shared" si="8"/>
        <v>0</v>
      </c>
      <c r="AL321" s="57">
        <f t="shared" si="9"/>
        <v>0</v>
      </c>
      <c r="AM321" s="57">
        <f t="shared" si="10"/>
        <v>0</v>
      </c>
      <c r="AN321" s="57">
        <f t="shared" si="11"/>
        <v>0</v>
      </c>
      <c r="AO321" s="57">
        <f t="shared" si="12"/>
        <v>0</v>
      </c>
    </row>
    <row r="322">
      <c r="A322" s="53"/>
      <c r="B322" s="55"/>
      <c r="C322" s="55"/>
      <c r="D322" s="55"/>
      <c r="E322" s="56"/>
      <c r="F322" s="55"/>
      <c r="G322" s="55"/>
      <c r="H322" s="58"/>
      <c r="I322" s="55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>
        <f t="shared" si="1"/>
        <v>0</v>
      </c>
      <c r="AE322" s="56">
        <f t="shared" si="2"/>
        <v>0</v>
      </c>
      <c r="AF322" s="56">
        <f t="shared" si="3"/>
        <v>0</v>
      </c>
      <c r="AG322" s="57">
        <f t="shared" si="4"/>
        <v>0</v>
      </c>
      <c r="AH322" s="57">
        <f t="shared" si="5"/>
        <v>0</v>
      </c>
      <c r="AI322" s="57">
        <f t="shared" si="6"/>
        <v>0</v>
      </c>
      <c r="AJ322" s="57">
        <f t="shared" si="7"/>
        <v>0</v>
      </c>
      <c r="AK322" s="56">
        <f t="shared" si="8"/>
        <v>0</v>
      </c>
      <c r="AL322" s="57">
        <f t="shared" si="9"/>
        <v>0</v>
      </c>
      <c r="AM322" s="57">
        <f t="shared" si="10"/>
        <v>0</v>
      </c>
      <c r="AN322" s="57">
        <f t="shared" si="11"/>
        <v>0</v>
      </c>
      <c r="AO322" s="57">
        <f t="shared" si="12"/>
        <v>0</v>
      </c>
    </row>
    <row r="323">
      <c r="A323" s="53"/>
      <c r="B323" s="55"/>
      <c r="C323" s="55"/>
      <c r="D323" s="55"/>
      <c r="E323" s="56"/>
      <c r="F323" s="55"/>
      <c r="G323" s="55"/>
      <c r="H323" s="58"/>
      <c r="I323" s="55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>
        <f t="shared" si="1"/>
        <v>0</v>
      </c>
      <c r="AE323" s="56">
        <f t="shared" si="2"/>
        <v>0</v>
      </c>
      <c r="AF323" s="56">
        <f t="shared" si="3"/>
        <v>0</v>
      </c>
      <c r="AG323" s="57">
        <f t="shared" si="4"/>
        <v>0</v>
      </c>
      <c r="AH323" s="57">
        <f t="shared" si="5"/>
        <v>0</v>
      </c>
      <c r="AI323" s="57">
        <f t="shared" si="6"/>
        <v>0</v>
      </c>
      <c r="AJ323" s="57">
        <f t="shared" si="7"/>
        <v>0</v>
      </c>
      <c r="AK323" s="56">
        <f t="shared" si="8"/>
        <v>0</v>
      </c>
      <c r="AL323" s="57">
        <f t="shared" si="9"/>
        <v>0</v>
      </c>
      <c r="AM323" s="57">
        <f t="shared" si="10"/>
        <v>0</v>
      </c>
      <c r="AN323" s="57">
        <f t="shared" si="11"/>
        <v>0</v>
      </c>
      <c r="AO323" s="57">
        <f t="shared" si="12"/>
        <v>0</v>
      </c>
    </row>
    <row r="324">
      <c r="A324" s="53"/>
      <c r="B324" s="55"/>
      <c r="C324" s="55"/>
      <c r="D324" s="55"/>
      <c r="E324" s="56"/>
      <c r="F324" s="55"/>
      <c r="G324" s="55"/>
      <c r="H324" s="58"/>
      <c r="I324" s="55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>
        <f t="shared" si="1"/>
        <v>0</v>
      </c>
      <c r="AE324" s="56">
        <f t="shared" si="2"/>
        <v>0</v>
      </c>
      <c r="AF324" s="56">
        <f t="shared" si="3"/>
        <v>0</v>
      </c>
      <c r="AG324" s="57">
        <f t="shared" si="4"/>
        <v>0</v>
      </c>
      <c r="AH324" s="57">
        <f t="shared" si="5"/>
        <v>0</v>
      </c>
      <c r="AI324" s="57">
        <f t="shared" si="6"/>
        <v>0</v>
      </c>
      <c r="AJ324" s="57">
        <f t="shared" si="7"/>
        <v>0</v>
      </c>
      <c r="AK324" s="56">
        <f t="shared" si="8"/>
        <v>0</v>
      </c>
      <c r="AL324" s="57">
        <f t="shared" si="9"/>
        <v>0</v>
      </c>
      <c r="AM324" s="57">
        <f t="shared" si="10"/>
        <v>0</v>
      </c>
      <c r="AN324" s="57">
        <f t="shared" si="11"/>
        <v>0</v>
      </c>
      <c r="AO324" s="57">
        <f t="shared" si="12"/>
        <v>0</v>
      </c>
    </row>
    <row r="325">
      <c r="A325" s="53"/>
      <c r="B325" s="55"/>
      <c r="C325" s="55"/>
      <c r="D325" s="55"/>
      <c r="E325" s="56"/>
      <c r="F325" s="55"/>
      <c r="G325" s="55"/>
      <c r="H325" s="58"/>
      <c r="I325" s="55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>
        <f t="shared" si="1"/>
        <v>0</v>
      </c>
      <c r="AE325" s="56">
        <f t="shared" si="2"/>
        <v>0</v>
      </c>
      <c r="AF325" s="56">
        <f t="shared" si="3"/>
        <v>0</v>
      </c>
      <c r="AG325" s="57">
        <f t="shared" si="4"/>
        <v>0</v>
      </c>
      <c r="AH325" s="57">
        <f t="shared" si="5"/>
        <v>0</v>
      </c>
      <c r="AI325" s="57">
        <f t="shared" si="6"/>
        <v>0</v>
      </c>
      <c r="AJ325" s="57">
        <f t="shared" si="7"/>
        <v>0</v>
      </c>
      <c r="AK325" s="56">
        <f t="shared" si="8"/>
        <v>0</v>
      </c>
      <c r="AL325" s="57">
        <f t="shared" si="9"/>
        <v>0</v>
      </c>
      <c r="AM325" s="57">
        <f t="shared" si="10"/>
        <v>0</v>
      </c>
      <c r="AN325" s="57">
        <f t="shared" si="11"/>
        <v>0</v>
      </c>
      <c r="AO325" s="57">
        <f t="shared" si="12"/>
        <v>0</v>
      </c>
    </row>
    <row r="326">
      <c r="A326" s="53"/>
      <c r="B326" s="55"/>
      <c r="C326" s="55"/>
      <c r="D326" s="55"/>
      <c r="E326" s="56"/>
      <c r="F326" s="55"/>
      <c r="G326" s="55"/>
      <c r="H326" s="55"/>
      <c r="I326" s="55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>
        <f t="shared" si="1"/>
        <v>0</v>
      </c>
      <c r="AE326" s="56">
        <f t="shared" si="2"/>
        <v>0</v>
      </c>
      <c r="AF326" s="56">
        <f t="shared" si="3"/>
        <v>0</v>
      </c>
      <c r="AG326" s="57">
        <f t="shared" si="4"/>
        <v>0</v>
      </c>
      <c r="AH326" s="57">
        <f t="shared" si="5"/>
        <v>0</v>
      </c>
      <c r="AI326" s="57">
        <f t="shared" si="6"/>
        <v>0</v>
      </c>
      <c r="AJ326" s="57">
        <f t="shared" si="7"/>
        <v>0</v>
      </c>
      <c r="AK326" s="56">
        <f t="shared" si="8"/>
        <v>0</v>
      </c>
      <c r="AL326" s="57">
        <f t="shared" si="9"/>
        <v>0</v>
      </c>
      <c r="AM326" s="57">
        <f t="shared" si="10"/>
        <v>0</v>
      </c>
      <c r="AN326" s="57">
        <f t="shared" si="11"/>
        <v>0</v>
      </c>
      <c r="AO326" s="57">
        <f t="shared" si="12"/>
        <v>0</v>
      </c>
    </row>
    <row r="327">
      <c r="A327" s="53"/>
      <c r="B327" s="55"/>
      <c r="C327" s="55"/>
      <c r="D327" s="55"/>
      <c r="E327" s="56"/>
      <c r="F327" s="55"/>
      <c r="G327" s="55"/>
      <c r="H327" s="58"/>
      <c r="I327" s="55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>
        <f t="shared" si="1"/>
        <v>0</v>
      </c>
      <c r="AE327" s="56">
        <f t="shared" si="2"/>
        <v>0</v>
      </c>
      <c r="AF327" s="56">
        <f t="shared" si="3"/>
        <v>0</v>
      </c>
      <c r="AG327" s="57">
        <f t="shared" si="4"/>
        <v>0</v>
      </c>
      <c r="AH327" s="57">
        <f t="shared" si="5"/>
        <v>0</v>
      </c>
      <c r="AI327" s="57">
        <f t="shared" si="6"/>
        <v>0</v>
      </c>
      <c r="AJ327" s="57">
        <f t="shared" si="7"/>
        <v>0</v>
      </c>
      <c r="AK327" s="56">
        <f t="shared" si="8"/>
        <v>0</v>
      </c>
      <c r="AL327" s="57">
        <f t="shared" si="9"/>
        <v>0</v>
      </c>
      <c r="AM327" s="57">
        <f t="shared" si="10"/>
        <v>0</v>
      </c>
      <c r="AN327" s="57">
        <f t="shared" si="11"/>
        <v>0</v>
      </c>
      <c r="AO327" s="57">
        <f t="shared" si="12"/>
        <v>0</v>
      </c>
    </row>
    <row r="328">
      <c r="A328" s="53"/>
      <c r="B328" s="55"/>
      <c r="C328" s="55"/>
      <c r="D328" s="55"/>
      <c r="E328" s="56"/>
      <c r="F328" s="55"/>
      <c r="G328" s="55"/>
      <c r="H328" s="58"/>
      <c r="I328" s="55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>
        <f t="shared" si="1"/>
        <v>0</v>
      </c>
      <c r="AE328" s="56">
        <f t="shared" si="2"/>
        <v>0</v>
      </c>
      <c r="AF328" s="56">
        <f t="shared" si="3"/>
        <v>0</v>
      </c>
      <c r="AG328" s="57">
        <f t="shared" si="4"/>
        <v>0</v>
      </c>
      <c r="AH328" s="57">
        <f t="shared" si="5"/>
        <v>0</v>
      </c>
      <c r="AI328" s="57">
        <f t="shared" si="6"/>
        <v>0</v>
      </c>
      <c r="AJ328" s="57">
        <f t="shared" si="7"/>
        <v>0</v>
      </c>
      <c r="AK328" s="56">
        <f t="shared" si="8"/>
        <v>0</v>
      </c>
      <c r="AL328" s="57">
        <f t="shared" si="9"/>
        <v>0</v>
      </c>
      <c r="AM328" s="57">
        <f t="shared" si="10"/>
        <v>0</v>
      </c>
      <c r="AN328" s="57">
        <f t="shared" si="11"/>
        <v>0</v>
      </c>
      <c r="AO328" s="57">
        <f t="shared" si="12"/>
        <v>0</v>
      </c>
    </row>
    <row r="329">
      <c r="A329" s="53"/>
      <c r="B329" s="55"/>
      <c r="C329" s="55"/>
      <c r="D329" s="55"/>
      <c r="E329" s="56"/>
      <c r="F329" s="55"/>
      <c r="G329" s="55"/>
      <c r="H329" s="55"/>
      <c r="I329" s="55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>
        <f t="shared" si="1"/>
        <v>0</v>
      </c>
      <c r="AE329" s="56">
        <f t="shared" si="2"/>
        <v>0</v>
      </c>
      <c r="AF329" s="56">
        <f t="shared" si="3"/>
        <v>0</v>
      </c>
      <c r="AG329" s="57">
        <f t="shared" si="4"/>
        <v>0</v>
      </c>
      <c r="AH329" s="57">
        <f t="shared" si="5"/>
        <v>0</v>
      </c>
      <c r="AI329" s="57">
        <f t="shared" si="6"/>
        <v>0</v>
      </c>
      <c r="AJ329" s="57">
        <f t="shared" si="7"/>
        <v>0</v>
      </c>
      <c r="AK329" s="56">
        <f t="shared" si="8"/>
        <v>0</v>
      </c>
      <c r="AL329" s="57">
        <f t="shared" si="9"/>
        <v>0</v>
      </c>
      <c r="AM329" s="57">
        <f t="shared" si="10"/>
        <v>0</v>
      </c>
      <c r="AN329" s="57">
        <f t="shared" si="11"/>
        <v>0</v>
      </c>
      <c r="AO329" s="57">
        <f t="shared" si="12"/>
        <v>0</v>
      </c>
    </row>
    <row r="330">
      <c r="A330" s="53"/>
      <c r="B330" s="55"/>
      <c r="C330" s="55"/>
      <c r="D330" s="55"/>
      <c r="E330" s="56"/>
      <c r="F330" s="55"/>
      <c r="G330" s="55"/>
      <c r="H330" s="55"/>
      <c r="I330" s="55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>
        <f t="shared" si="1"/>
        <v>0</v>
      </c>
      <c r="AE330" s="56">
        <f t="shared" si="2"/>
        <v>0</v>
      </c>
      <c r="AF330" s="56">
        <f t="shared" si="3"/>
        <v>0</v>
      </c>
      <c r="AG330" s="57">
        <f t="shared" si="4"/>
        <v>0</v>
      </c>
      <c r="AH330" s="57">
        <f t="shared" si="5"/>
        <v>0</v>
      </c>
      <c r="AI330" s="57">
        <f t="shared" si="6"/>
        <v>0</v>
      </c>
      <c r="AJ330" s="57">
        <f t="shared" si="7"/>
        <v>0</v>
      </c>
      <c r="AK330" s="56">
        <f t="shared" si="8"/>
        <v>0</v>
      </c>
      <c r="AL330" s="57">
        <f t="shared" si="9"/>
        <v>0</v>
      </c>
      <c r="AM330" s="57">
        <f t="shared" si="10"/>
        <v>0</v>
      </c>
      <c r="AN330" s="57">
        <f t="shared" si="11"/>
        <v>0</v>
      </c>
      <c r="AO330" s="57">
        <f t="shared" si="12"/>
        <v>0</v>
      </c>
    </row>
    <row r="331">
      <c r="A331" s="53"/>
      <c r="B331" s="55"/>
      <c r="C331" s="55"/>
      <c r="D331" s="55"/>
      <c r="E331" s="56"/>
      <c r="F331" s="55"/>
      <c r="G331" s="55"/>
      <c r="H331" s="55"/>
      <c r="I331" s="55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>
        <f t="shared" si="1"/>
        <v>0</v>
      </c>
      <c r="AE331" s="56">
        <f t="shared" si="2"/>
        <v>0</v>
      </c>
      <c r="AF331" s="56">
        <f t="shared" si="3"/>
        <v>0</v>
      </c>
      <c r="AG331" s="57">
        <f t="shared" si="4"/>
        <v>0</v>
      </c>
      <c r="AH331" s="57">
        <f t="shared" si="5"/>
        <v>0</v>
      </c>
      <c r="AI331" s="57">
        <f t="shared" si="6"/>
        <v>0</v>
      </c>
      <c r="AJ331" s="57">
        <f t="shared" si="7"/>
        <v>0</v>
      </c>
      <c r="AK331" s="56">
        <f t="shared" si="8"/>
        <v>0</v>
      </c>
      <c r="AL331" s="57">
        <f t="shared" si="9"/>
        <v>0</v>
      </c>
      <c r="AM331" s="57">
        <f t="shared" si="10"/>
        <v>0</v>
      </c>
      <c r="AN331" s="57">
        <f t="shared" si="11"/>
        <v>0</v>
      </c>
      <c r="AO331" s="57">
        <f t="shared" si="12"/>
        <v>0</v>
      </c>
    </row>
    <row r="332">
      <c r="A332" s="53"/>
      <c r="B332" s="55"/>
      <c r="C332" s="55"/>
      <c r="D332" s="55"/>
      <c r="E332" s="56"/>
      <c r="F332" s="55"/>
      <c r="G332" s="55"/>
      <c r="H332" s="55"/>
      <c r="I332" s="55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>
        <f t="shared" si="1"/>
        <v>0</v>
      </c>
      <c r="AE332" s="56">
        <f t="shared" si="2"/>
        <v>0</v>
      </c>
      <c r="AF332" s="56">
        <f t="shared" si="3"/>
        <v>0</v>
      </c>
      <c r="AG332" s="57">
        <f t="shared" si="4"/>
        <v>0</v>
      </c>
      <c r="AH332" s="57">
        <f t="shared" si="5"/>
        <v>0</v>
      </c>
      <c r="AI332" s="57">
        <f t="shared" si="6"/>
        <v>0</v>
      </c>
      <c r="AJ332" s="57">
        <f t="shared" si="7"/>
        <v>0</v>
      </c>
      <c r="AK332" s="56">
        <f t="shared" si="8"/>
        <v>0</v>
      </c>
      <c r="AL332" s="57">
        <f t="shared" si="9"/>
        <v>0</v>
      </c>
      <c r="AM332" s="57">
        <f t="shared" si="10"/>
        <v>0</v>
      </c>
      <c r="AN332" s="57">
        <f t="shared" si="11"/>
        <v>0</v>
      </c>
      <c r="AO332" s="57">
        <f t="shared" si="12"/>
        <v>0</v>
      </c>
    </row>
    <row r="333">
      <c r="A333" s="53"/>
      <c r="B333" s="55"/>
      <c r="C333" s="55"/>
      <c r="D333" s="55"/>
      <c r="E333" s="56"/>
      <c r="F333" s="55"/>
      <c r="G333" s="55"/>
      <c r="H333" s="55"/>
      <c r="I333" s="55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>
        <f t="shared" si="1"/>
        <v>0</v>
      </c>
      <c r="AE333" s="56">
        <f t="shared" si="2"/>
        <v>0</v>
      </c>
      <c r="AF333" s="56">
        <f t="shared" si="3"/>
        <v>0</v>
      </c>
      <c r="AG333" s="57">
        <f t="shared" si="4"/>
        <v>0</v>
      </c>
      <c r="AH333" s="57">
        <f t="shared" si="5"/>
        <v>0</v>
      </c>
      <c r="AI333" s="57">
        <f t="shared" si="6"/>
        <v>0</v>
      </c>
      <c r="AJ333" s="57">
        <f t="shared" si="7"/>
        <v>0</v>
      </c>
      <c r="AK333" s="56">
        <f t="shared" si="8"/>
        <v>0</v>
      </c>
      <c r="AL333" s="57">
        <f t="shared" si="9"/>
        <v>0</v>
      </c>
      <c r="AM333" s="57">
        <f t="shared" si="10"/>
        <v>0</v>
      </c>
      <c r="AN333" s="57">
        <f t="shared" si="11"/>
        <v>0</v>
      </c>
      <c r="AO333" s="57">
        <f t="shared" si="12"/>
        <v>0</v>
      </c>
    </row>
    <row r="334">
      <c r="A334" s="53"/>
      <c r="B334" s="55"/>
      <c r="C334" s="55"/>
      <c r="D334" s="55"/>
      <c r="E334" s="56"/>
      <c r="F334" s="55"/>
      <c r="G334" s="55"/>
      <c r="H334" s="55"/>
      <c r="I334" s="55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>
        <f t="shared" si="1"/>
        <v>0</v>
      </c>
      <c r="AE334" s="56">
        <f t="shared" si="2"/>
        <v>0</v>
      </c>
      <c r="AF334" s="56">
        <f t="shared" si="3"/>
        <v>0</v>
      </c>
      <c r="AG334" s="57">
        <f t="shared" si="4"/>
        <v>0</v>
      </c>
      <c r="AH334" s="57">
        <f t="shared" si="5"/>
        <v>0</v>
      </c>
      <c r="AI334" s="57">
        <f t="shared" si="6"/>
        <v>0</v>
      </c>
      <c r="AJ334" s="57">
        <f t="shared" si="7"/>
        <v>0</v>
      </c>
      <c r="AK334" s="56">
        <f t="shared" si="8"/>
        <v>0</v>
      </c>
      <c r="AL334" s="57">
        <f t="shared" si="9"/>
        <v>0</v>
      </c>
      <c r="AM334" s="57">
        <f t="shared" si="10"/>
        <v>0</v>
      </c>
      <c r="AN334" s="57">
        <f t="shared" si="11"/>
        <v>0</v>
      </c>
      <c r="AO334" s="57">
        <f t="shared" si="12"/>
        <v>0</v>
      </c>
    </row>
    <row r="335">
      <c r="A335" s="53"/>
      <c r="B335" s="55"/>
      <c r="C335" s="55"/>
      <c r="D335" s="55"/>
      <c r="E335" s="56"/>
      <c r="F335" s="55"/>
      <c r="G335" s="55"/>
      <c r="H335" s="55"/>
      <c r="I335" s="55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>
        <f t="shared" si="1"/>
        <v>0</v>
      </c>
      <c r="AE335" s="56">
        <f t="shared" si="2"/>
        <v>0</v>
      </c>
      <c r="AF335" s="56">
        <f t="shared" si="3"/>
        <v>0</v>
      </c>
      <c r="AG335" s="57">
        <f t="shared" si="4"/>
        <v>0</v>
      </c>
      <c r="AH335" s="57">
        <f t="shared" si="5"/>
        <v>0</v>
      </c>
      <c r="AI335" s="57">
        <f t="shared" si="6"/>
        <v>0</v>
      </c>
      <c r="AJ335" s="57">
        <f t="shared" si="7"/>
        <v>0</v>
      </c>
      <c r="AK335" s="56">
        <f t="shared" si="8"/>
        <v>0</v>
      </c>
      <c r="AL335" s="57">
        <f t="shared" si="9"/>
        <v>0</v>
      </c>
      <c r="AM335" s="57">
        <f t="shared" si="10"/>
        <v>0</v>
      </c>
      <c r="AN335" s="57">
        <f t="shared" si="11"/>
        <v>0</v>
      </c>
      <c r="AO335" s="57">
        <f t="shared" si="12"/>
        <v>0</v>
      </c>
    </row>
    <row r="336">
      <c r="A336" s="53"/>
      <c r="B336" s="55"/>
      <c r="C336" s="55"/>
      <c r="D336" s="55"/>
      <c r="E336" s="56"/>
      <c r="F336" s="55"/>
      <c r="G336" s="55"/>
      <c r="H336" s="55"/>
      <c r="I336" s="55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>
        <f t="shared" si="1"/>
        <v>0</v>
      </c>
      <c r="AE336" s="56">
        <f t="shared" si="2"/>
        <v>0</v>
      </c>
      <c r="AF336" s="56">
        <f t="shared" si="3"/>
        <v>0</v>
      </c>
      <c r="AG336" s="57">
        <f t="shared" si="4"/>
        <v>0</v>
      </c>
      <c r="AH336" s="57">
        <f t="shared" si="5"/>
        <v>0</v>
      </c>
      <c r="AI336" s="57">
        <f t="shared" si="6"/>
        <v>0</v>
      </c>
      <c r="AJ336" s="57">
        <f t="shared" si="7"/>
        <v>0</v>
      </c>
      <c r="AK336" s="56">
        <f t="shared" si="8"/>
        <v>0</v>
      </c>
      <c r="AL336" s="57">
        <f t="shared" si="9"/>
        <v>0</v>
      </c>
      <c r="AM336" s="57">
        <f t="shared" si="10"/>
        <v>0</v>
      </c>
      <c r="AN336" s="57">
        <f t="shared" si="11"/>
        <v>0</v>
      </c>
      <c r="AO336" s="57">
        <f t="shared" si="12"/>
        <v>0</v>
      </c>
    </row>
    <row r="337">
      <c r="A337" s="53"/>
      <c r="B337" s="55"/>
      <c r="C337" s="55"/>
      <c r="D337" s="55"/>
      <c r="E337" s="56"/>
      <c r="F337" s="55"/>
      <c r="G337" s="55"/>
      <c r="H337" s="58"/>
      <c r="I337" s="55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>
        <f t="shared" si="1"/>
        <v>0</v>
      </c>
      <c r="AE337" s="56">
        <f t="shared" si="2"/>
        <v>0</v>
      </c>
      <c r="AF337" s="56">
        <f t="shared" si="3"/>
        <v>0</v>
      </c>
      <c r="AG337" s="57">
        <f t="shared" si="4"/>
        <v>0</v>
      </c>
      <c r="AH337" s="57">
        <f t="shared" si="5"/>
        <v>0</v>
      </c>
      <c r="AI337" s="57">
        <f t="shared" si="6"/>
        <v>0</v>
      </c>
      <c r="AJ337" s="57">
        <f t="shared" si="7"/>
        <v>0</v>
      </c>
      <c r="AK337" s="56">
        <f t="shared" si="8"/>
        <v>0</v>
      </c>
      <c r="AL337" s="57">
        <f t="shared" si="9"/>
        <v>0</v>
      </c>
      <c r="AM337" s="57">
        <f t="shared" si="10"/>
        <v>0</v>
      </c>
      <c r="AN337" s="57">
        <f t="shared" si="11"/>
        <v>0</v>
      </c>
      <c r="AO337" s="57">
        <f t="shared" si="12"/>
        <v>0</v>
      </c>
    </row>
    <row r="338">
      <c r="A338" s="53"/>
      <c r="B338" s="55"/>
      <c r="C338" s="55"/>
      <c r="D338" s="55"/>
      <c r="E338" s="56"/>
      <c r="F338" s="55"/>
      <c r="G338" s="55"/>
      <c r="H338" s="58"/>
      <c r="I338" s="55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>
        <f t="shared" si="1"/>
        <v>0</v>
      </c>
      <c r="AE338" s="56">
        <f t="shared" si="2"/>
        <v>0</v>
      </c>
      <c r="AF338" s="56">
        <f t="shared" si="3"/>
        <v>0</v>
      </c>
      <c r="AG338" s="57">
        <f t="shared" si="4"/>
        <v>0</v>
      </c>
      <c r="AH338" s="57">
        <f t="shared" si="5"/>
        <v>0</v>
      </c>
      <c r="AI338" s="57">
        <f t="shared" si="6"/>
        <v>0</v>
      </c>
      <c r="AJ338" s="57">
        <f t="shared" si="7"/>
        <v>0</v>
      </c>
      <c r="AK338" s="56">
        <f t="shared" si="8"/>
        <v>0</v>
      </c>
      <c r="AL338" s="57">
        <f t="shared" si="9"/>
        <v>0</v>
      </c>
      <c r="AM338" s="57">
        <f t="shared" si="10"/>
        <v>0</v>
      </c>
      <c r="AN338" s="57">
        <f t="shared" si="11"/>
        <v>0</v>
      </c>
      <c r="AO338" s="57">
        <f t="shared" si="12"/>
        <v>0</v>
      </c>
    </row>
    <row r="339">
      <c r="A339" s="53"/>
      <c r="B339" s="55"/>
      <c r="C339" s="55"/>
      <c r="D339" s="55"/>
      <c r="E339" s="56"/>
      <c r="F339" s="55"/>
      <c r="G339" s="55"/>
      <c r="H339" s="55"/>
      <c r="I339" s="55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>
        <f t="shared" si="1"/>
        <v>0</v>
      </c>
      <c r="AE339" s="56">
        <f t="shared" si="2"/>
        <v>0</v>
      </c>
      <c r="AF339" s="56">
        <f t="shared" si="3"/>
        <v>0</v>
      </c>
      <c r="AG339" s="57">
        <f t="shared" si="4"/>
        <v>0</v>
      </c>
      <c r="AH339" s="57">
        <f t="shared" si="5"/>
        <v>0</v>
      </c>
      <c r="AI339" s="57">
        <f t="shared" si="6"/>
        <v>0</v>
      </c>
      <c r="AJ339" s="57">
        <f t="shared" si="7"/>
        <v>0</v>
      </c>
      <c r="AK339" s="56">
        <f t="shared" si="8"/>
        <v>0</v>
      </c>
      <c r="AL339" s="57">
        <f t="shared" si="9"/>
        <v>0</v>
      </c>
      <c r="AM339" s="57">
        <f t="shared" si="10"/>
        <v>0</v>
      </c>
      <c r="AN339" s="57">
        <f t="shared" si="11"/>
        <v>0</v>
      </c>
      <c r="AO339" s="57">
        <f t="shared" si="12"/>
        <v>0</v>
      </c>
    </row>
    <row r="340">
      <c r="A340" s="53"/>
      <c r="B340" s="55"/>
      <c r="C340" s="55"/>
      <c r="D340" s="56"/>
      <c r="E340" s="56"/>
      <c r="F340" s="55"/>
      <c r="G340" s="55"/>
      <c r="H340" s="56"/>
      <c r="I340" s="56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6"/>
      <c r="AB340" s="56"/>
      <c r="AC340" s="56"/>
      <c r="AD340" s="56">
        <f t="shared" si="1"/>
        <v>0</v>
      </c>
      <c r="AE340" s="56">
        <f t="shared" si="2"/>
        <v>0</v>
      </c>
      <c r="AF340" s="56">
        <f t="shared" si="3"/>
        <v>0</v>
      </c>
      <c r="AG340" s="57">
        <f t="shared" si="4"/>
        <v>0</v>
      </c>
      <c r="AH340" s="57">
        <f t="shared" si="5"/>
        <v>0</v>
      </c>
      <c r="AI340" s="57">
        <f t="shared" si="6"/>
        <v>0</v>
      </c>
      <c r="AJ340" s="57">
        <f t="shared" si="7"/>
        <v>0</v>
      </c>
      <c r="AK340" s="56">
        <f t="shared" si="8"/>
        <v>0</v>
      </c>
      <c r="AL340" s="57">
        <f t="shared" si="9"/>
        <v>0</v>
      </c>
      <c r="AM340" s="57">
        <f t="shared" si="10"/>
        <v>0</v>
      </c>
      <c r="AN340" s="57">
        <f t="shared" si="11"/>
        <v>0</v>
      </c>
      <c r="AO340" s="57">
        <f t="shared" si="12"/>
        <v>0</v>
      </c>
    </row>
    <row r="341">
      <c r="A341" s="53"/>
      <c r="B341" s="55"/>
      <c r="C341" s="55"/>
      <c r="D341" s="56"/>
      <c r="E341" s="56"/>
      <c r="F341" s="55"/>
      <c r="G341" s="55"/>
      <c r="H341" s="56"/>
      <c r="I341" s="56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6"/>
      <c r="AB341" s="56"/>
      <c r="AC341" s="56"/>
      <c r="AD341" s="56">
        <f t="shared" si="1"/>
        <v>0</v>
      </c>
      <c r="AE341" s="56">
        <f t="shared" si="2"/>
        <v>0</v>
      </c>
      <c r="AF341" s="56">
        <f t="shared" si="3"/>
        <v>0</v>
      </c>
      <c r="AG341" s="57">
        <f t="shared" si="4"/>
        <v>0</v>
      </c>
      <c r="AH341" s="57">
        <f t="shared" si="5"/>
        <v>0</v>
      </c>
      <c r="AI341" s="57">
        <f t="shared" si="6"/>
        <v>0</v>
      </c>
      <c r="AJ341" s="57">
        <f t="shared" si="7"/>
        <v>0</v>
      </c>
      <c r="AK341" s="56">
        <f t="shared" si="8"/>
        <v>0</v>
      </c>
      <c r="AL341" s="57">
        <f t="shared" si="9"/>
        <v>0</v>
      </c>
      <c r="AM341" s="57">
        <f t="shared" si="10"/>
        <v>0</v>
      </c>
      <c r="AN341" s="57">
        <f t="shared" si="11"/>
        <v>0</v>
      </c>
      <c r="AO341" s="57">
        <f t="shared" si="12"/>
        <v>0</v>
      </c>
    </row>
    <row r="342">
      <c r="A342" s="53"/>
      <c r="B342" s="55"/>
      <c r="C342" s="55"/>
      <c r="D342" s="56"/>
      <c r="E342" s="56"/>
      <c r="F342" s="55"/>
      <c r="G342" s="55"/>
      <c r="H342" s="56"/>
      <c r="I342" s="56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6"/>
      <c r="AB342" s="56"/>
      <c r="AC342" s="56"/>
      <c r="AD342" s="56">
        <f t="shared" si="1"/>
        <v>0</v>
      </c>
      <c r="AE342" s="56">
        <f t="shared" si="2"/>
        <v>0</v>
      </c>
      <c r="AF342" s="56">
        <f t="shared" si="3"/>
        <v>0</v>
      </c>
      <c r="AG342" s="57">
        <f t="shared" si="4"/>
        <v>0</v>
      </c>
      <c r="AH342" s="57">
        <f t="shared" si="5"/>
        <v>0</v>
      </c>
      <c r="AI342" s="57">
        <f t="shared" si="6"/>
        <v>0</v>
      </c>
      <c r="AJ342" s="57">
        <f t="shared" si="7"/>
        <v>0</v>
      </c>
      <c r="AK342" s="56">
        <f t="shared" si="8"/>
        <v>0</v>
      </c>
      <c r="AL342" s="57">
        <f t="shared" si="9"/>
        <v>0</v>
      </c>
      <c r="AM342" s="57">
        <f t="shared" si="10"/>
        <v>0</v>
      </c>
      <c r="AN342" s="57">
        <f t="shared" si="11"/>
        <v>0</v>
      </c>
      <c r="AO342" s="57">
        <f t="shared" si="12"/>
        <v>0</v>
      </c>
    </row>
    <row r="343">
      <c r="A343" s="53"/>
      <c r="B343" s="55"/>
      <c r="C343" s="55"/>
      <c r="D343" s="56"/>
      <c r="E343" s="56"/>
      <c r="F343" s="55"/>
      <c r="G343" s="55"/>
      <c r="H343" s="56"/>
      <c r="I343" s="56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6"/>
      <c r="AB343" s="56"/>
      <c r="AC343" s="56"/>
      <c r="AD343" s="56">
        <f t="shared" si="1"/>
        <v>0</v>
      </c>
      <c r="AE343" s="56">
        <f t="shared" si="2"/>
        <v>0</v>
      </c>
      <c r="AF343" s="56">
        <f t="shared" si="3"/>
        <v>0</v>
      </c>
      <c r="AG343" s="57">
        <f t="shared" si="4"/>
        <v>0</v>
      </c>
      <c r="AH343" s="57">
        <f t="shared" si="5"/>
        <v>0</v>
      </c>
      <c r="AI343" s="57">
        <f t="shared" si="6"/>
        <v>0</v>
      </c>
      <c r="AJ343" s="57">
        <f t="shared" si="7"/>
        <v>0</v>
      </c>
      <c r="AK343" s="56">
        <f t="shared" si="8"/>
        <v>0</v>
      </c>
      <c r="AL343" s="57">
        <f t="shared" si="9"/>
        <v>0</v>
      </c>
      <c r="AM343" s="57">
        <f t="shared" si="10"/>
        <v>0</v>
      </c>
      <c r="AN343" s="57">
        <f t="shared" si="11"/>
        <v>0</v>
      </c>
      <c r="AO343" s="57">
        <f t="shared" si="12"/>
        <v>0</v>
      </c>
    </row>
    <row r="344">
      <c r="A344" s="53"/>
      <c r="B344" s="55"/>
      <c r="C344" s="55"/>
      <c r="D344" s="56"/>
      <c r="E344" s="56"/>
      <c r="F344" s="55"/>
      <c r="G344" s="55"/>
      <c r="H344" s="56"/>
      <c r="I344" s="56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6"/>
      <c r="AB344" s="56"/>
      <c r="AC344" s="56"/>
      <c r="AD344" s="56">
        <f t="shared" si="1"/>
        <v>0</v>
      </c>
      <c r="AE344" s="56">
        <f t="shared" si="2"/>
        <v>0</v>
      </c>
      <c r="AF344" s="56">
        <f t="shared" si="3"/>
        <v>0</v>
      </c>
      <c r="AG344" s="57">
        <f t="shared" si="4"/>
        <v>0</v>
      </c>
      <c r="AH344" s="57">
        <f t="shared" si="5"/>
        <v>0</v>
      </c>
      <c r="AI344" s="57">
        <f t="shared" si="6"/>
        <v>0</v>
      </c>
      <c r="AJ344" s="57">
        <f t="shared" si="7"/>
        <v>0</v>
      </c>
      <c r="AK344" s="56">
        <f t="shared" si="8"/>
        <v>0</v>
      </c>
      <c r="AL344" s="57">
        <f t="shared" si="9"/>
        <v>0</v>
      </c>
      <c r="AM344" s="57">
        <f t="shared" si="10"/>
        <v>0</v>
      </c>
      <c r="AN344" s="57">
        <f t="shared" si="11"/>
        <v>0</v>
      </c>
      <c r="AO344" s="57">
        <f t="shared" si="12"/>
        <v>0</v>
      </c>
    </row>
    <row r="345">
      <c r="A345" s="53"/>
      <c r="B345" s="55"/>
      <c r="C345" s="55"/>
      <c r="D345" s="56"/>
      <c r="E345" s="56"/>
      <c r="F345" s="55"/>
      <c r="G345" s="55"/>
      <c r="H345" s="56"/>
      <c r="I345" s="56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6"/>
      <c r="AB345" s="56"/>
      <c r="AC345" s="56"/>
      <c r="AD345" s="56">
        <f t="shared" si="1"/>
        <v>0</v>
      </c>
      <c r="AE345" s="56">
        <f t="shared" si="2"/>
        <v>0</v>
      </c>
      <c r="AF345" s="56">
        <f t="shared" si="3"/>
        <v>0</v>
      </c>
      <c r="AG345" s="57">
        <f t="shared" si="4"/>
        <v>0</v>
      </c>
      <c r="AH345" s="57">
        <f t="shared" si="5"/>
        <v>0</v>
      </c>
      <c r="AI345" s="57">
        <f t="shared" si="6"/>
        <v>0</v>
      </c>
      <c r="AJ345" s="57">
        <f t="shared" si="7"/>
        <v>0</v>
      </c>
      <c r="AK345" s="56">
        <f t="shared" si="8"/>
        <v>0</v>
      </c>
      <c r="AL345" s="57">
        <f t="shared" si="9"/>
        <v>0</v>
      </c>
      <c r="AM345" s="57">
        <f t="shared" si="10"/>
        <v>0</v>
      </c>
      <c r="AN345" s="57">
        <f t="shared" si="11"/>
        <v>0</v>
      </c>
      <c r="AO345" s="57">
        <f t="shared" si="12"/>
        <v>0</v>
      </c>
    </row>
    <row r="346">
      <c r="A346" s="53"/>
      <c r="B346" s="55"/>
      <c r="C346" s="55"/>
      <c r="D346" s="56"/>
      <c r="E346" s="56"/>
      <c r="F346" s="55"/>
      <c r="G346" s="55"/>
      <c r="H346" s="56"/>
      <c r="I346" s="56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6"/>
      <c r="AB346" s="56"/>
      <c r="AC346" s="56"/>
      <c r="AD346" s="56">
        <f t="shared" si="1"/>
        <v>0</v>
      </c>
      <c r="AE346" s="56">
        <f t="shared" si="2"/>
        <v>0</v>
      </c>
      <c r="AF346" s="56">
        <f t="shared" si="3"/>
        <v>0</v>
      </c>
      <c r="AG346" s="57">
        <f t="shared" si="4"/>
        <v>0</v>
      </c>
      <c r="AH346" s="57">
        <f t="shared" si="5"/>
        <v>0</v>
      </c>
      <c r="AI346" s="57">
        <f t="shared" si="6"/>
        <v>0</v>
      </c>
      <c r="AJ346" s="57">
        <f t="shared" si="7"/>
        <v>0</v>
      </c>
      <c r="AK346" s="56">
        <f t="shared" si="8"/>
        <v>0</v>
      </c>
      <c r="AL346" s="57">
        <f t="shared" si="9"/>
        <v>0</v>
      </c>
      <c r="AM346" s="57">
        <f t="shared" si="10"/>
        <v>0</v>
      </c>
      <c r="AN346" s="57">
        <f t="shared" si="11"/>
        <v>0</v>
      </c>
      <c r="AO346" s="57">
        <f t="shared" si="12"/>
        <v>0</v>
      </c>
    </row>
    <row r="347">
      <c r="A347" s="53"/>
      <c r="B347" s="55"/>
      <c r="C347" s="55"/>
      <c r="D347" s="56"/>
      <c r="E347" s="56"/>
      <c r="F347" s="55"/>
      <c r="G347" s="55"/>
      <c r="H347" s="56"/>
      <c r="I347" s="56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6"/>
      <c r="AB347" s="56"/>
      <c r="AC347" s="56"/>
      <c r="AD347" s="56">
        <f t="shared" si="1"/>
        <v>0</v>
      </c>
      <c r="AE347" s="56">
        <f t="shared" si="2"/>
        <v>0</v>
      </c>
      <c r="AF347" s="56">
        <f t="shared" si="3"/>
        <v>0</v>
      </c>
      <c r="AG347" s="57">
        <f t="shared" si="4"/>
        <v>0</v>
      </c>
      <c r="AH347" s="57">
        <f t="shared" si="5"/>
        <v>0</v>
      </c>
      <c r="AI347" s="57">
        <f t="shared" si="6"/>
        <v>0</v>
      </c>
      <c r="AJ347" s="57">
        <f t="shared" si="7"/>
        <v>0</v>
      </c>
      <c r="AK347" s="56">
        <f t="shared" si="8"/>
        <v>0</v>
      </c>
      <c r="AL347" s="57">
        <f t="shared" si="9"/>
        <v>0</v>
      </c>
      <c r="AM347" s="57">
        <f t="shared" si="10"/>
        <v>0</v>
      </c>
      <c r="AN347" s="57">
        <f t="shared" si="11"/>
        <v>0</v>
      </c>
      <c r="AO347" s="57">
        <f t="shared" si="12"/>
        <v>0</v>
      </c>
    </row>
    <row r="348">
      <c r="A348" s="53"/>
      <c r="B348" s="55"/>
      <c r="C348" s="55"/>
      <c r="D348" s="56"/>
      <c r="E348" s="56"/>
      <c r="F348" s="55"/>
      <c r="G348" s="55"/>
      <c r="H348" s="56"/>
      <c r="I348" s="56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6"/>
      <c r="AB348" s="56"/>
      <c r="AC348" s="56"/>
      <c r="AD348" s="56">
        <f t="shared" si="1"/>
        <v>0</v>
      </c>
      <c r="AE348" s="56">
        <f t="shared" si="2"/>
        <v>0</v>
      </c>
      <c r="AF348" s="56">
        <f t="shared" si="3"/>
        <v>0</v>
      </c>
      <c r="AG348" s="57">
        <f t="shared" si="4"/>
        <v>0</v>
      </c>
      <c r="AH348" s="57">
        <f t="shared" si="5"/>
        <v>0</v>
      </c>
      <c r="AI348" s="57">
        <f t="shared" si="6"/>
        <v>0</v>
      </c>
      <c r="AJ348" s="57">
        <f t="shared" si="7"/>
        <v>0</v>
      </c>
      <c r="AK348" s="56">
        <f t="shared" si="8"/>
        <v>0</v>
      </c>
      <c r="AL348" s="57">
        <f t="shared" si="9"/>
        <v>0</v>
      </c>
      <c r="AM348" s="57">
        <f t="shared" si="10"/>
        <v>0</v>
      </c>
      <c r="AN348" s="57">
        <f t="shared" si="11"/>
        <v>0</v>
      </c>
      <c r="AO348" s="57">
        <f t="shared" si="12"/>
        <v>0</v>
      </c>
    </row>
    <row r="349">
      <c r="A349" s="53"/>
      <c r="B349" s="55"/>
      <c r="C349" s="55"/>
      <c r="D349" s="56"/>
      <c r="E349" s="56"/>
      <c r="F349" s="55"/>
      <c r="G349" s="55"/>
      <c r="H349" s="56"/>
      <c r="I349" s="56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6"/>
      <c r="AB349" s="56"/>
      <c r="AC349" s="56"/>
      <c r="AD349" s="56">
        <f t="shared" si="1"/>
        <v>0</v>
      </c>
      <c r="AE349" s="56">
        <f t="shared" si="2"/>
        <v>0</v>
      </c>
      <c r="AF349" s="56">
        <f t="shared" si="3"/>
        <v>0</v>
      </c>
      <c r="AG349" s="57">
        <f t="shared" si="4"/>
        <v>0</v>
      </c>
      <c r="AH349" s="57">
        <f t="shared" si="5"/>
        <v>0</v>
      </c>
      <c r="AI349" s="57">
        <f t="shared" si="6"/>
        <v>0</v>
      </c>
      <c r="AJ349" s="57">
        <f t="shared" si="7"/>
        <v>0</v>
      </c>
      <c r="AK349" s="56">
        <f t="shared" si="8"/>
        <v>0</v>
      </c>
      <c r="AL349" s="57">
        <f t="shared" si="9"/>
        <v>0</v>
      </c>
      <c r="AM349" s="57">
        <f t="shared" si="10"/>
        <v>0</v>
      </c>
      <c r="AN349" s="57">
        <f t="shared" si="11"/>
        <v>0</v>
      </c>
      <c r="AO349" s="57">
        <f t="shared" si="12"/>
        <v>0</v>
      </c>
    </row>
    <row r="350">
      <c r="A350" s="53"/>
      <c r="B350" s="55"/>
      <c r="C350" s="55"/>
      <c r="D350" s="56"/>
      <c r="E350" s="56"/>
      <c r="F350" s="55"/>
      <c r="G350" s="55"/>
      <c r="H350" s="56"/>
      <c r="I350" s="56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6"/>
      <c r="AB350" s="56"/>
      <c r="AC350" s="56"/>
      <c r="AD350" s="56">
        <f t="shared" si="1"/>
        <v>0</v>
      </c>
      <c r="AE350" s="56">
        <f t="shared" si="2"/>
        <v>0</v>
      </c>
      <c r="AF350" s="56">
        <f t="shared" si="3"/>
        <v>0</v>
      </c>
      <c r="AG350" s="57">
        <f t="shared" si="4"/>
        <v>0</v>
      </c>
      <c r="AH350" s="57">
        <f t="shared" si="5"/>
        <v>0</v>
      </c>
      <c r="AI350" s="57">
        <f t="shared" si="6"/>
        <v>0</v>
      </c>
      <c r="AJ350" s="57">
        <f t="shared" si="7"/>
        <v>0</v>
      </c>
      <c r="AK350" s="56">
        <f t="shared" si="8"/>
        <v>0</v>
      </c>
      <c r="AL350" s="57">
        <f t="shared" si="9"/>
        <v>0</v>
      </c>
      <c r="AM350" s="57">
        <f t="shared" si="10"/>
        <v>0</v>
      </c>
      <c r="AN350" s="57">
        <f t="shared" si="11"/>
        <v>0</v>
      </c>
      <c r="AO350" s="57">
        <f t="shared" si="12"/>
        <v>0</v>
      </c>
    </row>
    <row r="351">
      <c r="A351" s="53"/>
      <c r="B351" s="55"/>
      <c r="C351" s="55"/>
      <c r="D351" s="56"/>
      <c r="E351" s="56"/>
      <c r="F351" s="55"/>
      <c r="G351" s="55"/>
      <c r="H351" s="56"/>
      <c r="I351" s="56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6"/>
      <c r="AB351" s="56"/>
      <c r="AC351" s="56"/>
      <c r="AD351" s="56">
        <f t="shared" si="1"/>
        <v>0</v>
      </c>
      <c r="AE351" s="56">
        <f t="shared" si="2"/>
        <v>0</v>
      </c>
      <c r="AF351" s="56">
        <f t="shared" si="3"/>
        <v>0</v>
      </c>
      <c r="AG351" s="57">
        <f t="shared" si="4"/>
        <v>0</v>
      </c>
      <c r="AH351" s="57">
        <f t="shared" si="5"/>
        <v>0</v>
      </c>
      <c r="AI351" s="57">
        <f t="shared" si="6"/>
        <v>0</v>
      </c>
      <c r="AJ351" s="57">
        <f t="shared" si="7"/>
        <v>0</v>
      </c>
      <c r="AK351" s="56">
        <f t="shared" si="8"/>
        <v>0</v>
      </c>
      <c r="AL351" s="57">
        <f t="shared" si="9"/>
        <v>0</v>
      </c>
      <c r="AM351" s="57">
        <f t="shared" si="10"/>
        <v>0</v>
      </c>
      <c r="AN351" s="57">
        <f t="shared" si="11"/>
        <v>0</v>
      </c>
      <c r="AO351" s="57">
        <f t="shared" si="12"/>
        <v>0</v>
      </c>
    </row>
    <row r="352">
      <c r="A352" s="53"/>
      <c r="B352" s="55"/>
      <c r="C352" s="55"/>
      <c r="D352" s="56"/>
      <c r="E352" s="56"/>
      <c r="F352" s="55"/>
      <c r="G352" s="55"/>
      <c r="H352" s="56"/>
      <c r="I352" s="56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6"/>
      <c r="AB352" s="56"/>
      <c r="AC352" s="56"/>
      <c r="AD352" s="56">
        <f t="shared" si="1"/>
        <v>0</v>
      </c>
      <c r="AE352" s="56">
        <f t="shared" si="2"/>
        <v>0</v>
      </c>
      <c r="AF352" s="56">
        <f t="shared" si="3"/>
        <v>0</v>
      </c>
      <c r="AG352" s="57">
        <f t="shared" si="4"/>
        <v>0</v>
      </c>
      <c r="AH352" s="57">
        <f t="shared" si="5"/>
        <v>0</v>
      </c>
      <c r="AI352" s="57">
        <f t="shared" si="6"/>
        <v>0</v>
      </c>
      <c r="AJ352" s="57">
        <f t="shared" si="7"/>
        <v>0</v>
      </c>
      <c r="AK352" s="56">
        <f t="shared" si="8"/>
        <v>0</v>
      </c>
      <c r="AL352" s="57">
        <f t="shared" si="9"/>
        <v>0</v>
      </c>
      <c r="AM352" s="57">
        <f t="shared" si="10"/>
        <v>0</v>
      </c>
      <c r="AN352" s="57">
        <f t="shared" si="11"/>
        <v>0</v>
      </c>
      <c r="AO352" s="57">
        <f t="shared" si="12"/>
        <v>0</v>
      </c>
    </row>
    <row r="353">
      <c r="A353" s="53"/>
      <c r="B353" s="55"/>
      <c r="C353" s="55"/>
      <c r="D353" s="56"/>
      <c r="E353" s="56"/>
      <c r="F353" s="55"/>
      <c r="G353" s="55"/>
      <c r="H353" s="56"/>
      <c r="I353" s="56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6"/>
      <c r="AB353" s="56"/>
      <c r="AC353" s="56"/>
      <c r="AD353" s="56">
        <f t="shared" si="1"/>
        <v>0</v>
      </c>
      <c r="AE353" s="56">
        <f t="shared" si="2"/>
        <v>0</v>
      </c>
      <c r="AF353" s="56">
        <f t="shared" si="3"/>
        <v>0</v>
      </c>
      <c r="AG353" s="57">
        <f t="shared" si="4"/>
        <v>0</v>
      </c>
      <c r="AH353" s="57">
        <f t="shared" si="5"/>
        <v>0</v>
      </c>
      <c r="AI353" s="57">
        <f t="shared" si="6"/>
        <v>0</v>
      </c>
      <c r="AJ353" s="57">
        <f t="shared" si="7"/>
        <v>0</v>
      </c>
      <c r="AK353" s="56">
        <f t="shared" si="8"/>
        <v>0</v>
      </c>
      <c r="AL353" s="57">
        <f t="shared" si="9"/>
        <v>0</v>
      </c>
      <c r="AM353" s="57">
        <f t="shared" si="10"/>
        <v>0</v>
      </c>
      <c r="AN353" s="57">
        <f t="shared" si="11"/>
        <v>0</v>
      </c>
      <c r="AO353" s="57">
        <f t="shared" si="12"/>
        <v>0</v>
      </c>
    </row>
    <row r="354">
      <c r="A354" s="53"/>
      <c r="B354" s="55"/>
      <c r="C354" s="55"/>
      <c r="D354" s="56"/>
      <c r="E354" s="56"/>
      <c r="F354" s="55"/>
      <c r="G354" s="55"/>
      <c r="H354" s="56"/>
      <c r="I354" s="56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6"/>
      <c r="AB354" s="56"/>
      <c r="AC354" s="56"/>
      <c r="AD354" s="56">
        <f t="shared" si="1"/>
        <v>0</v>
      </c>
      <c r="AE354" s="56">
        <f t="shared" si="2"/>
        <v>0</v>
      </c>
      <c r="AF354" s="56">
        <f t="shared" si="3"/>
        <v>0</v>
      </c>
      <c r="AG354" s="57">
        <f t="shared" si="4"/>
        <v>0</v>
      </c>
      <c r="AH354" s="57">
        <f t="shared" si="5"/>
        <v>0</v>
      </c>
      <c r="AI354" s="57">
        <f t="shared" si="6"/>
        <v>0</v>
      </c>
      <c r="AJ354" s="57">
        <f t="shared" si="7"/>
        <v>0</v>
      </c>
      <c r="AK354" s="56">
        <f t="shared" si="8"/>
        <v>0</v>
      </c>
      <c r="AL354" s="57">
        <f t="shared" si="9"/>
        <v>0</v>
      </c>
      <c r="AM354" s="57">
        <f t="shared" si="10"/>
        <v>0</v>
      </c>
      <c r="AN354" s="57">
        <f t="shared" si="11"/>
        <v>0</v>
      </c>
      <c r="AO354" s="57">
        <f t="shared" si="12"/>
        <v>0</v>
      </c>
    </row>
    <row r="355">
      <c r="A355" s="53"/>
      <c r="B355" s="55"/>
      <c r="C355" s="55"/>
      <c r="D355" s="56"/>
      <c r="E355" s="56"/>
      <c r="F355" s="55"/>
      <c r="G355" s="55"/>
      <c r="H355" s="56"/>
      <c r="I355" s="56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6"/>
      <c r="AB355" s="56"/>
      <c r="AC355" s="56"/>
      <c r="AD355" s="56">
        <f t="shared" si="1"/>
        <v>0</v>
      </c>
      <c r="AE355" s="56">
        <f t="shared" si="2"/>
        <v>0</v>
      </c>
      <c r="AF355" s="56">
        <f t="shared" si="3"/>
        <v>0</v>
      </c>
      <c r="AG355" s="57">
        <f t="shared" si="4"/>
        <v>0</v>
      </c>
      <c r="AH355" s="57">
        <f t="shared" si="5"/>
        <v>0</v>
      </c>
      <c r="AI355" s="57">
        <f t="shared" si="6"/>
        <v>0</v>
      </c>
      <c r="AJ355" s="57">
        <f t="shared" si="7"/>
        <v>0</v>
      </c>
      <c r="AK355" s="56">
        <f t="shared" si="8"/>
        <v>0</v>
      </c>
      <c r="AL355" s="57">
        <f t="shared" si="9"/>
        <v>0</v>
      </c>
      <c r="AM355" s="57">
        <f t="shared" si="10"/>
        <v>0</v>
      </c>
      <c r="AN355" s="57">
        <f t="shared" si="11"/>
        <v>0</v>
      </c>
      <c r="AO355" s="57">
        <f t="shared" si="12"/>
        <v>0</v>
      </c>
    </row>
    <row r="356">
      <c r="A356" s="53"/>
      <c r="B356" s="55"/>
      <c r="C356" s="55"/>
      <c r="D356" s="56"/>
      <c r="E356" s="56"/>
      <c r="F356" s="55"/>
      <c r="G356" s="55"/>
      <c r="H356" s="56"/>
      <c r="I356" s="56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6"/>
      <c r="AB356" s="56"/>
      <c r="AC356" s="56"/>
      <c r="AD356" s="56">
        <f t="shared" si="1"/>
        <v>0</v>
      </c>
      <c r="AE356" s="56">
        <f t="shared" si="2"/>
        <v>0</v>
      </c>
      <c r="AF356" s="56">
        <f t="shared" si="3"/>
        <v>0</v>
      </c>
      <c r="AG356" s="57">
        <f t="shared" si="4"/>
        <v>0</v>
      </c>
      <c r="AH356" s="57">
        <f t="shared" si="5"/>
        <v>0</v>
      </c>
      <c r="AI356" s="57">
        <f t="shared" si="6"/>
        <v>0</v>
      </c>
      <c r="AJ356" s="57">
        <f t="shared" si="7"/>
        <v>0</v>
      </c>
      <c r="AK356" s="56">
        <f t="shared" si="8"/>
        <v>0</v>
      </c>
      <c r="AL356" s="57">
        <f t="shared" si="9"/>
        <v>0</v>
      </c>
      <c r="AM356" s="57">
        <f t="shared" si="10"/>
        <v>0</v>
      </c>
      <c r="AN356" s="57">
        <f t="shared" si="11"/>
        <v>0</v>
      </c>
      <c r="AO356" s="57">
        <f t="shared" si="12"/>
        <v>0</v>
      </c>
    </row>
    <row r="357">
      <c r="A357" s="53"/>
      <c r="B357" s="55"/>
      <c r="C357" s="55"/>
      <c r="D357" s="56"/>
      <c r="E357" s="56"/>
      <c r="F357" s="55"/>
      <c r="G357" s="55"/>
      <c r="H357" s="56"/>
      <c r="I357" s="56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6"/>
      <c r="AB357" s="56"/>
      <c r="AC357" s="56"/>
      <c r="AD357" s="56">
        <f t="shared" si="1"/>
        <v>0</v>
      </c>
      <c r="AE357" s="56">
        <f t="shared" si="2"/>
        <v>0</v>
      </c>
      <c r="AF357" s="56">
        <f t="shared" si="3"/>
        <v>0</v>
      </c>
      <c r="AG357" s="57">
        <f t="shared" si="4"/>
        <v>0</v>
      </c>
      <c r="AH357" s="57">
        <f t="shared" si="5"/>
        <v>0</v>
      </c>
      <c r="AI357" s="57">
        <f t="shared" si="6"/>
        <v>0</v>
      </c>
      <c r="AJ357" s="57">
        <f t="shared" si="7"/>
        <v>0</v>
      </c>
      <c r="AK357" s="56">
        <f t="shared" si="8"/>
        <v>0</v>
      </c>
      <c r="AL357" s="57">
        <f t="shared" si="9"/>
        <v>0</v>
      </c>
      <c r="AM357" s="57">
        <f t="shared" si="10"/>
        <v>0</v>
      </c>
      <c r="AN357" s="57">
        <f t="shared" si="11"/>
        <v>0</v>
      </c>
      <c r="AO357" s="57">
        <f t="shared" si="12"/>
        <v>0</v>
      </c>
    </row>
    <row r="358">
      <c r="A358" s="53"/>
      <c r="B358" s="55"/>
      <c r="C358" s="55"/>
      <c r="D358" s="56"/>
      <c r="E358" s="56"/>
      <c r="F358" s="55"/>
      <c r="G358" s="55"/>
      <c r="H358" s="56"/>
      <c r="I358" s="56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6"/>
      <c r="AB358" s="56"/>
      <c r="AC358" s="56"/>
      <c r="AD358" s="56">
        <f t="shared" si="1"/>
        <v>0</v>
      </c>
      <c r="AE358" s="56">
        <f t="shared" si="2"/>
        <v>0</v>
      </c>
      <c r="AF358" s="56">
        <f t="shared" si="3"/>
        <v>0</v>
      </c>
      <c r="AG358" s="57">
        <f t="shared" si="4"/>
        <v>0</v>
      </c>
      <c r="AH358" s="57">
        <f t="shared" si="5"/>
        <v>0</v>
      </c>
      <c r="AI358" s="57">
        <f t="shared" si="6"/>
        <v>0</v>
      </c>
      <c r="AJ358" s="57">
        <f t="shared" si="7"/>
        <v>0</v>
      </c>
      <c r="AK358" s="56">
        <f t="shared" si="8"/>
        <v>0</v>
      </c>
      <c r="AL358" s="57">
        <f t="shared" si="9"/>
        <v>0</v>
      </c>
      <c r="AM358" s="57">
        <f t="shared" si="10"/>
        <v>0</v>
      </c>
      <c r="AN358" s="57">
        <f t="shared" si="11"/>
        <v>0</v>
      </c>
      <c r="AO358" s="57">
        <f t="shared" si="12"/>
        <v>0</v>
      </c>
    </row>
    <row r="359">
      <c r="A359" s="53"/>
      <c r="B359" s="55"/>
      <c r="C359" s="55"/>
      <c r="D359" s="56"/>
      <c r="E359" s="56"/>
      <c r="F359" s="55"/>
      <c r="G359" s="55"/>
      <c r="H359" s="56"/>
      <c r="I359" s="56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6"/>
      <c r="AB359" s="56"/>
      <c r="AC359" s="56"/>
      <c r="AD359" s="56">
        <f t="shared" si="1"/>
        <v>0</v>
      </c>
      <c r="AE359" s="56">
        <f t="shared" si="2"/>
        <v>0</v>
      </c>
      <c r="AF359" s="56">
        <f t="shared" si="3"/>
        <v>0</v>
      </c>
      <c r="AG359" s="57">
        <f t="shared" si="4"/>
        <v>0</v>
      </c>
      <c r="AH359" s="57">
        <f t="shared" si="5"/>
        <v>0</v>
      </c>
      <c r="AI359" s="57">
        <f t="shared" si="6"/>
        <v>0</v>
      </c>
      <c r="AJ359" s="57">
        <f t="shared" si="7"/>
        <v>0</v>
      </c>
      <c r="AK359" s="56">
        <f t="shared" si="8"/>
        <v>0</v>
      </c>
      <c r="AL359" s="57">
        <f t="shared" si="9"/>
        <v>0</v>
      </c>
      <c r="AM359" s="57">
        <f t="shared" si="10"/>
        <v>0</v>
      </c>
      <c r="AN359" s="57">
        <f t="shared" si="11"/>
        <v>0</v>
      </c>
      <c r="AO359" s="57">
        <f t="shared" si="12"/>
        <v>0</v>
      </c>
    </row>
    <row r="360">
      <c r="A360" s="53"/>
      <c r="B360" s="55"/>
      <c r="C360" s="55"/>
      <c r="D360" s="56"/>
      <c r="E360" s="56"/>
      <c r="F360" s="55"/>
      <c r="G360" s="55"/>
      <c r="H360" s="56"/>
      <c r="I360" s="56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6"/>
      <c r="AB360" s="56"/>
      <c r="AC360" s="56"/>
      <c r="AD360" s="56">
        <f t="shared" si="1"/>
        <v>0</v>
      </c>
      <c r="AE360" s="56">
        <f t="shared" si="2"/>
        <v>0</v>
      </c>
      <c r="AF360" s="56">
        <f t="shared" si="3"/>
        <v>0</v>
      </c>
      <c r="AG360" s="57">
        <f t="shared" si="4"/>
        <v>0</v>
      </c>
      <c r="AH360" s="57">
        <f t="shared" si="5"/>
        <v>0</v>
      </c>
      <c r="AI360" s="57">
        <f t="shared" si="6"/>
        <v>0</v>
      </c>
      <c r="AJ360" s="57">
        <f t="shared" si="7"/>
        <v>0</v>
      </c>
      <c r="AK360" s="56">
        <f t="shared" si="8"/>
        <v>0</v>
      </c>
      <c r="AL360" s="57">
        <f t="shared" si="9"/>
        <v>0</v>
      </c>
      <c r="AM360" s="57">
        <f t="shared" si="10"/>
        <v>0</v>
      </c>
      <c r="AN360" s="57">
        <f t="shared" si="11"/>
        <v>0</v>
      </c>
      <c r="AO360" s="57">
        <f t="shared" si="12"/>
        <v>0</v>
      </c>
    </row>
    <row r="361">
      <c r="A361" s="53"/>
      <c r="B361" s="55"/>
      <c r="C361" s="55"/>
      <c r="D361" s="56"/>
      <c r="E361" s="56"/>
      <c r="F361" s="55"/>
      <c r="G361" s="55"/>
      <c r="H361" s="56"/>
      <c r="I361" s="56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6"/>
      <c r="AB361" s="56"/>
      <c r="AC361" s="56"/>
      <c r="AD361" s="56">
        <f t="shared" si="1"/>
        <v>0</v>
      </c>
      <c r="AE361" s="56">
        <f t="shared" si="2"/>
        <v>0</v>
      </c>
      <c r="AF361" s="56">
        <f t="shared" si="3"/>
        <v>0</v>
      </c>
      <c r="AG361" s="57">
        <f t="shared" si="4"/>
        <v>0</v>
      </c>
      <c r="AH361" s="57">
        <f t="shared" si="5"/>
        <v>0</v>
      </c>
      <c r="AI361" s="57">
        <f t="shared" si="6"/>
        <v>0</v>
      </c>
      <c r="AJ361" s="57">
        <f t="shared" si="7"/>
        <v>0</v>
      </c>
      <c r="AK361" s="56">
        <f t="shared" si="8"/>
        <v>0</v>
      </c>
      <c r="AL361" s="57">
        <f t="shared" si="9"/>
        <v>0</v>
      </c>
      <c r="AM361" s="57">
        <f t="shared" si="10"/>
        <v>0</v>
      </c>
      <c r="AN361" s="57">
        <f t="shared" si="11"/>
        <v>0</v>
      </c>
      <c r="AO361" s="57">
        <f t="shared" si="12"/>
        <v>0</v>
      </c>
    </row>
    <row r="362">
      <c r="A362" s="53"/>
      <c r="B362" s="55"/>
      <c r="C362" s="55"/>
      <c r="D362" s="56"/>
      <c r="E362" s="56"/>
      <c r="F362" s="55"/>
      <c r="G362" s="55"/>
      <c r="H362" s="56"/>
      <c r="I362" s="56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6"/>
      <c r="AB362" s="56"/>
      <c r="AC362" s="56"/>
      <c r="AD362" s="56">
        <f t="shared" si="1"/>
        <v>0</v>
      </c>
      <c r="AE362" s="56">
        <f t="shared" si="2"/>
        <v>0</v>
      </c>
      <c r="AF362" s="56">
        <f t="shared" si="3"/>
        <v>0</v>
      </c>
      <c r="AG362" s="57">
        <f t="shared" si="4"/>
        <v>0</v>
      </c>
      <c r="AH362" s="57">
        <f t="shared" si="5"/>
        <v>0</v>
      </c>
      <c r="AI362" s="57">
        <f t="shared" si="6"/>
        <v>0</v>
      </c>
      <c r="AJ362" s="57">
        <f t="shared" si="7"/>
        <v>0</v>
      </c>
      <c r="AK362" s="56">
        <f t="shared" si="8"/>
        <v>0</v>
      </c>
      <c r="AL362" s="57">
        <f t="shared" si="9"/>
        <v>0</v>
      </c>
      <c r="AM362" s="57">
        <f t="shared" si="10"/>
        <v>0</v>
      </c>
      <c r="AN362" s="57">
        <f t="shared" si="11"/>
        <v>0</v>
      </c>
      <c r="AO362" s="57">
        <f t="shared" si="12"/>
        <v>0</v>
      </c>
    </row>
    <row r="363">
      <c r="A363" s="53"/>
      <c r="B363" s="55"/>
      <c r="C363" s="55"/>
      <c r="D363" s="56"/>
      <c r="E363" s="56"/>
      <c r="F363" s="55"/>
      <c r="G363" s="55"/>
      <c r="H363" s="56"/>
      <c r="I363" s="56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6"/>
      <c r="AB363" s="56"/>
      <c r="AC363" s="56"/>
      <c r="AD363" s="56">
        <f t="shared" si="1"/>
        <v>0</v>
      </c>
      <c r="AE363" s="56">
        <f t="shared" si="2"/>
        <v>0</v>
      </c>
      <c r="AF363" s="56">
        <f t="shared" si="3"/>
        <v>0</v>
      </c>
      <c r="AG363" s="57">
        <f t="shared" si="4"/>
        <v>0</v>
      </c>
      <c r="AH363" s="57">
        <f t="shared" si="5"/>
        <v>0</v>
      </c>
      <c r="AI363" s="57">
        <f t="shared" si="6"/>
        <v>0</v>
      </c>
      <c r="AJ363" s="57">
        <f t="shared" si="7"/>
        <v>0</v>
      </c>
      <c r="AK363" s="56">
        <f t="shared" si="8"/>
        <v>0</v>
      </c>
      <c r="AL363" s="57">
        <f t="shared" si="9"/>
        <v>0</v>
      </c>
      <c r="AM363" s="57">
        <f t="shared" si="10"/>
        <v>0</v>
      </c>
      <c r="AN363" s="57">
        <f t="shared" si="11"/>
        <v>0</v>
      </c>
      <c r="AO363" s="57">
        <f t="shared" si="12"/>
        <v>0</v>
      </c>
    </row>
    <row r="364">
      <c r="A364" s="53"/>
      <c r="B364" s="55"/>
      <c r="C364" s="55"/>
      <c r="D364" s="56"/>
      <c r="E364" s="56"/>
      <c r="F364" s="55"/>
      <c r="G364" s="55"/>
      <c r="H364" s="56"/>
      <c r="I364" s="56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6"/>
      <c r="AB364" s="56"/>
      <c r="AC364" s="56"/>
      <c r="AD364" s="56">
        <f t="shared" si="1"/>
        <v>0</v>
      </c>
      <c r="AE364" s="56">
        <f t="shared" si="2"/>
        <v>0</v>
      </c>
      <c r="AF364" s="56">
        <f t="shared" si="3"/>
        <v>0</v>
      </c>
      <c r="AG364" s="57">
        <f t="shared" si="4"/>
        <v>0</v>
      </c>
      <c r="AH364" s="57">
        <f t="shared" si="5"/>
        <v>0</v>
      </c>
      <c r="AI364" s="57">
        <f t="shared" si="6"/>
        <v>0</v>
      </c>
      <c r="AJ364" s="57">
        <f t="shared" si="7"/>
        <v>0</v>
      </c>
      <c r="AK364" s="56">
        <f t="shared" si="8"/>
        <v>0</v>
      </c>
      <c r="AL364" s="57">
        <f t="shared" si="9"/>
        <v>0</v>
      </c>
      <c r="AM364" s="57">
        <f t="shared" si="10"/>
        <v>0</v>
      </c>
      <c r="AN364" s="57">
        <f t="shared" si="11"/>
        <v>0</v>
      </c>
      <c r="AO364" s="57">
        <f t="shared" si="12"/>
        <v>0</v>
      </c>
    </row>
    <row r="365">
      <c r="A365" s="53"/>
      <c r="B365" s="55"/>
      <c r="C365" s="55"/>
      <c r="D365" s="56"/>
      <c r="E365" s="56"/>
      <c r="F365" s="55"/>
      <c r="G365" s="55"/>
      <c r="H365" s="56"/>
      <c r="I365" s="56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6"/>
      <c r="AB365" s="56"/>
      <c r="AC365" s="56"/>
      <c r="AD365" s="56">
        <f t="shared" si="1"/>
        <v>0</v>
      </c>
      <c r="AE365" s="56">
        <f t="shared" si="2"/>
        <v>0</v>
      </c>
      <c r="AF365" s="56">
        <f t="shared" si="3"/>
        <v>0</v>
      </c>
      <c r="AG365" s="57">
        <f t="shared" si="4"/>
        <v>0</v>
      </c>
      <c r="AH365" s="57">
        <f t="shared" si="5"/>
        <v>0</v>
      </c>
      <c r="AI365" s="57">
        <f t="shared" si="6"/>
        <v>0</v>
      </c>
      <c r="AJ365" s="57">
        <f t="shared" si="7"/>
        <v>0</v>
      </c>
      <c r="AK365" s="56">
        <f t="shared" si="8"/>
        <v>0</v>
      </c>
      <c r="AL365" s="57">
        <f t="shared" si="9"/>
        <v>0</v>
      </c>
      <c r="AM365" s="57">
        <f t="shared" si="10"/>
        <v>0</v>
      </c>
      <c r="AN365" s="57">
        <f t="shared" si="11"/>
        <v>0</v>
      </c>
      <c r="AO365" s="57">
        <f t="shared" si="12"/>
        <v>0</v>
      </c>
    </row>
    <row r="366">
      <c r="A366" s="53"/>
      <c r="B366" s="55"/>
      <c r="C366" s="55"/>
      <c r="D366" s="56"/>
      <c r="E366" s="56"/>
      <c r="F366" s="55"/>
      <c r="G366" s="55"/>
      <c r="H366" s="56"/>
      <c r="I366" s="56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6"/>
      <c r="AB366" s="56"/>
      <c r="AC366" s="56"/>
      <c r="AD366" s="56">
        <f t="shared" si="1"/>
        <v>0</v>
      </c>
      <c r="AE366" s="56">
        <f t="shared" si="2"/>
        <v>0</v>
      </c>
      <c r="AF366" s="56">
        <f t="shared" si="3"/>
        <v>0</v>
      </c>
      <c r="AG366" s="57">
        <f t="shared" si="4"/>
        <v>0</v>
      </c>
      <c r="AH366" s="57">
        <f t="shared" si="5"/>
        <v>0</v>
      </c>
      <c r="AI366" s="57">
        <f t="shared" si="6"/>
        <v>0</v>
      </c>
      <c r="AJ366" s="57">
        <f t="shared" si="7"/>
        <v>0</v>
      </c>
      <c r="AK366" s="56">
        <f t="shared" si="8"/>
        <v>0</v>
      </c>
      <c r="AL366" s="57">
        <f t="shared" si="9"/>
        <v>0</v>
      </c>
      <c r="AM366" s="57">
        <f t="shared" si="10"/>
        <v>0</v>
      </c>
      <c r="AN366" s="57">
        <f t="shared" si="11"/>
        <v>0</v>
      </c>
      <c r="AO366" s="57">
        <f t="shared" si="12"/>
        <v>0</v>
      </c>
    </row>
    <row r="367">
      <c r="A367" s="53"/>
      <c r="B367" s="55"/>
      <c r="C367" s="55"/>
      <c r="D367" s="56"/>
      <c r="E367" s="56"/>
      <c r="F367" s="55"/>
      <c r="G367" s="55"/>
      <c r="H367" s="56"/>
      <c r="I367" s="56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6"/>
      <c r="AB367" s="56"/>
      <c r="AC367" s="56"/>
      <c r="AD367" s="56">
        <f t="shared" si="1"/>
        <v>0</v>
      </c>
      <c r="AE367" s="56">
        <f t="shared" si="2"/>
        <v>0</v>
      </c>
      <c r="AF367" s="56">
        <f t="shared" si="3"/>
        <v>0</v>
      </c>
      <c r="AG367" s="57">
        <f t="shared" si="4"/>
        <v>0</v>
      </c>
      <c r="AH367" s="57">
        <f t="shared" si="5"/>
        <v>0</v>
      </c>
      <c r="AI367" s="57">
        <f t="shared" si="6"/>
        <v>0</v>
      </c>
      <c r="AJ367" s="57">
        <f t="shared" si="7"/>
        <v>0</v>
      </c>
      <c r="AK367" s="56">
        <f t="shared" si="8"/>
        <v>0</v>
      </c>
      <c r="AL367" s="57">
        <f t="shared" si="9"/>
        <v>0</v>
      </c>
      <c r="AM367" s="57">
        <f t="shared" si="10"/>
        <v>0</v>
      </c>
      <c r="AN367" s="57">
        <f t="shared" si="11"/>
        <v>0</v>
      </c>
      <c r="AO367" s="57">
        <f t="shared" si="12"/>
        <v>0</v>
      </c>
    </row>
    <row r="368">
      <c r="A368" s="53"/>
      <c r="B368" s="55"/>
      <c r="C368" s="55"/>
      <c r="D368" s="56"/>
      <c r="E368" s="56"/>
      <c r="F368" s="55"/>
      <c r="G368" s="55"/>
      <c r="H368" s="56"/>
      <c r="I368" s="56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6"/>
      <c r="AB368" s="56"/>
      <c r="AC368" s="56"/>
      <c r="AD368" s="56">
        <f t="shared" si="1"/>
        <v>0</v>
      </c>
      <c r="AE368" s="56">
        <f t="shared" si="2"/>
        <v>0</v>
      </c>
      <c r="AF368" s="56">
        <f t="shared" si="3"/>
        <v>0</v>
      </c>
      <c r="AG368" s="57">
        <f t="shared" si="4"/>
        <v>0</v>
      </c>
      <c r="AH368" s="57">
        <f t="shared" si="5"/>
        <v>0</v>
      </c>
      <c r="AI368" s="57">
        <f t="shared" si="6"/>
        <v>0</v>
      </c>
      <c r="AJ368" s="57">
        <f t="shared" si="7"/>
        <v>0</v>
      </c>
      <c r="AK368" s="56">
        <f t="shared" si="8"/>
        <v>0</v>
      </c>
      <c r="AL368" s="57">
        <f t="shared" si="9"/>
        <v>0</v>
      </c>
      <c r="AM368" s="57">
        <f t="shared" si="10"/>
        <v>0</v>
      </c>
      <c r="AN368" s="57">
        <f t="shared" si="11"/>
        <v>0</v>
      </c>
      <c r="AO368" s="57">
        <f t="shared" si="12"/>
        <v>0</v>
      </c>
    </row>
    <row r="369">
      <c r="A369" s="53"/>
      <c r="B369" s="55"/>
      <c r="C369" s="55"/>
      <c r="D369" s="56"/>
      <c r="E369" s="56"/>
      <c r="F369" s="55"/>
      <c r="G369" s="55"/>
      <c r="H369" s="56"/>
      <c r="I369" s="56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6"/>
      <c r="AB369" s="56"/>
      <c r="AC369" s="56"/>
      <c r="AD369" s="56">
        <f t="shared" si="1"/>
        <v>0</v>
      </c>
      <c r="AE369" s="56">
        <f t="shared" si="2"/>
        <v>0</v>
      </c>
      <c r="AF369" s="56">
        <f t="shared" si="3"/>
        <v>0</v>
      </c>
      <c r="AG369" s="57">
        <f t="shared" si="4"/>
        <v>0</v>
      </c>
      <c r="AH369" s="57">
        <f t="shared" si="5"/>
        <v>0</v>
      </c>
      <c r="AI369" s="57">
        <f t="shared" si="6"/>
        <v>0</v>
      </c>
      <c r="AJ369" s="57">
        <f t="shared" si="7"/>
        <v>0</v>
      </c>
      <c r="AK369" s="56">
        <f t="shared" si="8"/>
        <v>0</v>
      </c>
      <c r="AL369" s="57">
        <f t="shared" si="9"/>
        <v>0</v>
      </c>
      <c r="AM369" s="57">
        <f t="shared" si="10"/>
        <v>0</v>
      </c>
      <c r="AN369" s="57">
        <f t="shared" si="11"/>
        <v>0</v>
      </c>
      <c r="AO369" s="57">
        <f t="shared" si="12"/>
        <v>0</v>
      </c>
    </row>
    <row r="370">
      <c r="A370" s="53"/>
      <c r="B370" s="55"/>
      <c r="C370" s="55"/>
      <c r="D370" s="56"/>
      <c r="E370" s="56"/>
      <c r="F370" s="55"/>
      <c r="G370" s="55"/>
      <c r="H370" s="56"/>
      <c r="I370" s="56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6"/>
      <c r="AB370" s="56"/>
      <c r="AC370" s="56"/>
      <c r="AD370" s="56">
        <f t="shared" si="1"/>
        <v>0</v>
      </c>
      <c r="AE370" s="56">
        <f t="shared" si="2"/>
        <v>0</v>
      </c>
      <c r="AF370" s="56">
        <f t="shared" si="3"/>
        <v>0</v>
      </c>
      <c r="AG370" s="57">
        <f t="shared" si="4"/>
        <v>0</v>
      </c>
      <c r="AH370" s="57">
        <f t="shared" si="5"/>
        <v>0</v>
      </c>
      <c r="AI370" s="57">
        <f t="shared" si="6"/>
        <v>0</v>
      </c>
      <c r="AJ370" s="57">
        <f t="shared" si="7"/>
        <v>0</v>
      </c>
      <c r="AK370" s="56">
        <f t="shared" si="8"/>
        <v>0</v>
      </c>
      <c r="AL370" s="57">
        <f t="shared" si="9"/>
        <v>0</v>
      </c>
      <c r="AM370" s="57">
        <f t="shared" si="10"/>
        <v>0</v>
      </c>
      <c r="AN370" s="57">
        <f t="shared" si="11"/>
        <v>0</v>
      </c>
      <c r="AO370" s="57">
        <f t="shared" si="12"/>
        <v>0</v>
      </c>
    </row>
    <row r="371">
      <c r="A371" s="53"/>
      <c r="B371" s="55"/>
      <c r="C371" s="55"/>
      <c r="D371" s="56"/>
      <c r="E371" s="56"/>
      <c r="F371" s="55"/>
      <c r="G371" s="55"/>
      <c r="H371" s="56"/>
      <c r="I371" s="56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6"/>
      <c r="AB371" s="56"/>
      <c r="AC371" s="56"/>
      <c r="AD371" s="56">
        <f t="shared" si="1"/>
        <v>0</v>
      </c>
      <c r="AE371" s="56">
        <f t="shared" si="2"/>
        <v>0</v>
      </c>
      <c r="AF371" s="56">
        <f t="shared" si="3"/>
        <v>0</v>
      </c>
      <c r="AG371" s="57">
        <f t="shared" si="4"/>
        <v>0</v>
      </c>
      <c r="AH371" s="57">
        <f t="shared" si="5"/>
        <v>0</v>
      </c>
      <c r="AI371" s="57">
        <f t="shared" si="6"/>
        <v>0</v>
      </c>
      <c r="AJ371" s="57">
        <f t="shared" si="7"/>
        <v>0</v>
      </c>
      <c r="AK371" s="56">
        <f t="shared" si="8"/>
        <v>0</v>
      </c>
      <c r="AL371" s="57">
        <f t="shared" si="9"/>
        <v>0</v>
      </c>
      <c r="AM371" s="57">
        <f t="shared" si="10"/>
        <v>0</v>
      </c>
      <c r="AN371" s="57">
        <f t="shared" si="11"/>
        <v>0</v>
      </c>
      <c r="AO371" s="57">
        <f t="shared" si="12"/>
        <v>0</v>
      </c>
    </row>
    <row r="372">
      <c r="A372" s="53"/>
      <c r="B372" s="55"/>
      <c r="C372" s="55"/>
      <c r="D372" s="56"/>
      <c r="E372" s="56"/>
      <c r="F372" s="55"/>
      <c r="G372" s="55"/>
      <c r="H372" s="56"/>
      <c r="I372" s="56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6"/>
      <c r="AB372" s="56"/>
      <c r="AC372" s="56"/>
      <c r="AD372" s="56">
        <f t="shared" si="1"/>
        <v>0</v>
      </c>
      <c r="AE372" s="56">
        <f t="shared" si="2"/>
        <v>0</v>
      </c>
      <c r="AF372" s="56">
        <f t="shared" si="3"/>
        <v>0</v>
      </c>
      <c r="AG372" s="57">
        <f t="shared" si="4"/>
        <v>0</v>
      </c>
      <c r="AH372" s="57">
        <f t="shared" si="5"/>
        <v>0</v>
      </c>
      <c r="AI372" s="57">
        <f t="shared" si="6"/>
        <v>0</v>
      </c>
      <c r="AJ372" s="57">
        <f t="shared" si="7"/>
        <v>0</v>
      </c>
      <c r="AK372" s="56">
        <f t="shared" si="8"/>
        <v>0</v>
      </c>
      <c r="AL372" s="57">
        <f t="shared" si="9"/>
        <v>0</v>
      </c>
      <c r="AM372" s="57">
        <f t="shared" si="10"/>
        <v>0</v>
      </c>
      <c r="AN372" s="57">
        <f t="shared" si="11"/>
        <v>0</v>
      </c>
      <c r="AO372" s="57">
        <f t="shared" si="12"/>
        <v>0</v>
      </c>
    </row>
    <row r="373">
      <c r="A373" s="53"/>
      <c r="B373" s="55"/>
      <c r="C373" s="55"/>
      <c r="D373" s="56"/>
      <c r="E373" s="56"/>
      <c r="F373" s="55"/>
      <c r="G373" s="55"/>
      <c r="H373" s="56"/>
      <c r="I373" s="56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6"/>
      <c r="AB373" s="56"/>
      <c r="AC373" s="56"/>
      <c r="AD373" s="56">
        <f t="shared" si="1"/>
        <v>0</v>
      </c>
      <c r="AE373" s="56">
        <f t="shared" si="2"/>
        <v>0</v>
      </c>
      <c r="AF373" s="56">
        <f t="shared" si="3"/>
        <v>0</v>
      </c>
      <c r="AG373" s="57">
        <f t="shared" si="4"/>
        <v>0</v>
      </c>
      <c r="AH373" s="57">
        <f t="shared" si="5"/>
        <v>0</v>
      </c>
      <c r="AI373" s="57">
        <f t="shared" si="6"/>
        <v>0</v>
      </c>
      <c r="AJ373" s="57">
        <f t="shared" si="7"/>
        <v>0</v>
      </c>
      <c r="AK373" s="56">
        <f t="shared" si="8"/>
        <v>0</v>
      </c>
      <c r="AL373" s="57">
        <f t="shared" si="9"/>
        <v>0</v>
      </c>
      <c r="AM373" s="57">
        <f t="shared" si="10"/>
        <v>0</v>
      </c>
      <c r="AN373" s="57">
        <f t="shared" si="11"/>
        <v>0</v>
      </c>
      <c r="AO373" s="57">
        <f t="shared" si="12"/>
        <v>0</v>
      </c>
    </row>
    <row r="374">
      <c r="A374" s="53"/>
      <c r="B374" s="55"/>
      <c r="C374" s="55"/>
      <c r="D374" s="56"/>
      <c r="E374" s="56"/>
      <c r="F374" s="55"/>
      <c r="G374" s="55"/>
      <c r="H374" s="56"/>
      <c r="I374" s="56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6"/>
      <c r="AB374" s="56"/>
      <c r="AC374" s="56"/>
      <c r="AD374" s="56">
        <f t="shared" si="1"/>
        <v>0</v>
      </c>
      <c r="AE374" s="56">
        <f t="shared" si="2"/>
        <v>0</v>
      </c>
      <c r="AF374" s="56">
        <f t="shared" si="3"/>
        <v>0</v>
      </c>
      <c r="AG374" s="57">
        <f t="shared" si="4"/>
        <v>0</v>
      </c>
      <c r="AH374" s="57">
        <f t="shared" si="5"/>
        <v>0</v>
      </c>
      <c r="AI374" s="57">
        <f t="shared" si="6"/>
        <v>0</v>
      </c>
      <c r="AJ374" s="57">
        <f t="shared" si="7"/>
        <v>0</v>
      </c>
      <c r="AK374" s="56">
        <f t="shared" si="8"/>
        <v>0</v>
      </c>
      <c r="AL374" s="57">
        <f t="shared" si="9"/>
        <v>0</v>
      </c>
      <c r="AM374" s="57">
        <f t="shared" si="10"/>
        <v>0</v>
      </c>
      <c r="AN374" s="57">
        <f t="shared" si="11"/>
        <v>0</v>
      </c>
      <c r="AO374" s="57">
        <f t="shared" si="12"/>
        <v>0</v>
      </c>
    </row>
    <row r="375">
      <c r="A375" s="53"/>
      <c r="B375" s="55"/>
      <c r="C375" s="55"/>
      <c r="D375" s="56"/>
      <c r="E375" s="56"/>
      <c r="F375" s="55"/>
      <c r="G375" s="55"/>
      <c r="H375" s="56"/>
      <c r="I375" s="56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6"/>
      <c r="AB375" s="56"/>
      <c r="AC375" s="56"/>
      <c r="AD375" s="56">
        <f t="shared" si="1"/>
        <v>0</v>
      </c>
      <c r="AE375" s="56">
        <f t="shared" si="2"/>
        <v>0</v>
      </c>
      <c r="AF375" s="56">
        <f t="shared" si="3"/>
        <v>0</v>
      </c>
      <c r="AG375" s="57">
        <f t="shared" si="4"/>
        <v>0</v>
      </c>
      <c r="AH375" s="57">
        <f t="shared" si="5"/>
        <v>0</v>
      </c>
      <c r="AI375" s="57">
        <f t="shared" si="6"/>
        <v>0</v>
      </c>
      <c r="AJ375" s="57">
        <f t="shared" si="7"/>
        <v>0</v>
      </c>
      <c r="AK375" s="56">
        <f t="shared" si="8"/>
        <v>0</v>
      </c>
      <c r="AL375" s="57">
        <f t="shared" si="9"/>
        <v>0</v>
      </c>
      <c r="AM375" s="57">
        <f t="shared" si="10"/>
        <v>0</v>
      </c>
      <c r="AN375" s="57">
        <f t="shared" si="11"/>
        <v>0</v>
      </c>
      <c r="AO375" s="57">
        <f t="shared" si="12"/>
        <v>0</v>
      </c>
    </row>
    <row r="376">
      <c r="A376" s="53"/>
      <c r="B376" s="55"/>
      <c r="C376" s="55"/>
      <c r="D376" s="56"/>
      <c r="E376" s="56"/>
      <c r="F376" s="55"/>
      <c r="G376" s="55"/>
      <c r="H376" s="56"/>
      <c r="I376" s="56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6"/>
      <c r="AB376" s="56"/>
      <c r="AC376" s="56"/>
      <c r="AD376" s="56">
        <f t="shared" si="1"/>
        <v>0</v>
      </c>
      <c r="AE376" s="56">
        <f t="shared" si="2"/>
        <v>0</v>
      </c>
      <c r="AF376" s="56">
        <f t="shared" si="3"/>
        <v>0</v>
      </c>
      <c r="AG376" s="57">
        <f t="shared" si="4"/>
        <v>0</v>
      </c>
      <c r="AH376" s="57">
        <f t="shared" si="5"/>
        <v>0</v>
      </c>
      <c r="AI376" s="57">
        <f t="shared" si="6"/>
        <v>0</v>
      </c>
      <c r="AJ376" s="57">
        <f t="shared" si="7"/>
        <v>0</v>
      </c>
      <c r="AK376" s="56">
        <f t="shared" si="8"/>
        <v>0</v>
      </c>
      <c r="AL376" s="57">
        <f t="shared" si="9"/>
        <v>0</v>
      </c>
      <c r="AM376" s="57">
        <f t="shared" si="10"/>
        <v>0</v>
      </c>
      <c r="AN376" s="57">
        <f t="shared" si="11"/>
        <v>0</v>
      </c>
      <c r="AO376" s="57">
        <f t="shared" si="12"/>
        <v>0</v>
      </c>
    </row>
    <row r="377">
      <c r="A377" s="53"/>
      <c r="B377" s="55"/>
      <c r="C377" s="55"/>
      <c r="D377" s="56"/>
      <c r="E377" s="56"/>
      <c r="F377" s="55"/>
      <c r="G377" s="55"/>
      <c r="H377" s="56"/>
      <c r="I377" s="56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6"/>
      <c r="AB377" s="56"/>
      <c r="AC377" s="56"/>
      <c r="AD377" s="56">
        <f t="shared" si="1"/>
        <v>0</v>
      </c>
      <c r="AE377" s="56">
        <f t="shared" si="2"/>
        <v>0</v>
      </c>
      <c r="AF377" s="56">
        <f t="shared" si="3"/>
        <v>0</v>
      </c>
      <c r="AG377" s="57">
        <f t="shared" si="4"/>
        <v>0</v>
      </c>
      <c r="AH377" s="57">
        <f t="shared" si="5"/>
        <v>0</v>
      </c>
      <c r="AI377" s="57">
        <f t="shared" si="6"/>
        <v>0</v>
      </c>
      <c r="AJ377" s="57">
        <f t="shared" si="7"/>
        <v>0</v>
      </c>
      <c r="AK377" s="56">
        <f t="shared" si="8"/>
        <v>0</v>
      </c>
      <c r="AL377" s="57">
        <f t="shared" si="9"/>
        <v>0</v>
      </c>
      <c r="AM377" s="57">
        <f t="shared" si="10"/>
        <v>0</v>
      </c>
      <c r="AN377" s="57">
        <f t="shared" si="11"/>
        <v>0</v>
      </c>
      <c r="AO377" s="57">
        <f t="shared" si="12"/>
        <v>0</v>
      </c>
    </row>
    <row r="378">
      <c r="A378" s="53"/>
      <c r="B378" s="55"/>
      <c r="C378" s="55"/>
      <c r="D378" s="56"/>
      <c r="E378" s="56"/>
      <c r="F378" s="55"/>
      <c r="G378" s="55"/>
      <c r="H378" s="56"/>
      <c r="I378" s="56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6"/>
      <c r="AB378" s="56"/>
      <c r="AC378" s="56"/>
      <c r="AD378" s="56">
        <f t="shared" si="1"/>
        <v>0</v>
      </c>
      <c r="AE378" s="56">
        <f t="shared" si="2"/>
        <v>0</v>
      </c>
      <c r="AF378" s="56">
        <f t="shared" si="3"/>
        <v>0</v>
      </c>
      <c r="AG378" s="57">
        <f t="shared" si="4"/>
        <v>0</v>
      </c>
      <c r="AH378" s="57">
        <f t="shared" si="5"/>
        <v>0</v>
      </c>
      <c r="AI378" s="57">
        <f t="shared" si="6"/>
        <v>0</v>
      </c>
      <c r="AJ378" s="57">
        <f t="shared" si="7"/>
        <v>0</v>
      </c>
      <c r="AK378" s="56">
        <f t="shared" si="8"/>
        <v>0</v>
      </c>
      <c r="AL378" s="57">
        <f t="shared" si="9"/>
        <v>0</v>
      </c>
      <c r="AM378" s="57">
        <f t="shared" si="10"/>
        <v>0</v>
      </c>
      <c r="AN378" s="57">
        <f t="shared" si="11"/>
        <v>0</v>
      </c>
      <c r="AO378" s="57">
        <f t="shared" si="12"/>
        <v>0</v>
      </c>
    </row>
    <row r="379">
      <c r="A379" s="53"/>
      <c r="B379" s="55"/>
      <c r="C379" s="55"/>
      <c r="D379" s="56"/>
      <c r="E379" s="56"/>
      <c r="F379" s="55"/>
      <c r="G379" s="55"/>
      <c r="H379" s="56"/>
      <c r="I379" s="56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6"/>
      <c r="AB379" s="56"/>
      <c r="AC379" s="56"/>
      <c r="AD379" s="56">
        <f t="shared" si="1"/>
        <v>0</v>
      </c>
      <c r="AE379" s="56">
        <f t="shared" si="2"/>
        <v>0</v>
      </c>
      <c r="AF379" s="56">
        <f t="shared" si="3"/>
        <v>0</v>
      </c>
      <c r="AG379" s="57">
        <f t="shared" si="4"/>
        <v>0</v>
      </c>
      <c r="AH379" s="57">
        <f t="shared" si="5"/>
        <v>0</v>
      </c>
      <c r="AI379" s="57">
        <f t="shared" si="6"/>
        <v>0</v>
      </c>
      <c r="AJ379" s="57">
        <f t="shared" si="7"/>
        <v>0</v>
      </c>
      <c r="AK379" s="56">
        <f t="shared" si="8"/>
        <v>0</v>
      </c>
      <c r="AL379" s="57">
        <f t="shared" si="9"/>
        <v>0</v>
      </c>
      <c r="AM379" s="57">
        <f t="shared" si="10"/>
        <v>0</v>
      </c>
      <c r="AN379" s="57">
        <f t="shared" si="11"/>
        <v>0</v>
      </c>
      <c r="AO379" s="57">
        <f t="shared" si="12"/>
        <v>0</v>
      </c>
    </row>
    <row r="380">
      <c r="A380" s="53"/>
      <c r="B380" s="55"/>
      <c r="C380" s="55"/>
      <c r="D380" s="56"/>
      <c r="E380" s="56"/>
      <c r="F380" s="55"/>
      <c r="G380" s="55"/>
      <c r="H380" s="56"/>
      <c r="I380" s="56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6"/>
      <c r="AB380" s="56"/>
      <c r="AC380" s="56"/>
      <c r="AD380" s="56">
        <f t="shared" si="1"/>
        <v>0</v>
      </c>
      <c r="AE380" s="56">
        <f t="shared" si="2"/>
        <v>0</v>
      </c>
      <c r="AF380" s="56">
        <f t="shared" si="3"/>
        <v>0</v>
      </c>
      <c r="AG380" s="57">
        <f t="shared" si="4"/>
        <v>0</v>
      </c>
      <c r="AH380" s="57">
        <f t="shared" si="5"/>
        <v>0</v>
      </c>
      <c r="AI380" s="57">
        <f t="shared" si="6"/>
        <v>0</v>
      </c>
      <c r="AJ380" s="57">
        <f t="shared" si="7"/>
        <v>0</v>
      </c>
      <c r="AK380" s="56">
        <f t="shared" si="8"/>
        <v>0</v>
      </c>
      <c r="AL380" s="57">
        <f t="shared" si="9"/>
        <v>0</v>
      </c>
      <c r="AM380" s="57">
        <f t="shared" si="10"/>
        <v>0</v>
      </c>
      <c r="AN380" s="57">
        <f t="shared" si="11"/>
        <v>0</v>
      </c>
      <c r="AO380" s="57">
        <f t="shared" si="12"/>
        <v>0</v>
      </c>
    </row>
    <row r="381">
      <c r="A381" s="53"/>
      <c r="B381" s="55"/>
      <c r="C381" s="55"/>
      <c r="D381" s="56"/>
      <c r="E381" s="56"/>
      <c r="F381" s="55"/>
      <c r="G381" s="55"/>
      <c r="H381" s="56"/>
      <c r="I381" s="56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6"/>
      <c r="AB381" s="56"/>
      <c r="AC381" s="56"/>
      <c r="AD381" s="56">
        <f t="shared" si="1"/>
        <v>0</v>
      </c>
      <c r="AE381" s="56">
        <f t="shared" si="2"/>
        <v>0</v>
      </c>
      <c r="AF381" s="56">
        <f t="shared" si="3"/>
        <v>0</v>
      </c>
      <c r="AG381" s="57">
        <f t="shared" si="4"/>
        <v>0</v>
      </c>
      <c r="AH381" s="57">
        <f t="shared" si="5"/>
        <v>0</v>
      </c>
      <c r="AI381" s="57">
        <f t="shared" si="6"/>
        <v>0</v>
      </c>
      <c r="AJ381" s="57">
        <f t="shared" si="7"/>
        <v>0</v>
      </c>
      <c r="AK381" s="56">
        <f t="shared" si="8"/>
        <v>0</v>
      </c>
      <c r="AL381" s="57">
        <f t="shared" si="9"/>
        <v>0</v>
      </c>
      <c r="AM381" s="57">
        <f t="shared" si="10"/>
        <v>0</v>
      </c>
      <c r="AN381" s="57">
        <f t="shared" si="11"/>
        <v>0</v>
      </c>
      <c r="AO381" s="57">
        <f t="shared" si="12"/>
        <v>0</v>
      </c>
    </row>
    <row r="382">
      <c r="A382" s="53"/>
      <c r="B382" s="55"/>
      <c r="C382" s="55"/>
      <c r="D382" s="56"/>
      <c r="E382" s="56"/>
      <c r="F382" s="55"/>
      <c r="G382" s="55"/>
      <c r="H382" s="56"/>
      <c r="I382" s="56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6"/>
      <c r="AB382" s="56"/>
      <c r="AC382" s="56"/>
      <c r="AD382" s="56">
        <f t="shared" si="1"/>
        <v>0</v>
      </c>
      <c r="AE382" s="56">
        <f t="shared" si="2"/>
        <v>0</v>
      </c>
      <c r="AF382" s="56">
        <f t="shared" si="3"/>
        <v>0</v>
      </c>
      <c r="AG382" s="57">
        <f t="shared" si="4"/>
        <v>0</v>
      </c>
      <c r="AH382" s="57">
        <f t="shared" si="5"/>
        <v>0</v>
      </c>
      <c r="AI382" s="57">
        <f t="shared" si="6"/>
        <v>0</v>
      </c>
      <c r="AJ382" s="57">
        <f t="shared" si="7"/>
        <v>0</v>
      </c>
      <c r="AK382" s="56">
        <f t="shared" si="8"/>
        <v>0</v>
      </c>
      <c r="AL382" s="57">
        <f t="shared" si="9"/>
        <v>0</v>
      </c>
      <c r="AM382" s="57">
        <f t="shared" si="10"/>
        <v>0</v>
      </c>
      <c r="AN382" s="57">
        <f t="shared" si="11"/>
        <v>0</v>
      </c>
      <c r="AO382" s="57">
        <f t="shared" si="12"/>
        <v>0</v>
      </c>
    </row>
    <row r="383">
      <c r="A383" s="53"/>
      <c r="B383" s="55"/>
      <c r="C383" s="55"/>
      <c r="D383" s="56"/>
      <c r="E383" s="56"/>
      <c r="F383" s="55"/>
      <c r="G383" s="55"/>
      <c r="H383" s="56"/>
      <c r="I383" s="56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6"/>
      <c r="AB383" s="56"/>
      <c r="AC383" s="56"/>
      <c r="AD383" s="56">
        <f t="shared" si="1"/>
        <v>0</v>
      </c>
      <c r="AE383" s="56">
        <f t="shared" si="2"/>
        <v>0</v>
      </c>
      <c r="AF383" s="56">
        <f t="shared" si="3"/>
        <v>0</v>
      </c>
      <c r="AG383" s="57">
        <f t="shared" si="4"/>
        <v>0</v>
      </c>
      <c r="AH383" s="57">
        <f t="shared" si="5"/>
        <v>0</v>
      </c>
      <c r="AI383" s="57">
        <f t="shared" si="6"/>
        <v>0</v>
      </c>
      <c r="AJ383" s="57">
        <f t="shared" si="7"/>
        <v>0</v>
      </c>
      <c r="AK383" s="56">
        <f t="shared" si="8"/>
        <v>0</v>
      </c>
      <c r="AL383" s="57">
        <f t="shared" si="9"/>
        <v>0</v>
      </c>
      <c r="AM383" s="57">
        <f t="shared" si="10"/>
        <v>0</v>
      </c>
      <c r="AN383" s="57">
        <f t="shared" si="11"/>
        <v>0</v>
      </c>
      <c r="AO383" s="57">
        <f t="shared" si="12"/>
        <v>0</v>
      </c>
    </row>
    <row r="384">
      <c r="A384" s="53"/>
      <c r="B384" s="55"/>
      <c r="C384" s="55"/>
      <c r="D384" s="56"/>
      <c r="E384" s="56"/>
      <c r="F384" s="55"/>
      <c r="G384" s="55"/>
      <c r="H384" s="56"/>
      <c r="I384" s="56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6"/>
      <c r="AB384" s="56"/>
      <c r="AC384" s="56"/>
      <c r="AD384" s="56">
        <f t="shared" si="1"/>
        <v>0</v>
      </c>
      <c r="AE384" s="56">
        <f t="shared" si="2"/>
        <v>0</v>
      </c>
      <c r="AF384" s="56">
        <f t="shared" si="3"/>
        <v>0</v>
      </c>
      <c r="AG384" s="57">
        <f t="shared" si="4"/>
        <v>0</v>
      </c>
      <c r="AH384" s="57">
        <f t="shared" si="5"/>
        <v>0</v>
      </c>
      <c r="AI384" s="57">
        <f t="shared" si="6"/>
        <v>0</v>
      </c>
      <c r="AJ384" s="57">
        <f t="shared" si="7"/>
        <v>0</v>
      </c>
      <c r="AK384" s="56">
        <f t="shared" si="8"/>
        <v>0</v>
      </c>
      <c r="AL384" s="57">
        <f t="shared" si="9"/>
        <v>0</v>
      </c>
      <c r="AM384" s="57">
        <f t="shared" si="10"/>
        <v>0</v>
      </c>
      <c r="AN384" s="57">
        <f t="shared" si="11"/>
        <v>0</v>
      </c>
      <c r="AO384" s="57">
        <f t="shared" si="12"/>
        <v>0</v>
      </c>
    </row>
    <row r="385">
      <c r="A385" s="53"/>
      <c r="B385" s="55"/>
      <c r="C385" s="55"/>
      <c r="D385" s="56"/>
      <c r="E385" s="56"/>
      <c r="F385" s="55"/>
      <c r="G385" s="55"/>
      <c r="H385" s="56"/>
      <c r="I385" s="56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6"/>
      <c r="AB385" s="56"/>
      <c r="AC385" s="56"/>
      <c r="AD385" s="56">
        <f t="shared" si="1"/>
        <v>0</v>
      </c>
      <c r="AE385" s="56">
        <f t="shared" si="2"/>
        <v>0</v>
      </c>
      <c r="AF385" s="56">
        <f t="shared" si="3"/>
        <v>0</v>
      </c>
      <c r="AG385" s="57">
        <f t="shared" si="4"/>
        <v>0</v>
      </c>
      <c r="AH385" s="57">
        <f t="shared" si="5"/>
        <v>0</v>
      </c>
      <c r="AI385" s="57">
        <f t="shared" si="6"/>
        <v>0</v>
      </c>
      <c r="AJ385" s="57">
        <f t="shared" si="7"/>
        <v>0</v>
      </c>
      <c r="AK385" s="56">
        <f t="shared" si="8"/>
        <v>0</v>
      </c>
      <c r="AL385" s="57">
        <f t="shared" si="9"/>
        <v>0</v>
      </c>
      <c r="AM385" s="57">
        <f t="shared" si="10"/>
        <v>0</v>
      </c>
      <c r="AN385" s="57">
        <f t="shared" si="11"/>
        <v>0</v>
      </c>
      <c r="AO385" s="57">
        <f t="shared" si="12"/>
        <v>0</v>
      </c>
    </row>
    <row r="386">
      <c r="A386" s="53"/>
      <c r="B386" s="55"/>
      <c r="C386" s="55"/>
      <c r="D386" s="56"/>
      <c r="E386" s="56"/>
      <c r="F386" s="55"/>
      <c r="G386" s="55"/>
      <c r="H386" s="56"/>
      <c r="I386" s="56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6"/>
      <c r="AB386" s="56"/>
      <c r="AC386" s="56"/>
      <c r="AD386" s="56">
        <f t="shared" si="1"/>
        <v>0</v>
      </c>
      <c r="AE386" s="56">
        <f t="shared" si="2"/>
        <v>0</v>
      </c>
      <c r="AF386" s="56">
        <f t="shared" si="3"/>
        <v>0</v>
      </c>
      <c r="AG386" s="57">
        <f t="shared" si="4"/>
        <v>0</v>
      </c>
      <c r="AH386" s="57">
        <f t="shared" si="5"/>
        <v>0</v>
      </c>
      <c r="AI386" s="57">
        <f t="shared" si="6"/>
        <v>0</v>
      </c>
      <c r="AJ386" s="57">
        <f t="shared" si="7"/>
        <v>0</v>
      </c>
      <c r="AK386" s="56">
        <f t="shared" si="8"/>
        <v>0</v>
      </c>
      <c r="AL386" s="57">
        <f t="shared" si="9"/>
        <v>0</v>
      </c>
      <c r="AM386" s="57">
        <f t="shared" si="10"/>
        <v>0</v>
      </c>
      <c r="AN386" s="57">
        <f t="shared" si="11"/>
        <v>0</v>
      </c>
      <c r="AO386" s="57">
        <f t="shared" si="12"/>
        <v>0</v>
      </c>
    </row>
    <row r="387">
      <c r="A387" s="53"/>
      <c r="B387" s="55"/>
      <c r="C387" s="55"/>
      <c r="D387" s="56"/>
      <c r="E387" s="56"/>
      <c r="F387" s="55"/>
      <c r="G387" s="55"/>
      <c r="H387" s="56"/>
      <c r="I387" s="56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6"/>
      <c r="AB387" s="56"/>
      <c r="AC387" s="56"/>
      <c r="AD387" s="56">
        <f t="shared" si="1"/>
        <v>0</v>
      </c>
      <c r="AE387" s="56">
        <f t="shared" si="2"/>
        <v>0</v>
      </c>
      <c r="AF387" s="56">
        <f t="shared" si="3"/>
        <v>0</v>
      </c>
      <c r="AG387" s="57">
        <f t="shared" si="4"/>
        <v>0</v>
      </c>
      <c r="AH387" s="57">
        <f t="shared" si="5"/>
        <v>0</v>
      </c>
      <c r="AI387" s="57">
        <f t="shared" si="6"/>
        <v>0</v>
      </c>
      <c r="AJ387" s="57">
        <f t="shared" si="7"/>
        <v>0</v>
      </c>
      <c r="AK387" s="56">
        <f t="shared" si="8"/>
        <v>0</v>
      </c>
      <c r="AL387" s="57">
        <f t="shared" si="9"/>
        <v>0</v>
      </c>
      <c r="AM387" s="57">
        <f t="shared" si="10"/>
        <v>0</v>
      </c>
      <c r="AN387" s="57">
        <f t="shared" si="11"/>
        <v>0</v>
      </c>
      <c r="AO387" s="57">
        <f t="shared" si="12"/>
        <v>0</v>
      </c>
    </row>
    <row r="388">
      <c r="A388" s="53"/>
      <c r="B388" s="55"/>
      <c r="C388" s="55"/>
      <c r="D388" s="56"/>
      <c r="E388" s="56"/>
      <c r="F388" s="55"/>
      <c r="G388" s="55"/>
      <c r="H388" s="56"/>
      <c r="I388" s="56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6"/>
      <c r="AB388" s="56"/>
      <c r="AC388" s="56"/>
      <c r="AD388" s="56">
        <f t="shared" si="1"/>
        <v>0</v>
      </c>
      <c r="AE388" s="56">
        <f t="shared" si="2"/>
        <v>0</v>
      </c>
      <c r="AF388" s="56">
        <f t="shared" si="3"/>
        <v>0</v>
      </c>
      <c r="AG388" s="57">
        <f t="shared" si="4"/>
        <v>0</v>
      </c>
      <c r="AH388" s="57">
        <f t="shared" si="5"/>
        <v>0</v>
      </c>
      <c r="AI388" s="57">
        <f t="shared" si="6"/>
        <v>0</v>
      </c>
      <c r="AJ388" s="57">
        <f t="shared" si="7"/>
        <v>0</v>
      </c>
      <c r="AK388" s="56">
        <f t="shared" si="8"/>
        <v>0</v>
      </c>
      <c r="AL388" s="57">
        <f t="shared" si="9"/>
        <v>0</v>
      </c>
      <c r="AM388" s="57">
        <f t="shared" si="10"/>
        <v>0</v>
      </c>
      <c r="AN388" s="57">
        <f t="shared" si="11"/>
        <v>0</v>
      </c>
      <c r="AO388" s="57">
        <f t="shared" si="12"/>
        <v>0</v>
      </c>
    </row>
    <row r="389">
      <c r="A389" s="53"/>
      <c r="B389" s="55"/>
      <c r="C389" s="55"/>
      <c r="D389" s="56"/>
      <c r="E389" s="56"/>
      <c r="F389" s="55"/>
      <c r="G389" s="55"/>
      <c r="H389" s="56"/>
      <c r="I389" s="56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6"/>
      <c r="AB389" s="56"/>
      <c r="AC389" s="56"/>
      <c r="AD389" s="56">
        <f t="shared" si="1"/>
        <v>0</v>
      </c>
      <c r="AE389" s="56">
        <f t="shared" si="2"/>
        <v>0</v>
      </c>
      <c r="AF389" s="56">
        <f t="shared" si="3"/>
        <v>0</v>
      </c>
      <c r="AG389" s="57">
        <f t="shared" si="4"/>
        <v>0</v>
      </c>
      <c r="AH389" s="57">
        <f t="shared" si="5"/>
        <v>0</v>
      </c>
      <c r="AI389" s="57">
        <f t="shared" si="6"/>
        <v>0</v>
      </c>
      <c r="AJ389" s="57">
        <f t="shared" si="7"/>
        <v>0</v>
      </c>
      <c r="AK389" s="56">
        <f t="shared" si="8"/>
        <v>0</v>
      </c>
      <c r="AL389" s="57">
        <f t="shared" si="9"/>
        <v>0</v>
      </c>
      <c r="AM389" s="57">
        <f t="shared" si="10"/>
        <v>0</v>
      </c>
      <c r="AN389" s="57">
        <f t="shared" si="11"/>
        <v>0</v>
      </c>
      <c r="AO389" s="57">
        <f t="shared" si="12"/>
        <v>0</v>
      </c>
    </row>
    <row r="390">
      <c r="A390" s="53"/>
      <c r="B390" s="55"/>
      <c r="C390" s="55"/>
      <c r="D390" s="56"/>
      <c r="E390" s="56"/>
      <c r="F390" s="55"/>
      <c r="G390" s="55"/>
      <c r="H390" s="56"/>
      <c r="I390" s="56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6"/>
      <c r="AB390" s="56"/>
      <c r="AC390" s="56"/>
      <c r="AD390" s="56">
        <f t="shared" si="1"/>
        <v>0</v>
      </c>
      <c r="AE390" s="56">
        <f t="shared" si="2"/>
        <v>0</v>
      </c>
      <c r="AF390" s="56">
        <f t="shared" si="3"/>
        <v>0</v>
      </c>
      <c r="AG390" s="57">
        <f t="shared" si="4"/>
        <v>0</v>
      </c>
      <c r="AH390" s="57">
        <f t="shared" si="5"/>
        <v>0</v>
      </c>
      <c r="AI390" s="57">
        <f t="shared" si="6"/>
        <v>0</v>
      </c>
      <c r="AJ390" s="57">
        <f t="shared" si="7"/>
        <v>0</v>
      </c>
      <c r="AK390" s="56">
        <f t="shared" si="8"/>
        <v>0</v>
      </c>
      <c r="AL390" s="57">
        <f t="shared" si="9"/>
        <v>0</v>
      </c>
      <c r="AM390" s="57">
        <f t="shared" si="10"/>
        <v>0</v>
      </c>
      <c r="AN390" s="57">
        <f t="shared" si="11"/>
        <v>0</v>
      </c>
      <c r="AO390" s="57">
        <f t="shared" si="12"/>
        <v>0</v>
      </c>
    </row>
    <row r="391">
      <c r="A391" s="53"/>
      <c r="B391" s="55"/>
      <c r="C391" s="55"/>
      <c r="D391" s="56"/>
      <c r="E391" s="56"/>
      <c r="F391" s="55"/>
      <c r="G391" s="55"/>
      <c r="H391" s="56"/>
      <c r="I391" s="56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6"/>
      <c r="AB391" s="56"/>
      <c r="AC391" s="56"/>
      <c r="AD391" s="56">
        <f t="shared" si="1"/>
        <v>0</v>
      </c>
      <c r="AE391" s="56">
        <f t="shared" si="2"/>
        <v>0</v>
      </c>
      <c r="AF391" s="56">
        <f t="shared" si="3"/>
        <v>0</v>
      </c>
      <c r="AG391" s="57">
        <f t="shared" si="4"/>
        <v>0</v>
      </c>
      <c r="AH391" s="57">
        <f t="shared" si="5"/>
        <v>0</v>
      </c>
      <c r="AI391" s="57">
        <f t="shared" si="6"/>
        <v>0</v>
      </c>
      <c r="AJ391" s="57">
        <f t="shared" si="7"/>
        <v>0</v>
      </c>
      <c r="AK391" s="56">
        <f t="shared" si="8"/>
        <v>0</v>
      </c>
      <c r="AL391" s="57">
        <f t="shared" si="9"/>
        <v>0</v>
      </c>
      <c r="AM391" s="57">
        <f t="shared" si="10"/>
        <v>0</v>
      </c>
      <c r="AN391" s="57">
        <f t="shared" si="11"/>
        <v>0</v>
      </c>
      <c r="AO391" s="57">
        <f t="shared" si="12"/>
        <v>0</v>
      </c>
    </row>
    <row r="392">
      <c r="A392" s="53"/>
      <c r="B392" s="55"/>
      <c r="C392" s="55"/>
      <c r="D392" s="56"/>
      <c r="E392" s="56"/>
      <c r="F392" s="55"/>
      <c r="G392" s="55"/>
      <c r="H392" s="56"/>
      <c r="I392" s="56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6"/>
      <c r="AB392" s="56"/>
      <c r="AC392" s="56"/>
      <c r="AD392" s="56">
        <f t="shared" si="1"/>
        <v>0</v>
      </c>
      <c r="AE392" s="56">
        <f t="shared" si="2"/>
        <v>0</v>
      </c>
      <c r="AF392" s="56">
        <f t="shared" si="3"/>
        <v>0</v>
      </c>
      <c r="AG392" s="57">
        <f t="shared" si="4"/>
        <v>0</v>
      </c>
      <c r="AH392" s="57">
        <f t="shared" si="5"/>
        <v>0</v>
      </c>
      <c r="AI392" s="57">
        <f t="shared" si="6"/>
        <v>0</v>
      </c>
      <c r="AJ392" s="57">
        <f t="shared" si="7"/>
        <v>0</v>
      </c>
      <c r="AK392" s="56">
        <f t="shared" si="8"/>
        <v>0</v>
      </c>
      <c r="AL392" s="57">
        <f t="shared" si="9"/>
        <v>0</v>
      </c>
      <c r="AM392" s="57">
        <f t="shared" si="10"/>
        <v>0</v>
      </c>
      <c r="AN392" s="57">
        <f t="shared" si="11"/>
        <v>0</v>
      </c>
      <c r="AO392" s="57">
        <f t="shared" si="12"/>
        <v>0</v>
      </c>
    </row>
    <row r="393">
      <c r="A393" s="53"/>
      <c r="B393" s="55"/>
      <c r="C393" s="55"/>
      <c r="D393" s="56"/>
      <c r="E393" s="56"/>
      <c r="F393" s="55"/>
      <c r="G393" s="55"/>
      <c r="H393" s="56"/>
      <c r="I393" s="56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6"/>
      <c r="AB393" s="56"/>
      <c r="AC393" s="56"/>
      <c r="AD393" s="56">
        <f t="shared" si="1"/>
        <v>0</v>
      </c>
      <c r="AE393" s="56">
        <f t="shared" si="2"/>
        <v>0</v>
      </c>
      <c r="AF393" s="56">
        <f t="shared" si="3"/>
        <v>0</v>
      </c>
      <c r="AG393" s="57">
        <f t="shared" si="4"/>
        <v>0</v>
      </c>
      <c r="AH393" s="57">
        <f t="shared" si="5"/>
        <v>0</v>
      </c>
      <c r="AI393" s="57">
        <f t="shared" si="6"/>
        <v>0</v>
      </c>
      <c r="AJ393" s="57">
        <f t="shared" si="7"/>
        <v>0</v>
      </c>
      <c r="AK393" s="56">
        <f t="shared" si="8"/>
        <v>0</v>
      </c>
      <c r="AL393" s="57">
        <f t="shared" si="9"/>
        <v>0</v>
      </c>
      <c r="AM393" s="57">
        <f t="shared" si="10"/>
        <v>0</v>
      </c>
      <c r="AN393" s="57">
        <f t="shared" si="11"/>
        <v>0</v>
      </c>
      <c r="AO393" s="57">
        <f t="shared" si="12"/>
        <v>0</v>
      </c>
    </row>
    <row r="394">
      <c r="A394" s="53"/>
      <c r="B394" s="55"/>
      <c r="C394" s="55"/>
      <c r="D394" s="56"/>
      <c r="E394" s="56"/>
      <c r="F394" s="55"/>
      <c r="G394" s="55"/>
      <c r="H394" s="56"/>
      <c r="I394" s="56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6"/>
      <c r="AB394" s="56"/>
      <c r="AC394" s="56"/>
      <c r="AD394" s="56">
        <f t="shared" si="1"/>
        <v>0</v>
      </c>
      <c r="AE394" s="56">
        <f t="shared" si="2"/>
        <v>0</v>
      </c>
      <c r="AF394" s="56">
        <f t="shared" si="3"/>
        <v>0</v>
      </c>
      <c r="AG394" s="57">
        <f t="shared" si="4"/>
        <v>0</v>
      </c>
      <c r="AH394" s="57">
        <f t="shared" si="5"/>
        <v>0</v>
      </c>
      <c r="AI394" s="57">
        <f t="shared" si="6"/>
        <v>0</v>
      </c>
      <c r="AJ394" s="57">
        <f t="shared" si="7"/>
        <v>0</v>
      </c>
      <c r="AK394" s="56">
        <f t="shared" si="8"/>
        <v>0</v>
      </c>
      <c r="AL394" s="57">
        <f t="shared" si="9"/>
        <v>0</v>
      </c>
      <c r="AM394" s="57">
        <f t="shared" si="10"/>
        <v>0</v>
      </c>
      <c r="AN394" s="57">
        <f t="shared" si="11"/>
        <v>0</v>
      </c>
      <c r="AO394" s="57">
        <f t="shared" si="12"/>
        <v>0</v>
      </c>
    </row>
    <row r="395">
      <c r="A395" s="53"/>
      <c r="B395" s="55"/>
      <c r="C395" s="55"/>
      <c r="D395" s="56"/>
      <c r="E395" s="56"/>
      <c r="F395" s="55"/>
      <c r="G395" s="55"/>
      <c r="H395" s="56"/>
      <c r="I395" s="56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6"/>
      <c r="AB395" s="56"/>
      <c r="AC395" s="56"/>
      <c r="AD395" s="56">
        <f t="shared" si="1"/>
        <v>0</v>
      </c>
      <c r="AE395" s="56">
        <f t="shared" si="2"/>
        <v>0</v>
      </c>
      <c r="AF395" s="56">
        <f t="shared" si="3"/>
        <v>0</v>
      </c>
      <c r="AG395" s="57">
        <f t="shared" si="4"/>
        <v>0</v>
      </c>
      <c r="AH395" s="57">
        <f t="shared" si="5"/>
        <v>0</v>
      </c>
      <c r="AI395" s="57">
        <f t="shared" si="6"/>
        <v>0</v>
      </c>
      <c r="AJ395" s="57">
        <f t="shared" si="7"/>
        <v>0</v>
      </c>
      <c r="AK395" s="56">
        <f t="shared" si="8"/>
        <v>0</v>
      </c>
      <c r="AL395" s="57">
        <f t="shared" si="9"/>
        <v>0</v>
      </c>
      <c r="AM395" s="57">
        <f t="shared" si="10"/>
        <v>0</v>
      </c>
      <c r="AN395" s="57">
        <f t="shared" si="11"/>
        <v>0</v>
      </c>
      <c r="AO395" s="57">
        <f t="shared" si="12"/>
        <v>0</v>
      </c>
    </row>
    <row r="396">
      <c r="A396" s="53"/>
      <c r="B396" s="55"/>
      <c r="C396" s="55"/>
      <c r="D396" s="56"/>
      <c r="E396" s="56"/>
      <c r="F396" s="55"/>
      <c r="G396" s="55"/>
      <c r="H396" s="56"/>
      <c r="I396" s="56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6"/>
      <c r="AB396" s="56"/>
      <c r="AC396" s="56"/>
      <c r="AD396" s="56">
        <f t="shared" si="1"/>
        <v>0</v>
      </c>
      <c r="AE396" s="56">
        <f t="shared" si="2"/>
        <v>0</v>
      </c>
      <c r="AF396" s="56">
        <f t="shared" si="3"/>
        <v>0</v>
      </c>
      <c r="AG396" s="57">
        <f t="shared" si="4"/>
        <v>0</v>
      </c>
      <c r="AH396" s="57">
        <f t="shared" si="5"/>
        <v>0</v>
      </c>
      <c r="AI396" s="57">
        <f t="shared" si="6"/>
        <v>0</v>
      </c>
      <c r="AJ396" s="57">
        <f t="shared" si="7"/>
        <v>0</v>
      </c>
      <c r="AK396" s="56">
        <f t="shared" si="8"/>
        <v>0</v>
      </c>
      <c r="AL396" s="57">
        <f t="shared" si="9"/>
        <v>0</v>
      </c>
      <c r="AM396" s="57">
        <f t="shared" si="10"/>
        <v>0</v>
      </c>
      <c r="AN396" s="57">
        <f t="shared" si="11"/>
        <v>0</v>
      </c>
      <c r="AO396" s="57">
        <f t="shared" si="12"/>
        <v>0</v>
      </c>
    </row>
    <row r="397">
      <c r="A397" s="53"/>
      <c r="B397" s="55"/>
      <c r="C397" s="55"/>
      <c r="D397" s="56"/>
      <c r="E397" s="56"/>
      <c r="F397" s="55"/>
      <c r="G397" s="55"/>
      <c r="H397" s="56"/>
      <c r="I397" s="56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6"/>
      <c r="AB397" s="56"/>
      <c r="AC397" s="56"/>
      <c r="AD397" s="56">
        <f t="shared" si="1"/>
        <v>0</v>
      </c>
      <c r="AE397" s="56">
        <f t="shared" si="2"/>
        <v>0</v>
      </c>
      <c r="AF397" s="56">
        <f t="shared" si="3"/>
        <v>0</v>
      </c>
      <c r="AG397" s="57">
        <f t="shared" si="4"/>
        <v>0</v>
      </c>
      <c r="AH397" s="57">
        <f t="shared" si="5"/>
        <v>0</v>
      </c>
      <c r="AI397" s="57">
        <f t="shared" si="6"/>
        <v>0</v>
      </c>
      <c r="AJ397" s="57">
        <f t="shared" si="7"/>
        <v>0</v>
      </c>
      <c r="AK397" s="56">
        <f t="shared" si="8"/>
        <v>0</v>
      </c>
      <c r="AL397" s="57">
        <f t="shared" si="9"/>
        <v>0</v>
      </c>
      <c r="AM397" s="57">
        <f t="shared" si="10"/>
        <v>0</v>
      </c>
      <c r="AN397" s="57">
        <f t="shared" si="11"/>
        <v>0</v>
      </c>
      <c r="AO397" s="57">
        <f t="shared" si="12"/>
        <v>0</v>
      </c>
    </row>
    <row r="398">
      <c r="A398" s="53"/>
      <c r="B398" s="55"/>
      <c r="C398" s="55"/>
      <c r="D398" s="56"/>
      <c r="E398" s="56"/>
      <c r="F398" s="55"/>
      <c r="G398" s="55"/>
      <c r="H398" s="56"/>
      <c r="I398" s="56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6"/>
      <c r="AB398" s="56"/>
      <c r="AC398" s="56"/>
      <c r="AD398" s="56">
        <f t="shared" si="1"/>
        <v>0</v>
      </c>
      <c r="AE398" s="56">
        <f t="shared" si="2"/>
        <v>0</v>
      </c>
      <c r="AF398" s="56">
        <f t="shared" si="3"/>
        <v>0</v>
      </c>
      <c r="AG398" s="57">
        <f t="shared" si="4"/>
        <v>0</v>
      </c>
      <c r="AH398" s="57">
        <f t="shared" si="5"/>
        <v>0</v>
      </c>
      <c r="AI398" s="57">
        <f t="shared" si="6"/>
        <v>0</v>
      </c>
      <c r="AJ398" s="57">
        <f t="shared" si="7"/>
        <v>0</v>
      </c>
      <c r="AK398" s="56">
        <f t="shared" si="8"/>
        <v>0</v>
      </c>
      <c r="AL398" s="57">
        <f t="shared" si="9"/>
        <v>0</v>
      </c>
      <c r="AM398" s="57">
        <f t="shared" si="10"/>
        <v>0</v>
      </c>
      <c r="AN398" s="57">
        <f t="shared" si="11"/>
        <v>0</v>
      </c>
      <c r="AO398" s="57">
        <f t="shared" si="12"/>
        <v>0</v>
      </c>
    </row>
    <row r="399">
      <c r="A399" s="53"/>
      <c r="B399" s="55"/>
      <c r="C399" s="55"/>
      <c r="D399" s="56"/>
      <c r="E399" s="56"/>
      <c r="F399" s="55"/>
      <c r="G399" s="55"/>
      <c r="H399" s="56"/>
      <c r="I399" s="56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6"/>
      <c r="AB399" s="56"/>
      <c r="AC399" s="56"/>
      <c r="AD399" s="56">
        <f t="shared" si="1"/>
        <v>0</v>
      </c>
      <c r="AE399" s="56">
        <f t="shared" si="2"/>
        <v>0</v>
      </c>
      <c r="AF399" s="56">
        <f t="shared" si="3"/>
        <v>0</v>
      </c>
      <c r="AG399" s="57">
        <f t="shared" si="4"/>
        <v>0</v>
      </c>
      <c r="AH399" s="57">
        <f t="shared" si="5"/>
        <v>0</v>
      </c>
      <c r="AI399" s="57">
        <f t="shared" si="6"/>
        <v>0</v>
      </c>
      <c r="AJ399" s="57">
        <f t="shared" si="7"/>
        <v>0</v>
      </c>
      <c r="AK399" s="56">
        <f t="shared" si="8"/>
        <v>0</v>
      </c>
      <c r="AL399" s="57">
        <f t="shared" si="9"/>
        <v>0</v>
      </c>
      <c r="AM399" s="57">
        <f t="shared" si="10"/>
        <v>0</v>
      </c>
      <c r="AN399" s="57">
        <f t="shared" si="11"/>
        <v>0</v>
      </c>
      <c r="AO399" s="57">
        <f t="shared" si="12"/>
        <v>0</v>
      </c>
    </row>
    <row r="400">
      <c r="A400" s="53"/>
      <c r="B400" s="55"/>
      <c r="C400" s="55"/>
      <c r="D400" s="56"/>
      <c r="E400" s="56"/>
      <c r="F400" s="55"/>
      <c r="G400" s="55"/>
      <c r="H400" s="56"/>
      <c r="I400" s="56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6"/>
      <c r="AB400" s="56"/>
      <c r="AC400" s="56"/>
      <c r="AD400" s="56">
        <f t="shared" si="1"/>
        <v>0</v>
      </c>
      <c r="AE400" s="56">
        <f t="shared" si="2"/>
        <v>0</v>
      </c>
      <c r="AF400" s="56">
        <f t="shared" si="3"/>
        <v>0</v>
      </c>
      <c r="AG400" s="57">
        <f t="shared" si="4"/>
        <v>0</v>
      </c>
      <c r="AH400" s="57">
        <f t="shared" si="5"/>
        <v>0</v>
      </c>
      <c r="AI400" s="57">
        <f t="shared" si="6"/>
        <v>0</v>
      </c>
      <c r="AJ400" s="57">
        <f t="shared" si="7"/>
        <v>0</v>
      </c>
      <c r="AK400" s="56">
        <f t="shared" si="8"/>
        <v>0</v>
      </c>
      <c r="AL400" s="57">
        <f t="shared" si="9"/>
        <v>0</v>
      </c>
      <c r="AM400" s="57">
        <f t="shared" si="10"/>
        <v>0</v>
      </c>
      <c r="AN400" s="57">
        <f t="shared" si="11"/>
        <v>0</v>
      </c>
      <c r="AO400" s="57">
        <f t="shared" si="12"/>
        <v>0</v>
      </c>
    </row>
    <row r="401">
      <c r="A401" s="53"/>
      <c r="B401" s="55"/>
      <c r="C401" s="55"/>
      <c r="D401" s="56"/>
      <c r="E401" s="56"/>
      <c r="F401" s="55"/>
      <c r="G401" s="55"/>
      <c r="H401" s="56"/>
      <c r="I401" s="56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6"/>
      <c r="AB401" s="56"/>
      <c r="AC401" s="56"/>
      <c r="AD401" s="56">
        <f t="shared" si="1"/>
        <v>0</v>
      </c>
      <c r="AE401" s="56">
        <f t="shared" si="2"/>
        <v>0</v>
      </c>
      <c r="AF401" s="56">
        <f t="shared" si="3"/>
        <v>0</v>
      </c>
      <c r="AG401" s="57">
        <f t="shared" si="4"/>
        <v>0</v>
      </c>
      <c r="AH401" s="57">
        <f t="shared" si="5"/>
        <v>0</v>
      </c>
      <c r="AI401" s="57">
        <f t="shared" si="6"/>
        <v>0</v>
      </c>
      <c r="AJ401" s="57">
        <f t="shared" si="7"/>
        <v>0</v>
      </c>
      <c r="AK401" s="56">
        <f t="shared" si="8"/>
        <v>0</v>
      </c>
      <c r="AL401" s="57">
        <f t="shared" si="9"/>
        <v>0</v>
      </c>
      <c r="AM401" s="57">
        <f t="shared" si="10"/>
        <v>0</v>
      </c>
      <c r="AN401" s="57">
        <f t="shared" si="11"/>
        <v>0</v>
      </c>
      <c r="AO401" s="57">
        <f t="shared" si="12"/>
        <v>0</v>
      </c>
    </row>
    <row r="402">
      <c r="A402" s="53"/>
      <c r="B402" s="55"/>
      <c r="C402" s="55"/>
      <c r="D402" s="56"/>
      <c r="E402" s="56"/>
      <c r="F402" s="55"/>
      <c r="G402" s="55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>
        <f t="shared" si="1"/>
        <v>0</v>
      </c>
      <c r="AE402" s="56">
        <f t="shared" si="2"/>
        <v>0</v>
      </c>
      <c r="AF402" s="56">
        <f t="shared" si="3"/>
        <v>0</v>
      </c>
      <c r="AG402" s="57">
        <f t="shared" si="4"/>
        <v>0</v>
      </c>
      <c r="AH402" s="57">
        <f t="shared" si="5"/>
        <v>0</v>
      </c>
      <c r="AI402" s="57">
        <f t="shared" si="6"/>
        <v>0</v>
      </c>
      <c r="AJ402" s="57">
        <f t="shared" si="7"/>
        <v>0</v>
      </c>
      <c r="AK402" s="56">
        <f t="shared" si="8"/>
        <v>0</v>
      </c>
      <c r="AL402" s="57">
        <f t="shared" si="9"/>
        <v>0</v>
      </c>
      <c r="AM402" s="57">
        <f t="shared" si="10"/>
        <v>0</v>
      </c>
      <c r="AN402" s="57">
        <f t="shared" si="11"/>
        <v>0</v>
      </c>
      <c r="AO402" s="57">
        <f t="shared" si="12"/>
        <v>0</v>
      </c>
    </row>
    <row r="403">
      <c r="A403" s="53"/>
      <c r="B403" s="55"/>
      <c r="C403" s="55"/>
      <c r="D403" s="56"/>
      <c r="E403" s="56"/>
      <c r="F403" s="55"/>
      <c r="G403" s="55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>
        <f t="shared" si="1"/>
        <v>0</v>
      </c>
      <c r="AE403" s="56">
        <f t="shared" si="2"/>
        <v>0</v>
      </c>
      <c r="AF403" s="56">
        <f t="shared" si="3"/>
        <v>0</v>
      </c>
      <c r="AG403" s="57">
        <f t="shared" si="4"/>
        <v>0</v>
      </c>
      <c r="AH403" s="57">
        <f t="shared" si="5"/>
        <v>0</v>
      </c>
      <c r="AI403" s="57">
        <f t="shared" si="6"/>
        <v>0</v>
      </c>
      <c r="AJ403" s="57">
        <f t="shared" si="7"/>
        <v>0</v>
      </c>
      <c r="AK403" s="56">
        <f t="shared" si="8"/>
        <v>0</v>
      </c>
      <c r="AL403" s="57">
        <f t="shared" si="9"/>
        <v>0</v>
      </c>
      <c r="AM403" s="57">
        <f t="shared" si="10"/>
        <v>0</v>
      </c>
      <c r="AN403" s="57">
        <f t="shared" si="11"/>
        <v>0</v>
      </c>
      <c r="AO403" s="57">
        <f t="shared" si="12"/>
        <v>0</v>
      </c>
    </row>
    <row r="404">
      <c r="A404" s="53"/>
      <c r="B404" s="55"/>
      <c r="C404" s="55"/>
      <c r="D404" s="56"/>
      <c r="E404" s="56"/>
      <c r="F404" s="55"/>
      <c r="G404" s="55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>
        <f t="shared" si="1"/>
        <v>0</v>
      </c>
      <c r="AE404" s="56">
        <f t="shared" si="2"/>
        <v>0</v>
      </c>
      <c r="AF404" s="56">
        <f t="shared" si="3"/>
        <v>0</v>
      </c>
      <c r="AG404" s="57">
        <f t="shared" si="4"/>
        <v>0</v>
      </c>
      <c r="AH404" s="57">
        <f t="shared" si="5"/>
        <v>0</v>
      </c>
      <c r="AI404" s="57">
        <f t="shared" si="6"/>
        <v>0</v>
      </c>
      <c r="AJ404" s="57">
        <f t="shared" si="7"/>
        <v>0</v>
      </c>
      <c r="AK404" s="56">
        <f t="shared" si="8"/>
        <v>0</v>
      </c>
      <c r="AL404" s="57">
        <f t="shared" si="9"/>
        <v>0</v>
      </c>
      <c r="AM404" s="57">
        <f t="shared" si="10"/>
        <v>0</v>
      </c>
      <c r="AN404" s="57">
        <f t="shared" si="11"/>
        <v>0</v>
      </c>
      <c r="AO404" s="57">
        <f t="shared" si="12"/>
        <v>0</v>
      </c>
    </row>
    <row r="405">
      <c r="A405" s="53"/>
      <c r="B405" s="55"/>
      <c r="C405" s="55"/>
      <c r="D405" s="56"/>
      <c r="E405" s="56"/>
      <c r="F405" s="55"/>
      <c r="G405" s="55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>
        <f t="shared" si="1"/>
        <v>0</v>
      </c>
      <c r="AE405" s="56">
        <f t="shared" si="2"/>
        <v>0</v>
      </c>
      <c r="AF405" s="56">
        <f t="shared" si="3"/>
        <v>0</v>
      </c>
      <c r="AG405" s="57">
        <f t="shared" si="4"/>
        <v>0</v>
      </c>
      <c r="AH405" s="57">
        <f t="shared" si="5"/>
        <v>0</v>
      </c>
      <c r="AI405" s="57">
        <f t="shared" si="6"/>
        <v>0</v>
      </c>
      <c r="AJ405" s="57">
        <f t="shared" si="7"/>
        <v>0</v>
      </c>
      <c r="AK405" s="56">
        <f t="shared" si="8"/>
        <v>0</v>
      </c>
      <c r="AL405" s="57">
        <f t="shared" si="9"/>
        <v>0</v>
      </c>
      <c r="AM405" s="57">
        <f t="shared" si="10"/>
        <v>0</v>
      </c>
      <c r="AN405" s="57">
        <f t="shared" si="11"/>
        <v>0</v>
      </c>
      <c r="AO405" s="57">
        <f t="shared" si="12"/>
        <v>0</v>
      </c>
    </row>
    <row r="406">
      <c r="A406" s="53"/>
      <c r="B406" s="55"/>
      <c r="C406" s="55"/>
      <c r="D406" s="56"/>
      <c r="E406" s="56"/>
      <c r="F406" s="55"/>
      <c r="G406" s="55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>
        <f t="shared" si="1"/>
        <v>0</v>
      </c>
      <c r="AE406" s="56">
        <f t="shared" si="2"/>
        <v>0</v>
      </c>
      <c r="AF406" s="56">
        <f t="shared" si="3"/>
        <v>0</v>
      </c>
      <c r="AG406" s="57">
        <f t="shared" si="4"/>
        <v>0</v>
      </c>
      <c r="AH406" s="57">
        <f t="shared" si="5"/>
        <v>0</v>
      </c>
      <c r="AI406" s="57">
        <f t="shared" si="6"/>
        <v>0</v>
      </c>
      <c r="AJ406" s="57">
        <f t="shared" si="7"/>
        <v>0</v>
      </c>
      <c r="AK406" s="56">
        <f t="shared" si="8"/>
        <v>0</v>
      </c>
      <c r="AL406" s="57">
        <f t="shared" si="9"/>
        <v>0</v>
      </c>
      <c r="AM406" s="57">
        <f t="shared" si="10"/>
        <v>0</v>
      </c>
      <c r="AN406" s="57">
        <f t="shared" si="11"/>
        <v>0</v>
      </c>
      <c r="AO406" s="57">
        <f t="shared" si="12"/>
        <v>0</v>
      </c>
    </row>
    <row r="407">
      <c r="A407" s="53"/>
      <c r="B407" s="55"/>
      <c r="C407" s="55"/>
      <c r="D407" s="56"/>
      <c r="E407" s="56"/>
      <c r="F407" s="55"/>
      <c r="G407" s="55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>
        <f t="shared" si="1"/>
        <v>0</v>
      </c>
      <c r="AE407" s="56">
        <f t="shared" si="2"/>
        <v>0</v>
      </c>
      <c r="AF407" s="56">
        <f t="shared" si="3"/>
        <v>0</v>
      </c>
      <c r="AG407" s="57">
        <f t="shared" si="4"/>
        <v>0</v>
      </c>
      <c r="AH407" s="57">
        <f t="shared" si="5"/>
        <v>0</v>
      </c>
      <c r="AI407" s="57">
        <f t="shared" si="6"/>
        <v>0</v>
      </c>
      <c r="AJ407" s="57">
        <f t="shared" si="7"/>
        <v>0</v>
      </c>
      <c r="AK407" s="56">
        <f t="shared" si="8"/>
        <v>0</v>
      </c>
      <c r="AL407" s="57">
        <f t="shared" si="9"/>
        <v>0</v>
      </c>
      <c r="AM407" s="57">
        <f t="shared" si="10"/>
        <v>0</v>
      </c>
      <c r="AN407" s="57">
        <f t="shared" si="11"/>
        <v>0</v>
      </c>
      <c r="AO407" s="57">
        <f t="shared" si="12"/>
        <v>0</v>
      </c>
    </row>
    <row r="408">
      <c r="A408" s="53"/>
      <c r="B408" s="55"/>
      <c r="C408" s="55"/>
      <c r="D408" s="56"/>
      <c r="E408" s="56"/>
      <c r="F408" s="55"/>
      <c r="G408" s="55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60"/>
      <c r="AA408" s="60"/>
      <c r="AB408" s="60"/>
      <c r="AC408" s="60"/>
      <c r="AD408" s="56">
        <f t="shared" si="1"/>
        <v>0</v>
      </c>
      <c r="AE408" s="56">
        <f t="shared" si="2"/>
        <v>0</v>
      </c>
      <c r="AF408" s="56">
        <f t="shared" si="3"/>
        <v>0</v>
      </c>
      <c r="AG408" s="57">
        <f t="shared" si="4"/>
        <v>0</v>
      </c>
      <c r="AH408" s="57">
        <f t="shared" si="5"/>
        <v>0</v>
      </c>
      <c r="AI408" s="57">
        <f t="shared" si="6"/>
        <v>0</v>
      </c>
      <c r="AJ408" s="57">
        <f t="shared" si="7"/>
        <v>0</v>
      </c>
      <c r="AK408" s="56">
        <f t="shared" si="8"/>
        <v>0</v>
      </c>
      <c r="AL408" s="57">
        <f t="shared" si="9"/>
        <v>0</v>
      </c>
      <c r="AM408" s="57">
        <f t="shared" si="10"/>
        <v>0</v>
      </c>
      <c r="AN408" s="57">
        <f t="shared" si="11"/>
        <v>0</v>
      </c>
      <c r="AO408" s="57">
        <f t="shared" si="12"/>
        <v>0</v>
      </c>
    </row>
    <row r="409">
      <c r="A409" s="53"/>
      <c r="B409" s="55"/>
      <c r="C409" s="55"/>
      <c r="D409" s="56"/>
      <c r="E409" s="56"/>
      <c r="F409" s="55"/>
      <c r="G409" s="55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>
        <f t="shared" si="1"/>
        <v>0</v>
      </c>
      <c r="AE409" s="56">
        <f t="shared" si="2"/>
        <v>0</v>
      </c>
      <c r="AF409" s="56">
        <f t="shared" si="3"/>
        <v>0</v>
      </c>
      <c r="AG409" s="57">
        <f t="shared" si="4"/>
        <v>0</v>
      </c>
      <c r="AH409" s="57">
        <f t="shared" si="5"/>
        <v>0</v>
      </c>
      <c r="AI409" s="57">
        <f t="shared" si="6"/>
        <v>0</v>
      </c>
      <c r="AJ409" s="57">
        <f t="shared" si="7"/>
        <v>0</v>
      </c>
      <c r="AK409" s="56">
        <f t="shared" si="8"/>
        <v>0</v>
      </c>
      <c r="AL409" s="57">
        <f t="shared" si="9"/>
        <v>0</v>
      </c>
      <c r="AM409" s="57">
        <f t="shared" si="10"/>
        <v>0</v>
      </c>
      <c r="AN409" s="57">
        <f t="shared" si="11"/>
        <v>0</v>
      </c>
      <c r="AO409" s="57">
        <f t="shared" si="12"/>
        <v>0</v>
      </c>
    </row>
    <row r="410">
      <c r="A410" s="53"/>
      <c r="B410" s="55"/>
      <c r="C410" s="55"/>
      <c r="D410" s="56"/>
      <c r="E410" s="56"/>
      <c r="F410" s="55"/>
      <c r="G410" s="55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>
        <f t="shared" si="1"/>
        <v>0</v>
      </c>
      <c r="AE410" s="56">
        <f t="shared" si="2"/>
        <v>0</v>
      </c>
      <c r="AF410" s="56">
        <f t="shared" si="3"/>
        <v>0</v>
      </c>
      <c r="AG410" s="57">
        <f t="shared" si="4"/>
        <v>0</v>
      </c>
      <c r="AH410" s="57">
        <f t="shared" si="5"/>
        <v>0</v>
      </c>
      <c r="AI410" s="57">
        <f t="shared" si="6"/>
        <v>0</v>
      </c>
      <c r="AJ410" s="57">
        <f t="shared" si="7"/>
        <v>0</v>
      </c>
      <c r="AK410" s="56">
        <f t="shared" si="8"/>
        <v>0</v>
      </c>
      <c r="AL410" s="57">
        <f t="shared" si="9"/>
        <v>0</v>
      </c>
      <c r="AM410" s="57">
        <f t="shared" si="10"/>
        <v>0</v>
      </c>
      <c r="AN410" s="57">
        <f t="shared" si="11"/>
        <v>0</v>
      </c>
      <c r="AO410" s="57">
        <f t="shared" si="12"/>
        <v>0</v>
      </c>
    </row>
    <row r="411">
      <c r="A411" s="53"/>
      <c r="B411" s="55"/>
      <c r="C411" s="55"/>
      <c r="D411" s="56"/>
      <c r="E411" s="56"/>
      <c r="F411" s="55"/>
      <c r="G411" s="55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>
        <f t="shared" si="1"/>
        <v>0</v>
      </c>
      <c r="AE411" s="56">
        <f t="shared" si="2"/>
        <v>0</v>
      </c>
      <c r="AF411" s="56">
        <f t="shared" si="3"/>
        <v>0</v>
      </c>
      <c r="AG411" s="57">
        <f t="shared" si="4"/>
        <v>0</v>
      </c>
      <c r="AH411" s="57">
        <f t="shared" si="5"/>
        <v>0</v>
      </c>
      <c r="AI411" s="57">
        <f t="shared" si="6"/>
        <v>0</v>
      </c>
      <c r="AJ411" s="57">
        <f t="shared" si="7"/>
        <v>0</v>
      </c>
      <c r="AK411" s="56">
        <f t="shared" si="8"/>
        <v>0</v>
      </c>
      <c r="AL411" s="57">
        <f t="shared" si="9"/>
        <v>0</v>
      </c>
      <c r="AM411" s="57">
        <f t="shared" si="10"/>
        <v>0</v>
      </c>
      <c r="AN411" s="57">
        <f t="shared" si="11"/>
        <v>0</v>
      </c>
      <c r="AO411" s="57">
        <f t="shared" si="12"/>
        <v>0</v>
      </c>
    </row>
    <row r="412">
      <c r="A412" s="53"/>
      <c r="B412" s="55"/>
      <c r="C412" s="55"/>
      <c r="D412" s="56"/>
      <c r="E412" s="56"/>
      <c r="F412" s="55"/>
      <c r="G412" s="55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>
        <f t="shared" si="1"/>
        <v>0</v>
      </c>
      <c r="AE412" s="56">
        <f t="shared" si="2"/>
        <v>0</v>
      </c>
      <c r="AF412" s="56">
        <f t="shared" si="3"/>
        <v>0</v>
      </c>
      <c r="AG412" s="57">
        <f t="shared" si="4"/>
        <v>0</v>
      </c>
      <c r="AH412" s="57">
        <f t="shared" si="5"/>
        <v>0</v>
      </c>
      <c r="AI412" s="57">
        <f t="shared" si="6"/>
        <v>0</v>
      </c>
      <c r="AJ412" s="57">
        <f t="shared" si="7"/>
        <v>0</v>
      </c>
      <c r="AK412" s="56">
        <f t="shared" si="8"/>
        <v>0</v>
      </c>
      <c r="AL412" s="57">
        <f t="shared" si="9"/>
        <v>0</v>
      </c>
      <c r="AM412" s="57">
        <f t="shared" si="10"/>
        <v>0</v>
      </c>
      <c r="AN412" s="57">
        <f t="shared" si="11"/>
        <v>0</v>
      </c>
      <c r="AO412" s="57">
        <f t="shared" si="12"/>
        <v>0</v>
      </c>
    </row>
    <row r="413">
      <c r="A413" s="53"/>
      <c r="B413" s="55"/>
      <c r="C413" s="55"/>
      <c r="D413" s="56"/>
      <c r="E413" s="56"/>
      <c r="F413" s="55"/>
      <c r="G413" s="55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>
        <f t="shared" si="1"/>
        <v>0</v>
      </c>
      <c r="AE413" s="56">
        <f t="shared" si="2"/>
        <v>0</v>
      </c>
      <c r="AF413" s="56">
        <f t="shared" si="3"/>
        <v>0</v>
      </c>
      <c r="AG413" s="57">
        <f t="shared" si="4"/>
        <v>0</v>
      </c>
      <c r="AH413" s="57">
        <f t="shared" si="5"/>
        <v>0</v>
      </c>
      <c r="AI413" s="57">
        <f t="shared" si="6"/>
        <v>0</v>
      </c>
      <c r="AJ413" s="57">
        <f t="shared" si="7"/>
        <v>0</v>
      </c>
      <c r="AK413" s="56">
        <f t="shared" si="8"/>
        <v>0</v>
      </c>
      <c r="AL413" s="57">
        <f t="shared" si="9"/>
        <v>0</v>
      </c>
      <c r="AM413" s="57">
        <f t="shared" si="10"/>
        <v>0</v>
      </c>
      <c r="AN413" s="57">
        <f t="shared" si="11"/>
        <v>0</v>
      </c>
      <c r="AO413" s="57">
        <f t="shared" si="12"/>
        <v>0</v>
      </c>
    </row>
    <row r="414">
      <c r="A414" s="53"/>
      <c r="B414" s="55"/>
      <c r="C414" s="55"/>
      <c r="D414" s="56"/>
      <c r="E414" s="56"/>
      <c r="F414" s="55"/>
      <c r="G414" s="55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>
        <f t="shared" si="1"/>
        <v>0</v>
      </c>
      <c r="AE414" s="56">
        <f t="shared" si="2"/>
        <v>0</v>
      </c>
      <c r="AF414" s="56">
        <f t="shared" si="3"/>
        <v>0</v>
      </c>
      <c r="AG414" s="57">
        <f t="shared" si="4"/>
        <v>0</v>
      </c>
      <c r="AH414" s="57">
        <f t="shared" si="5"/>
        <v>0</v>
      </c>
      <c r="AI414" s="57">
        <f t="shared" si="6"/>
        <v>0</v>
      </c>
      <c r="AJ414" s="57">
        <f t="shared" si="7"/>
        <v>0</v>
      </c>
      <c r="AK414" s="56">
        <f t="shared" si="8"/>
        <v>0</v>
      </c>
      <c r="AL414" s="57">
        <f t="shared" si="9"/>
        <v>0</v>
      </c>
      <c r="AM414" s="57">
        <f t="shared" si="10"/>
        <v>0</v>
      </c>
      <c r="AN414" s="57">
        <f t="shared" si="11"/>
        <v>0</v>
      </c>
      <c r="AO414" s="57">
        <f t="shared" si="12"/>
        <v>0</v>
      </c>
    </row>
    <row r="415">
      <c r="A415" s="53"/>
      <c r="B415" s="55"/>
      <c r="C415" s="55"/>
      <c r="D415" s="56"/>
      <c r="E415" s="56"/>
      <c r="F415" s="55"/>
      <c r="G415" s="55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>
        <f t="shared" si="1"/>
        <v>0</v>
      </c>
      <c r="AE415" s="56">
        <f t="shared" si="2"/>
        <v>0</v>
      </c>
      <c r="AF415" s="56">
        <f t="shared" si="3"/>
        <v>0</v>
      </c>
      <c r="AG415" s="57">
        <f t="shared" si="4"/>
        <v>0</v>
      </c>
      <c r="AH415" s="57">
        <f t="shared" si="5"/>
        <v>0</v>
      </c>
      <c r="AI415" s="57">
        <f t="shared" si="6"/>
        <v>0</v>
      </c>
      <c r="AJ415" s="57">
        <f t="shared" si="7"/>
        <v>0</v>
      </c>
      <c r="AK415" s="56">
        <f t="shared" si="8"/>
        <v>0</v>
      </c>
      <c r="AL415" s="57">
        <f t="shared" si="9"/>
        <v>0</v>
      </c>
      <c r="AM415" s="57">
        <f t="shared" si="10"/>
        <v>0</v>
      </c>
      <c r="AN415" s="57">
        <f t="shared" si="11"/>
        <v>0</v>
      </c>
      <c r="AO415" s="57">
        <f t="shared" si="12"/>
        <v>0</v>
      </c>
    </row>
    <row r="416">
      <c r="A416" s="53"/>
      <c r="B416" s="55"/>
      <c r="C416" s="55"/>
      <c r="D416" s="56"/>
      <c r="E416" s="56"/>
      <c r="F416" s="55"/>
      <c r="G416" s="55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>
        <f t="shared" si="1"/>
        <v>0</v>
      </c>
      <c r="AE416" s="56">
        <f t="shared" si="2"/>
        <v>0</v>
      </c>
      <c r="AF416" s="56">
        <f t="shared" si="3"/>
        <v>0</v>
      </c>
      <c r="AG416" s="57">
        <f t="shared" si="4"/>
        <v>0</v>
      </c>
      <c r="AH416" s="57">
        <f t="shared" si="5"/>
        <v>0</v>
      </c>
      <c r="AI416" s="57">
        <f t="shared" si="6"/>
        <v>0</v>
      </c>
      <c r="AJ416" s="57">
        <f t="shared" si="7"/>
        <v>0</v>
      </c>
      <c r="AK416" s="56">
        <f t="shared" si="8"/>
        <v>0</v>
      </c>
      <c r="AL416" s="57">
        <f t="shared" si="9"/>
        <v>0</v>
      </c>
      <c r="AM416" s="57">
        <f t="shared" si="10"/>
        <v>0</v>
      </c>
      <c r="AN416" s="57">
        <f t="shared" si="11"/>
        <v>0</v>
      </c>
      <c r="AO416" s="57">
        <f t="shared" si="12"/>
        <v>0</v>
      </c>
    </row>
    <row r="417">
      <c r="A417" s="53"/>
      <c r="B417" s="55"/>
      <c r="C417" s="55"/>
      <c r="D417" s="56"/>
      <c r="E417" s="56"/>
      <c r="F417" s="55"/>
      <c r="G417" s="55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>
        <f t="shared" si="1"/>
        <v>0</v>
      </c>
      <c r="AE417" s="56">
        <f t="shared" si="2"/>
        <v>0</v>
      </c>
      <c r="AF417" s="56">
        <f t="shared" si="3"/>
        <v>0</v>
      </c>
      <c r="AG417" s="57">
        <f t="shared" si="4"/>
        <v>0</v>
      </c>
      <c r="AH417" s="57">
        <f t="shared" si="5"/>
        <v>0</v>
      </c>
      <c r="AI417" s="57">
        <f t="shared" si="6"/>
        <v>0</v>
      </c>
      <c r="AJ417" s="57">
        <f t="shared" si="7"/>
        <v>0</v>
      </c>
      <c r="AK417" s="56">
        <f t="shared" si="8"/>
        <v>0</v>
      </c>
      <c r="AL417" s="57">
        <f t="shared" si="9"/>
        <v>0</v>
      </c>
      <c r="AM417" s="57">
        <f t="shared" si="10"/>
        <v>0</v>
      </c>
      <c r="AN417" s="57">
        <f t="shared" si="11"/>
        <v>0</v>
      </c>
      <c r="AO417" s="57">
        <f t="shared" si="12"/>
        <v>0</v>
      </c>
    </row>
    <row r="418">
      <c r="A418" s="53"/>
      <c r="B418" s="55"/>
      <c r="C418" s="55"/>
      <c r="D418" s="56"/>
      <c r="E418" s="56"/>
      <c r="F418" s="55"/>
      <c r="G418" s="55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>
        <f t="shared" si="1"/>
        <v>0</v>
      </c>
      <c r="AE418" s="56">
        <f t="shared" si="2"/>
        <v>0</v>
      </c>
      <c r="AF418" s="56">
        <f t="shared" si="3"/>
        <v>0</v>
      </c>
      <c r="AG418" s="57">
        <f t="shared" si="4"/>
        <v>0</v>
      </c>
      <c r="AH418" s="57">
        <f t="shared" si="5"/>
        <v>0</v>
      </c>
      <c r="AI418" s="57">
        <f t="shared" si="6"/>
        <v>0</v>
      </c>
      <c r="AJ418" s="57">
        <f t="shared" si="7"/>
        <v>0</v>
      </c>
      <c r="AK418" s="56">
        <f t="shared" si="8"/>
        <v>0</v>
      </c>
      <c r="AL418" s="57">
        <f t="shared" si="9"/>
        <v>0</v>
      </c>
      <c r="AM418" s="57">
        <f t="shared" si="10"/>
        <v>0</v>
      </c>
      <c r="AN418" s="57">
        <f t="shared" si="11"/>
        <v>0</v>
      </c>
      <c r="AO418" s="57">
        <f t="shared" si="12"/>
        <v>0</v>
      </c>
    </row>
    <row r="419">
      <c r="A419" s="53"/>
      <c r="B419" s="55"/>
      <c r="C419" s="55"/>
      <c r="D419" s="56"/>
      <c r="E419" s="56"/>
      <c r="F419" s="55"/>
      <c r="G419" s="55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>
        <f t="shared" si="1"/>
        <v>0</v>
      </c>
      <c r="AE419" s="56">
        <f t="shared" si="2"/>
        <v>0</v>
      </c>
      <c r="AF419" s="56">
        <f t="shared" si="3"/>
        <v>0</v>
      </c>
      <c r="AG419" s="57">
        <f t="shared" si="4"/>
        <v>0</v>
      </c>
      <c r="AH419" s="57">
        <f t="shared" si="5"/>
        <v>0</v>
      </c>
      <c r="AI419" s="57">
        <f t="shared" si="6"/>
        <v>0</v>
      </c>
      <c r="AJ419" s="57">
        <f t="shared" si="7"/>
        <v>0</v>
      </c>
      <c r="AK419" s="56">
        <f t="shared" si="8"/>
        <v>0</v>
      </c>
      <c r="AL419" s="57">
        <f t="shared" si="9"/>
        <v>0</v>
      </c>
      <c r="AM419" s="57">
        <f t="shared" si="10"/>
        <v>0</v>
      </c>
      <c r="AN419" s="57">
        <f t="shared" si="11"/>
        <v>0</v>
      </c>
      <c r="AO419" s="57">
        <f t="shared" si="12"/>
        <v>0</v>
      </c>
    </row>
    <row r="420">
      <c r="A420" s="53"/>
      <c r="B420" s="55"/>
      <c r="C420" s="55"/>
      <c r="D420" s="56"/>
      <c r="E420" s="56"/>
      <c r="F420" s="55"/>
      <c r="G420" s="55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>
        <f t="shared" si="1"/>
        <v>0</v>
      </c>
      <c r="AE420" s="56">
        <f t="shared" si="2"/>
        <v>0</v>
      </c>
      <c r="AF420" s="56">
        <f t="shared" si="3"/>
        <v>0</v>
      </c>
      <c r="AG420" s="57">
        <f t="shared" si="4"/>
        <v>0</v>
      </c>
      <c r="AH420" s="57">
        <f t="shared" si="5"/>
        <v>0</v>
      </c>
      <c r="AI420" s="57">
        <f t="shared" si="6"/>
        <v>0</v>
      </c>
      <c r="AJ420" s="57">
        <f t="shared" si="7"/>
        <v>0</v>
      </c>
      <c r="AK420" s="56">
        <f t="shared" si="8"/>
        <v>0</v>
      </c>
      <c r="AL420" s="57">
        <f t="shared" si="9"/>
        <v>0</v>
      </c>
      <c r="AM420" s="57">
        <f t="shared" si="10"/>
        <v>0</v>
      </c>
      <c r="AN420" s="57">
        <f t="shared" si="11"/>
        <v>0</v>
      </c>
      <c r="AO420" s="57">
        <f t="shared" si="12"/>
        <v>0</v>
      </c>
    </row>
    <row r="421">
      <c r="A421" s="53"/>
      <c r="B421" s="55"/>
      <c r="C421" s="55"/>
      <c r="D421" s="56"/>
      <c r="E421" s="56"/>
      <c r="F421" s="55"/>
      <c r="G421" s="55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>
        <f t="shared" si="1"/>
        <v>0</v>
      </c>
      <c r="AE421" s="56">
        <f t="shared" si="2"/>
        <v>0</v>
      </c>
      <c r="AF421" s="56">
        <f t="shared" si="3"/>
        <v>0</v>
      </c>
      <c r="AG421" s="57">
        <f t="shared" si="4"/>
        <v>0</v>
      </c>
      <c r="AH421" s="57">
        <f t="shared" si="5"/>
        <v>0</v>
      </c>
      <c r="AI421" s="57">
        <f t="shared" si="6"/>
        <v>0</v>
      </c>
      <c r="AJ421" s="57">
        <f t="shared" si="7"/>
        <v>0</v>
      </c>
      <c r="AK421" s="56">
        <f t="shared" si="8"/>
        <v>0</v>
      </c>
      <c r="AL421" s="57">
        <f t="shared" si="9"/>
        <v>0</v>
      </c>
      <c r="AM421" s="57">
        <f t="shared" si="10"/>
        <v>0</v>
      </c>
      <c r="AN421" s="57">
        <f t="shared" si="11"/>
        <v>0</v>
      </c>
      <c r="AO421" s="57">
        <f t="shared" si="12"/>
        <v>0</v>
      </c>
    </row>
    <row r="422">
      <c r="A422" s="53"/>
      <c r="B422" s="55"/>
      <c r="C422" s="55"/>
      <c r="D422" s="56"/>
      <c r="E422" s="56"/>
      <c r="F422" s="55"/>
      <c r="G422" s="55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>
        <f t="shared" si="1"/>
        <v>0</v>
      </c>
      <c r="AE422" s="56">
        <f t="shared" si="2"/>
        <v>0</v>
      </c>
      <c r="AF422" s="56">
        <f t="shared" si="3"/>
        <v>0</v>
      </c>
      <c r="AG422" s="57">
        <f t="shared" si="4"/>
        <v>0</v>
      </c>
      <c r="AH422" s="57">
        <f t="shared" si="5"/>
        <v>0</v>
      </c>
      <c r="AI422" s="57">
        <f t="shared" si="6"/>
        <v>0</v>
      </c>
      <c r="AJ422" s="57">
        <f t="shared" si="7"/>
        <v>0</v>
      </c>
      <c r="AK422" s="56">
        <f t="shared" si="8"/>
        <v>0</v>
      </c>
      <c r="AL422" s="57">
        <f t="shared" si="9"/>
        <v>0</v>
      </c>
      <c r="AM422" s="57">
        <f t="shared" si="10"/>
        <v>0</v>
      </c>
      <c r="AN422" s="57">
        <f t="shared" si="11"/>
        <v>0</v>
      </c>
      <c r="AO422" s="57">
        <f t="shared" si="12"/>
        <v>0</v>
      </c>
    </row>
    <row r="423">
      <c r="A423" s="53"/>
      <c r="B423" s="55"/>
      <c r="C423" s="55"/>
      <c r="D423" s="56"/>
      <c r="E423" s="56"/>
      <c r="F423" s="55"/>
      <c r="G423" s="55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>
        <f t="shared" si="1"/>
        <v>0</v>
      </c>
      <c r="AE423" s="56">
        <f t="shared" si="2"/>
        <v>0</v>
      </c>
      <c r="AF423" s="56">
        <f t="shared" si="3"/>
        <v>0</v>
      </c>
      <c r="AG423" s="57">
        <f t="shared" si="4"/>
        <v>0</v>
      </c>
      <c r="AH423" s="57">
        <f t="shared" si="5"/>
        <v>0</v>
      </c>
      <c r="AI423" s="57">
        <f t="shared" si="6"/>
        <v>0</v>
      </c>
      <c r="AJ423" s="57">
        <f t="shared" si="7"/>
        <v>0</v>
      </c>
      <c r="AK423" s="56">
        <f t="shared" si="8"/>
        <v>0</v>
      </c>
      <c r="AL423" s="57">
        <f t="shared" si="9"/>
        <v>0</v>
      </c>
      <c r="AM423" s="57">
        <f t="shared" si="10"/>
        <v>0</v>
      </c>
      <c r="AN423" s="57">
        <f t="shared" si="11"/>
        <v>0</v>
      </c>
      <c r="AO423" s="57">
        <f t="shared" si="12"/>
        <v>0</v>
      </c>
    </row>
    <row r="424">
      <c r="A424" s="53"/>
      <c r="B424" s="55"/>
      <c r="C424" s="55"/>
      <c r="D424" s="56"/>
      <c r="E424" s="56"/>
      <c r="F424" s="55"/>
      <c r="G424" s="55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>
        <f t="shared" si="1"/>
        <v>0</v>
      </c>
      <c r="AE424" s="56">
        <f t="shared" si="2"/>
        <v>0</v>
      </c>
      <c r="AF424" s="56">
        <f t="shared" si="3"/>
        <v>0</v>
      </c>
      <c r="AG424" s="57">
        <f t="shared" si="4"/>
        <v>0</v>
      </c>
      <c r="AH424" s="57">
        <f t="shared" si="5"/>
        <v>0</v>
      </c>
      <c r="AI424" s="57">
        <f t="shared" si="6"/>
        <v>0</v>
      </c>
      <c r="AJ424" s="57">
        <f t="shared" si="7"/>
        <v>0</v>
      </c>
      <c r="AK424" s="56">
        <f t="shared" si="8"/>
        <v>0</v>
      </c>
      <c r="AL424" s="57">
        <f t="shared" si="9"/>
        <v>0</v>
      </c>
      <c r="AM424" s="57">
        <f t="shared" si="10"/>
        <v>0</v>
      </c>
      <c r="AN424" s="57">
        <f t="shared" si="11"/>
        <v>0</v>
      </c>
      <c r="AO424" s="57">
        <f t="shared" si="12"/>
        <v>0</v>
      </c>
    </row>
    <row r="425">
      <c r="A425" s="53"/>
      <c r="B425" s="55"/>
      <c r="C425" s="55"/>
      <c r="D425" s="56"/>
      <c r="E425" s="56"/>
      <c r="F425" s="55"/>
      <c r="G425" s="55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>
        <f t="shared" si="1"/>
        <v>0</v>
      </c>
      <c r="AE425" s="56">
        <f t="shared" si="2"/>
        <v>0</v>
      </c>
      <c r="AF425" s="56">
        <f t="shared" si="3"/>
        <v>0</v>
      </c>
      <c r="AG425" s="57">
        <f t="shared" si="4"/>
        <v>0</v>
      </c>
      <c r="AH425" s="57">
        <f t="shared" si="5"/>
        <v>0</v>
      </c>
      <c r="AI425" s="57">
        <f t="shared" si="6"/>
        <v>0</v>
      </c>
      <c r="AJ425" s="57">
        <f t="shared" si="7"/>
        <v>0</v>
      </c>
      <c r="AK425" s="56">
        <f t="shared" si="8"/>
        <v>0</v>
      </c>
      <c r="AL425" s="57">
        <f t="shared" si="9"/>
        <v>0</v>
      </c>
      <c r="AM425" s="57">
        <f t="shared" si="10"/>
        <v>0</v>
      </c>
      <c r="AN425" s="57">
        <f t="shared" si="11"/>
        <v>0</v>
      </c>
      <c r="AO425" s="57">
        <f t="shared" si="12"/>
        <v>0</v>
      </c>
    </row>
    <row r="426">
      <c r="A426" s="53"/>
      <c r="B426" s="55"/>
      <c r="C426" s="55"/>
      <c r="D426" s="56"/>
      <c r="E426" s="56"/>
      <c r="F426" s="55"/>
      <c r="G426" s="55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>
        <f t="shared" si="1"/>
        <v>0</v>
      </c>
      <c r="AE426" s="56">
        <f t="shared" si="2"/>
        <v>0</v>
      </c>
      <c r="AF426" s="56">
        <f t="shared" si="3"/>
        <v>0</v>
      </c>
      <c r="AG426" s="57">
        <f t="shared" si="4"/>
        <v>0</v>
      </c>
      <c r="AH426" s="57">
        <f t="shared" si="5"/>
        <v>0</v>
      </c>
      <c r="AI426" s="57">
        <f t="shared" si="6"/>
        <v>0</v>
      </c>
      <c r="AJ426" s="57">
        <f t="shared" si="7"/>
        <v>0</v>
      </c>
      <c r="AK426" s="56">
        <f t="shared" si="8"/>
        <v>0</v>
      </c>
      <c r="AL426" s="57">
        <f t="shared" si="9"/>
        <v>0</v>
      </c>
      <c r="AM426" s="57">
        <f t="shared" si="10"/>
        <v>0</v>
      </c>
      <c r="AN426" s="57">
        <f t="shared" si="11"/>
        <v>0</v>
      </c>
      <c r="AO426" s="57">
        <f t="shared" si="12"/>
        <v>0</v>
      </c>
    </row>
    <row r="427">
      <c r="A427" s="53"/>
      <c r="B427" s="55"/>
      <c r="C427" s="55"/>
      <c r="D427" s="56"/>
      <c r="E427" s="56"/>
      <c r="F427" s="55"/>
      <c r="G427" s="55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>
        <f t="shared" si="1"/>
        <v>0</v>
      </c>
      <c r="AE427" s="56">
        <f t="shared" si="2"/>
        <v>0</v>
      </c>
      <c r="AF427" s="56">
        <f t="shared" si="3"/>
        <v>0</v>
      </c>
      <c r="AG427" s="57">
        <f t="shared" si="4"/>
        <v>0</v>
      </c>
      <c r="AH427" s="57">
        <f t="shared" si="5"/>
        <v>0</v>
      </c>
      <c r="AI427" s="57">
        <f t="shared" si="6"/>
        <v>0</v>
      </c>
      <c r="AJ427" s="57">
        <f t="shared" si="7"/>
        <v>0</v>
      </c>
      <c r="AK427" s="56">
        <f t="shared" si="8"/>
        <v>0</v>
      </c>
      <c r="AL427" s="57">
        <f t="shared" si="9"/>
        <v>0</v>
      </c>
      <c r="AM427" s="57">
        <f t="shared" si="10"/>
        <v>0</v>
      </c>
      <c r="AN427" s="57">
        <f t="shared" si="11"/>
        <v>0</v>
      </c>
      <c r="AO427" s="57">
        <f t="shared" si="12"/>
        <v>0</v>
      </c>
    </row>
    <row r="428">
      <c r="A428" s="53"/>
      <c r="B428" s="55"/>
      <c r="C428" s="55"/>
      <c r="D428" s="56"/>
      <c r="E428" s="56"/>
      <c r="F428" s="55"/>
      <c r="G428" s="55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60"/>
      <c r="AA428" s="60"/>
      <c r="AB428" s="60"/>
      <c r="AC428" s="60"/>
      <c r="AD428" s="56">
        <f t="shared" si="1"/>
        <v>0</v>
      </c>
      <c r="AE428" s="56">
        <f t="shared" si="2"/>
        <v>0</v>
      </c>
      <c r="AF428" s="56">
        <f t="shared" si="3"/>
        <v>0</v>
      </c>
      <c r="AG428" s="57">
        <f t="shared" si="4"/>
        <v>0</v>
      </c>
      <c r="AH428" s="57">
        <f t="shared" si="5"/>
        <v>0</v>
      </c>
      <c r="AI428" s="57">
        <f t="shared" si="6"/>
        <v>0</v>
      </c>
      <c r="AJ428" s="57">
        <f t="shared" si="7"/>
        <v>0</v>
      </c>
      <c r="AK428" s="56">
        <f t="shared" si="8"/>
        <v>0</v>
      </c>
      <c r="AL428" s="57">
        <f t="shared" si="9"/>
        <v>0</v>
      </c>
      <c r="AM428" s="57">
        <f t="shared" si="10"/>
        <v>0</v>
      </c>
      <c r="AN428" s="57">
        <f t="shared" si="11"/>
        <v>0</v>
      </c>
      <c r="AO428" s="57">
        <f t="shared" si="12"/>
        <v>0</v>
      </c>
    </row>
    <row r="429">
      <c r="A429" s="53"/>
      <c r="B429" s="55"/>
      <c r="C429" s="55"/>
      <c r="D429" s="56"/>
      <c r="E429" s="56"/>
      <c r="F429" s="55"/>
      <c r="G429" s="55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>
        <f t="shared" si="1"/>
        <v>0</v>
      </c>
      <c r="AE429" s="56">
        <f t="shared" si="2"/>
        <v>0</v>
      </c>
      <c r="AF429" s="56">
        <f t="shared" si="3"/>
        <v>0</v>
      </c>
      <c r="AG429" s="57">
        <f t="shared" si="4"/>
        <v>0</v>
      </c>
      <c r="AH429" s="57">
        <f t="shared" si="5"/>
        <v>0</v>
      </c>
      <c r="AI429" s="57">
        <f t="shared" si="6"/>
        <v>0</v>
      </c>
      <c r="AJ429" s="57">
        <f t="shared" si="7"/>
        <v>0</v>
      </c>
      <c r="AK429" s="56">
        <f t="shared" si="8"/>
        <v>0</v>
      </c>
      <c r="AL429" s="57">
        <f t="shared" si="9"/>
        <v>0</v>
      </c>
      <c r="AM429" s="57">
        <f t="shared" si="10"/>
        <v>0</v>
      </c>
      <c r="AN429" s="57">
        <f t="shared" si="11"/>
        <v>0</v>
      </c>
      <c r="AO429" s="57">
        <f t="shared" si="12"/>
        <v>0</v>
      </c>
    </row>
    <row r="430">
      <c r="A430" s="53"/>
      <c r="B430" s="55"/>
      <c r="C430" s="55"/>
      <c r="D430" s="56"/>
      <c r="E430" s="56"/>
      <c r="F430" s="55"/>
      <c r="G430" s="55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>
        <f t="shared" si="1"/>
        <v>0</v>
      </c>
      <c r="AE430" s="56">
        <f t="shared" si="2"/>
        <v>0</v>
      </c>
      <c r="AF430" s="56">
        <f t="shared" si="3"/>
        <v>0</v>
      </c>
      <c r="AG430" s="57">
        <f t="shared" si="4"/>
        <v>0</v>
      </c>
      <c r="AH430" s="57">
        <f t="shared" si="5"/>
        <v>0</v>
      </c>
      <c r="AI430" s="57">
        <f t="shared" si="6"/>
        <v>0</v>
      </c>
      <c r="AJ430" s="57">
        <f t="shared" si="7"/>
        <v>0</v>
      </c>
      <c r="AK430" s="56">
        <f t="shared" si="8"/>
        <v>0</v>
      </c>
      <c r="AL430" s="57">
        <f t="shared" si="9"/>
        <v>0</v>
      </c>
      <c r="AM430" s="57">
        <f t="shared" si="10"/>
        <v>0</v>
      </c>
      <c r="AN430" s="57">
        <f t="shared" si="11"/>
        <v>0</v>
      </c>
      <c r="AO430" s="57">
        <f t="shared" si="12"/>
        <v>0</v>
      </c>
    </row>
    <row r="431">
      <c r="A431" s="53"/>
      <c r="B431" s="55"/>
      <c r="C431" s="55"/>
      <c r="D431" s="56"/>
      <c r="E431" s="56"/>
      <c r="F431" s="55"/>
      <c r="G431" s="55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>
        <f t="shared" si="1"/>
        <v>0</v>
      </c>
      <c r="AE431" s="56">
        <f t="shared" si="2"/>
        <v>0</v>
      </c>
      <c r="AF431" s="56">
        <f t="shared" si="3"/>
        <v>0</v>
      </c>
      <c r="AG431" s="57">
        <f t="shared" si="4"/>
        <v>0</v>
      </c>
      <c r="AH431" s="57">
        <f t="shared" si="5"/>
        <v>0</v>
      </c>
      <c r="AI431" s="57">
        <f t="shared" si="6"/>
        <v>0</v>
      </c>
      <c r="AJ431" s="57">
        <f t="shared" si="7"/>
        <v>0</v>
      </c>
      <c r="AK431" s="56">
        <f t="shared" si="8"/>
        <v>0</v>
      </c>
      <c r="AL431" s="57">
        <f t="shared" si="9"/>
        <v>0</v>
      </c>
      <c r="AM431" s="57">
        <f t="shared" si="10"/>
        <v>0</v>
      </c>
      <c r="AN431" s="57">
        <f t="shared" si="11"/>
        <v>0</v>
      </c>
      <c r="AO431" s="57">
        <f t="shared" si="12"/>
        <v>0</v>
      </c>
    </row>
    <row r="432">
      <c r="A432" s="53"/>
      <c r="B432" s="55"/>
      <c r="C432" s="55"/>
      <c r="D432" s="56"/>
      <c r="E432" s="56"/>
      <c r="F432" s="55"/>
      <c r="G432" s="55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>
        <f t="shared" si="1"/>
        <v>0</v>
      </c>
      <c r="AE432" s="56">
        <f t="shared" si="2"/>
        <v>0</v>
      </c>
      <c r="AF432" s="56">
        <f t="shared" si="3"/>
        <v>0</v>
      </c>
      <c r="AG432" s="57">
        <f t="shared" si="4"/>
        <v>0</v>
      </c>
      <c r="AH432" s="57">
        <f t="shared" si="5"/>
        <v>0</v>
      </c>
      <c r="AI432" s="57">
        <f t="shared" si="6"/>
        <v>0</v>
      </c>
      <c r="AJ432" s="57">
        <f t="shared" si="7"/>
        <v>0</v>
      </c>
      <c r="AK432" s="56">
        <f t="shared" si="8"/>
        <v>0</v>
      </c>
      <c r="AL432" s="57">
        <f t="shared" si="9"/>
        <v>0</v>
      </c>
      <c r="AM432" s="57">
        <f t="shared" si="10"/>
        <v>0</v>
      </c>
      <c r="AN432" s="57">
        <f t="shared" si="11"/>
        <v>0</v>
      </c>
      <c r="AO432" s="57">
        <f t="shared" si="12"/>
        <v>0</v>
      </c>
    </row>
    <row r="433">
      <c r="A433" s="53"/>
      <c r="B433" s="55"/>
      <c r="C433" s="55"/>
      <c r="D433" s="56"/>
      <c r="E433" s="56"/>
      <c r="F433" s="55"/>
      <c r="G433" s="55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>
        <f t="shared" si="1"/>
        <v>0</v>
      </c>
      <c r="AE433" s="56">
        <f t="shared" si="2"/>
        <v>0</v>
      </c>
      <c r="AF433" s="56">
        <f t="shared" si="3"/>
        <v>0</v>
      </c>
      <c r="AG433" s="57">
        <f t="shared" si="4"/>
        <v>0</v>
      </c>
      <c r="AH433" s="57">
        <f t="shared" si="5"/>
        <v>0</v>
      </c>
      <c r="AI433" s="57">
        <f t="shared" si="6"/>
        <v>0</v>
      </c>
      <c r="AJ433" s="57">
        <f t="shared" si="7"/>
        <v>0</v>
      </c>
      <c r="AK433" s="56">
        <f t="shared" si="8"/>
        <v>0</v>
      </c>
      <c r="AL433" s="57">
        <f t="shared" si="9"/>
        <v>0</v>
      </c>
      <c r="AM433" s="57">
        <f t="shared" si="10"/>
        <v>0</v>
      </c>
      <c r="AN433" s="57">
        <f t="shared" si="11"/>
        <v>0</v>
      </c>
      <c r="AO433" s="57">
        <f t="shared" si="12"/>
        <v>0</v>
      </c>
    </row>
    <row r="434">
      <c r="A434" s="53"/>
      <c r="B434" s="55"/>
      <c r="C434" s="55"/>
      <c r="D434" s="56"/>
      <c r="E434" s="56"/>
      <c r="F434" s="55"/>
      <c r="G434" s="55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>
        <f t="shared" si="1"/>
        <v>0</v>
      </c>
      <c r="AE434" s="56">
        <f t="shared" si="2"/>
        <v>0</v>
      </c>
      <c r="AF434" s="56">
        <f t="shared" si="3"/>
        <v>0</v>
      </c>
      <c r="AG434" s="57">
        <f t="shared" si="4"/>
        <v>0</v>
      </c>
      <c r="AH434" s="57">
        <f t="shared" si="5"/>
        <v>0</v>
      </c>
      <c r="AI434" s="57">
        <f t="shared" si="6"/>
        <v>0</v>
      </c>
      <c r="AJ434" s="57">
        <f t="shared" si="7"/>
        <v>0</v>
      </c>
      <c r="AK434" s="56">
        <f t="shared" si="8"/>
        <v>0</v>
      </c>
      <c r="AL434" s="57">
        <f t="shared" si="9"/>
        <v>0</v>
      </c>
      <c r="AM434" s="57">
        <f t="shared" si="10"/>
        <v>0</v>
      </c>
      <c r="AN434" s="57">
        <f t="shared" si="11"/>
        <v>0</v>
      </c>
      <c r="AO434" s="57">
        <f t="shared" si="12"/>
        <v>0</v>
      </c>
    </row>
    <row r="435">
      <c r="A435" s="53"/>
      <c r="B435" s="55"/>
      <c r="C435" s="55"/>
      <c r="D435" s="56"/>
      <c r="E435" s="56"/>
      <c r="F435" s="55"/>
      <c r="G435" s="55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>
        <f t="shared" si="1"/>
        <v>0</v>
      </c>
      <c r="AE435" s="56">
        <f t="shared" si="2"/>
        <v>0</v>
      </c>
      <c r="AF435" s="56">
        <f t="shared" si="3"/>
        <v>0</v>
      </c>
      <c r="AG435" s="57">
        <f t="shared" si="4"/>
        <v>0</v>
      </c>
      <c r="AH435" s="57">
        <f t="shared" si="5"/>
        <v>0</v>
      </c>
      <c r="AI435" s="57">
        <f t="shared" si="6"/>
        <v>0</v>
      </c>
      <c r="AJ435" s="57">
        <f t="shared" si="7"/>
        <v>0</v>
      </c>
      <c r="AK435" s="56">
        <f t="shared" si="8"/>
        <v>0</v>
      </c>
      <c r="AL435" s="57">
        <f t="shared" si="9"/>
        <v>0</v>
      </c>
      <c r="AM435" s="57">
        <f t="shared" si="10"/>
        <v>0</v>
      </c>
      <c r="AN435" s="57">
        <f t="shared" si="11"/>
        <v>0</v>
      </c>
      <c r="AO435" s="57">
        <f t="shared" si="12"/>
        <v>0</v>
      </c>
    </row>
    <row r="436">
      <c r="A436" s="53"/>
      <c r="B436" s="55"/>
      <c r="C436" s="55"/>
      <c r="D436" s="56"/>
      <c r="E436" s="56"/>
      <c r="F436" s="55"/>
      <c r="G436" s="55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>
        <f t="shared" si="1"/>
        <v>0</v>
      </c>
      <c r="AE436" s="56">
        <f t="shared" si="2"/>
        <v>0</v>
      </c>
      <c r="AF436" s="56">
        <f t="shared" si="3"/>
        <v>0</v>
      </c>
      <c r="AG436" s="57">
        <f t="shared" si="4"/>
        <v>0</v>
      </c>
      <c r="AH436" s="57">
        <f t="shared" si="5"/>
        <v>0</v>
      </c>
      <c r="AI436" s="57">
        <f t="shared" si="6"/>
        <v>0</v>
      </c>
      <c r="AJ436" s="57">
        <f t="shared" si="7"/>
        <v>0</v>
      </c>
      <c r="AK436" s="56">
        <f t="shared" si="8"/>
        <v>0</v>
      </c>
      <c r="AL436" s="57">
        <f t="shared" si="9"/>
        <v>0</v>
      </c>
      <c r="AM436" s="57">
        <f t="shared" si="10"/>
        <v>0</v>
      </c>
      <c r="AN436" s="57">
        <f t="shared" si="11"/>
        <v>0</v>
      </c>
      <c r="AO436" s="57">
        <f t="shared" si="12"/>
        <v>0</v>
      </c>
    </row>
    <row r="437">
      <c r="A437" s="53"/>
      <c r="B437" s="55"/>
      <c r="C437" s="55"/>
      <c r="D437" s="56"/>
      <c r="E437" s="56"/>
      <c r="F437" s="55"/>
      <c r="G437" s="55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>
        <f t="shared" si="1"/>
        <v>0</v>
      </c>
      <c r="AE437" s="56">
        <f t="shared" si="2"/>
        <v>0</v>
      </c>
      <c r="AF437" s="56">
        <f t="shared" si="3"/>
        <v>0</v>
      </c>
      <c r="AG437" s="57">
        <f t="shared" si="4"/>
        <v>0</v>
      </c>
      <c r="AH437" s="57">
        <f t="shared" si="5"/>
        <v>0</v>
      </c>
      <c r="AI437" s="57">
        <f t="shared" si="6"/>
        <v>0</v>
      </c>
      <c r="AJ437" s="57">
        <f t="shared" si="7"/>
        <v>0</v>
      </c>
      <c r="AK437" s="56">
        <f t="shared" si="8"/>
        <v>0</v>
      </c>
      <c r="AL437" s="57">
        <f t="shared" si="9"/>
        <v>0</v>
      </c>
      <c r="AM437" s="57">
        <f t="shared" si="10"/>
        <v>0</v>
      </c>
      <c r="AN437" s="57">
        <f t="shared" si="11"/>
        <v>0</v>
      </c>
      <c r="AO437" s="57">
        <f t="shared" si="12"/>
        <v>0</v>
      </c>
    </row>
    <row r="438">
      <c r="A438" s="53"/>
      <c r="B438" s="55"/>
      <c r="C438" s="55"/>
      <c r="D438" s="56"/>
      <c r="E438" s="56"/>
      <c r="F438" s="55"/>
      <c r="G438" s="55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>
        <f t="shared" si="1"/>
        <v>0</v>
      </c>
      <c r="AE438" s="56">
        <f t="shared" si="2"/>
        <v>0</v>
      </c>
      <c r="AF438" s="56">
        <f t="shared" si="3"/>
        <v>0</v>
      </c>
      <c r="AG438" s="57">
        <f t="shared" si="4"/>
        <v>0</v>
      </c>
      <c r="AH438" s="57">
        <f t="shared" si="5"/>
        <v>0</v>
      </c>
      <c r="AI438" s="57">
        <f t="shared" si="6"/>
        <v>0</v>
      </c>
      <c r="AJ438" s="57">
        <f t="shared" si="7"/>
        <v>0</v>
      </c>
      <c r="AK438" s="56">
        <f t="shared" si="8"/>
        <v>0</v>
      </c>
      <c r="AL438" s="57">
        <f t="shared" si="9"/>
        <v>0</v>
      </c>
      <c r="AM438" s="57">
        <f t="shared" si="10"/>
        <v>0</v>
      </c>
      <c r="AN438" s="57">
        <f t="shared" si="11"/>
        <v>0</v>
      </c>
      <c r="AO438" s="57">
        <f t="shared" si="12"/>
        <v>0</v>
      </c>
    </row>
    <row r="439">
      <c r="A439" s="53"/>
      <c r="B439" s="55"/>
      <c r="C439" s="55"/>
      <c r="D439" s="56"/>
      <c r="E439" s="56"/>
      <c r="F439" s="55"/>
      <c r="G439" s="55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>
        <f t="shared" si="1"/>
        <v>0</v>
      </c>
      <c r="AE439" s="56">
        <f t="shared" si="2"/>
        <v>0</v>
      </c>
      <c r="AF439" s="56">
        <f t="shared" si="3"/>
        <v>0</v>
      </c>
      <c r="AG439" s="57">
        <f t="shared" si="4"/>
        <v>0</v>
      </c>
      <c r="AH439" s="57">
        <f t="shared" si="5"/>
        <v>0</v>
      </c>
      <c r="AI439" s="57">
        <f t="shared" si="6"/>
        <v>0</v>
      </c>
      <c r="AJ439" s="57">
        <f t="shared" si="7"/>
        <v>0</v>
      </c>
      <c r="AK439" s="56">
        <f t="shared" si="8"/>
        <v>0</v>
      </c>
      <c r="AL439" s="57">
        <f t="shared" si="9"/>
        <v>0</v>
      </c>
      <c r="AM439" s="57">
        <f t="shared" si="10"/>
        <v>0</v>
      </c>
      <c r="AN439" s="57">
        <f t="shared" si="11"/>
        <v>0</v>
      </c>
      <c r="AO439" s="57">
        <f t="shared" si="12"/>
        <v>0</v>
      </c>
    </row>
    <row r="440">
      <c r="A440" s="53"/>
      <c r="B440" s="55"/>
      <c r="C440" s="55"/>
      <c r="D440" s="56"/>
      <c r="E440" s="56"/>
      <c r="F440" s="55"/>
      <c r="G440" s="55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>
        <f t="shared" si="1"/>
        <v>0</v>
      </c>
      <c r="AE440" s="56">
        <f t="shared" si="2"/>
        <v>0</v>
      </c>
      <c r="AF440" s="56">
        <f t="shared" si="3"/>
        <v>0</v>
      </c>
      <c r="AG440" s="57">
        <f t="shared" si="4"/>
        <v>0</v>
      </c>
      <c r="AH440" s="57">
        <f t="shared" si="5"/>
        <v>0</v>
      </c>
      <c r="AI440" s="57">
        <f t="shared" si="6"/>
        <v>0</v>
      </c>
      <c r="AJ440" s="57">
        <f t="shared" si="7"/>
        <v>0</v>
      </c>
      <c r="AK440" s="56">
        <f t="shared" si="8"/>
        <v>0</v>
      </c>
      <c r="AL440" s="57">
        <f t="shared" si="9"/>
        <v>0</v>
      </c>
      <c r="AM440" s="57">
        <f t="shared" si="10"/>
        <v>0</v>
      </c>
      <c r="AN440" s="57">
        <f t="shared" si="11"/>
        <v>0</v>
      </c>
      <c r="AO440" s="57">
        <f t="shared" si="12"/>
        <v>0</v>
      </c>
    </row>
    <row r="441">
      <c r="A441" s="53"/>
      <c r="B441" s="55"/>
      <c r="C441" s="55"/>
      <c r="D441" s="56"/>
      <c r="E441" s="56"/>
      <c r="F441" s="55"/>
      <c r="G441" s="55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>
        <f t="shared" si="1"/>
        <v>0</v>
      </c>
      <c r="AE441" s="56">
        <f t="shared" si="2"/>
        <v>0</v>
      </c>
      <c r="AF441" s="56">
        <f t="shared" si="3"/>
        <v>0</v>
      </c>
      <c r="AG441" s="57">
        <f t="shared" si="4"/>
        <v>0</v>
      </c>
      <c r="AH441" s="57">
        <f t="shared" si="5"/>
        <v>0</v>
      </c>
      <c r="AI441" s="57">
        <f t="shared" si="6"/>
        <v>0</v>
      </c>
      <c r="AJ441" s="57">
        <f t="shared" si="7"/>
        <v>0</v>
      </c>
      <c r="AK441" s="56">
        <f t="shared" si="8"/>
        <v>0</v>
      </c>
      <c r="AL441" s="57">
        <f t="shared" si="9"/>
        <v>0</v>
      </c>
      <c r="AM441" s="57">
        <f t="shared" si="10"/>
        <v>0</v>
      </c>
      <c r="AN441" s="57">
        <f t="shared" si="11"/>
        <v>0</v>
      </c>
      <c r="AO441" s="57">
        <f t="shared" si="12"/>
        <v>0</v>
      </c>
    </row>
    <row r="442">
      <c r="A442" s="53"/>
      <c r="B442" s="55"/>
      <c r="C442" s="55"/>
      <c r="D442" s="56"/>
      <c r="E442" s="56"/>
      <c r="F442" s="55"/>
      <c r="G442" s="55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>
        <f t="shared" si="1"/>
        <v>0</v>
      </c>
      <c r="AE442" s="56">
        <f t="shared" si="2"/>
        <v>0</v>
      </c>
      <c r="AF442" s="56">
        <f t="shared" si="3"/>
        <v>0</v>
      </c>
      <c r="AG442" s="57">
        <f t="shared" si="4"/>
        <v>0</v>
      </c>
      <c r="AH442" s="57">
        <f t="shared" si="5"/>
        <v>0</v>
      </c>
      <c r="AI442" s="57">
        <f t="shared" si="6"/>
        <v>0</v>
      </c>
      <c r="AJ442" s="57">
        <f t="shared" si="7"/>
        <v>0</v>
      </c>
      <c r="AK442" s="56">
        <f t="shared" si="8"/>
        <v>0</v>
      </c>
      <c r="AL442" s="57">
        <f t="shared" si="9"/>
        <v>0</v>
      </c>
      <c r="AM442" s="57">
        <f t="shared" si="10"/>
        <v>0</v>
      </c>
      <c r="AN442" s="57">
        <f t="shared" si="11"/>
        <v>0</v>
      </c>
      <c r="AO442" s="57">
        <f t="shared" si="12"/>
        <v>0</v>
      </c>
    </row>
    <row r="443">
      <c r="A443" s="53"/>
      <c r="B443" s="55"/>
      <c r="C443" s="55"/>
      <c r="D443" s="56"/>
      <c r="E443" s="56"/>
      <c r="F443" s="55"/>
      <c r="G443" s="55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>
        <f t="shared" si="1"/>
        <v>0</v>
      </c>
      <c r="AE443" s="56">
        <f t="shared" si="2"/>
        <v>0</v>
      </c>
      <c r="AF443" s="56">
        <f t="shared" si="3"/>
        <v>0</v>
      </c>
      <c r="AG443" s="57">
        <f t="shared" si="4"/>
        <v>0</v>
      </c>
      <c r="AH443" s="57">
        <f t="shared" si="5"/>
        <v>0</v>
      </c>
      <c r="AI443" s="57">
        <f t="shared" si="6"/>
        <v>0</v>
      </c>
      <c r="AJ443" s="57">
        <f t="shared" si="7"/>
        <v>0</v>
      </c>
      <c r="AK443" s="56">
        <f t="shared" si="8"/>
        <v>0</v>
      </c>
      <c r="AL443" s="57">
        <f t="shared" si="9"/>
        <v>0</v>
      </c>
      <c r="AM443" s="57">
        <f t="shared" si="10"/>
        <v>0</v>
      </c>
      <c r="AN443" s="57">
        <f t="shared" si="11"/>
        <v>0</v>
      </c>
      <c r="AO443" s="57">
        <f t="shared" si="12"/>
        <v>0</v>
      </c>
    </row>
    <row r="444">
      <c r="A444" s="53"/>
      <c r="B444" s="55"/>
      <c r="C444" s="55"/>
      <c r="D444" s="56"/>
      <c r="E444" s="56"/>
      <c r="F444" s="55"/>
      <c r="G444" s="55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>
        <f t="shared" si="1"/>
        <v>0</v>
      </c>
      <c r="AE444" s="56">
        <f t="shared" si="2"/>
        <v>0</v>
      </c>
      <c r="AF444" s="56">
        <f t="shared" si="3"/>
        <v>0</v>
      </c>
      <c r="AG444" s="57">
        <f t="shared" si="4"/>
        <v>0</v>
      </c>
      <c r="AH444" s="57">
        <f t="shared" si="5"/>
        <v>0</v>
      </c>
      <c r="AI444" s="57">
        <f t="shared" si="6"/>
        <v>0</v>
      </c>
      <c r="AJ444" s="57">
        <f t="shared" si="7"/>
        <v>0</v>
      </c>
      <c r="AK444" s="56">
        <f t="shared" si="8"/>
        <v>0</v>
      </c>
      <c r="AL444" s="57">
        <f t="shared" si="9"/>
        <v>0</v>
      </c>
      <c r="AM444" s="57">
        <f t="shared" si="10"/>
        <v>0</v>
      </c>
      <c r="AN444" s="57">
        <f t="shared" si="11"/>
        <v>0</v>
      </c>
      <c r="AO444" s="57">
        <f t="shared" si="12"/>
        <v>0</v>
      </c>
    </row>
    <row r="445">
      <c r="A445" s="53"/>
      <c r="B445" s="55"/>
      <c r="C445" s="55"/>
      <c r="D445" s="56"/>
      <c r="E445" s="56"/>
      <c r="F445" s="55"/>
      <c r="G445" s="55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>
        <f t="shared" si="1"/>
        <v>0</v>
      </c>
      <c r="AE445" s="56">
        <f t="shared" si="2"/>
        <v>0</v>
      </c>
      <c r="AF445" s="56">
        <f t="shared" si="3"/>
        <v>0</v>
      </c>
      <c r="AG445" s="57">
        <f t="shared" si="4"/>
        <v>0</v>
      </c>
      <c r="AH445" s="57">
        <f t="shared" si="5"/>
        <v>0</v>
      </c>
      <c r="AI445" s="57">
        <f t="shared" si="6"/>
        <v>0</v>
      </c>
      <c r="AJ445" s="57">
        <f t="shared" si="7"/>
        <v>0</v>
      </c>
      <c r="AK445" s="56">
        <f t="shared" si="8"/>
        <v>0</v>
      </c>
      <c r="AL445" s="57">
        <f t="shared" si="9"/>
        <v>0</v>
      </c>
      <c r="AM445" s="57">
        <f t="shared" si="10"/>
        <v>0</v>
      </c>
      <c r="AN445" s="57">
        <f t="shared" si="11"/>
        <v>0</v>
      </c>
      <c r="AO445" s="57">
        <f t="shared" si="12"/>
        <v>0</v>
      </c>
    </row>
    <row r="446">
      <c r="A446" s="53"/>
      <c r="B446" s="55"/>
      <c r="C446" s="55"/>
      <c r="D446" s="56"/>
      <c r="E446" s="56"/>
      <c r="F446" s="55"/>
      <c r="G446" s="55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>
        <f t="shared" si="1"/>
        <v>0</v>
      </c>
      <c r="AE446" s="56">
        <f t="shared" si="2"/>
        <v>0</v>
      </c>
      <c r="AF446" s="56">
        <f t="shared" si="3"/>
        <v>0</v>
      </c>
      <c r="AG446" s="57">
        <f t="shared" si="4"/>
        <v>0</v>
      </c>
      <c r="AH446" s="57">
        <f t="shared" si="5"/>
        <v>0</v>
      </c>
      <c r="AI446" s="57">
        <f t="shared" si="6"/>
        <v>0</v>
      </c>
      <c r="AJ446" s="57">
        <f t="shared" si="7"/>
        <v>0</v>
      </c>
      <c r="AK446" s="56">
        <f t="shared" si="8"/>
        <v>0</v>
      </c>
      <c r="AL446" s="57">
        <f t="shared" si="9"/>
        <v>0</v>
      </c>
      <c r="AM446" s="57">
        <f t="shared" si="10"/>
        <v>0</v>
      </c>
      <c r="AN446" s="57">
        <f t="shared" si="11"/>
        <v>0</v>
      </c>
      <c r="AO446" s="57">
        <f t="shared" si="12"/>
        <v>0</v>
      </c>
    </row>
    <row r="447">
      <c r="A447" s="53"/>
      <c r="B447" s="55"/>
      <c r="C447" s="55"/>
      <c r="D447" s="56"/>
      <c r="E447" s="56"/>
      <c r="F447" s="55"/>
      <c r="G447" s="55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>
        <f t="shared" si="1"/>
        <v>0</v>
      </c>
      <c r="AE447" s="56">
        <f t="shared" si="2"/>
        <v>0</v>
      </c>
      <c r="AF447" s="56">
        <f t="shared" si="3"/>
        <v>0</v>
      </c>
      <c r="AG447" s="57">
        <f t="shared" si="4"/>
        <v>0</v>
      </c>
      <c r="AH447" s="57">
        <f t="shared" si="5"/>
        <v>0</v>
      </c>
      <c r="AI447" s="57">
        <f t="shared" si="6"/>
        <v>0</v>
      </c>
      <c r="AJ447" s="57">
        <f t="shared" si="7"/>
        <v>0</v>
      </c>
      <c r="AK447" s="56">
        <f t="shared" si="8"/>
        <v>0</v>
      </c>
      <c r="AL447" s="57">
        <f t="shared" si="9"/>
        <v>0</v>
      </c>
      <c r="AM447" s="57">
        <f t="shared" si="10"/>
        <v>0</v>
      </c>
      <c r="AN447" s="57">
        <f t="shared" si="11"/>
        <v>0</v>
      </c>
      <c r="AO447" s="57">
        <f t="shared" si="12"/>
        <v>0</v>
      </c>
    </row>
    <row r="448">
      <c r="A448" s="53"/>
      <c r="B448" s="55"/>
      <c r="C448" s="55"/>
      <c r="D448" s="56"/>
      <c r="E448" s="56"/>
      <c r="F448" s="55"/>
      <c r="G448" s="55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>
        <f t="shared" si="1"/>
        <v>0</v>
      </c>
      <c r="AE448" s="56">
        <f t="shared" si="2"/>
        <v>0</v>
      </c>
      <c r="AF448" s="56">
        <f t="shared" si="3"/>
        <v>0</v>
      </c>
      <c r="AG448" s="57">
        <f t="shared" si="4"/>
        <v>0</v>
      </c>
      <c r="AH448" s="57">
        <f t="shared" si="5"/>
        <v>0</v>
      </c>
      <c r="AI448" s="57">
        <f t="shared" si="6"/>
        <v>0</v>
      </c>
      <c r="AJ448" s="57">
        <f t="shared" si="7"/>
        <v>0</v>
      </c>
      <c r="AK448" s="56">
        <f t="shared" si="8"/>
        <v>0</v>
      </c>
      <c r="AL448" s="57">
        <f t="shared" si="9"/>
        <v>0</v>
      </c>
      <c r="AM448" s="57">
        <f t="shared" si="10"/>
        <v>0</v>
      </c>
      <c r="AN448" s="57">
        <f t="shared" si="11"/>
        <v>0</v>
      </c>
      <c r="AO448" s="57">
        <f t="shared" si="12"/>
        <v>0</v>
      </c>
    </row>
    <row r="449">
      <c r="A449" s="53"/>
      <c r="B449" s="55"/>
      <c r="C449" s="55"/>
      <c r="D449" s="56"/>
      <c r="E449" s="56"/>
      <c r="F449" s="55"/>
      <c r="G449" s="55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>
        <f t="shared" si="1"/>
        <v>0</v>
      </c>
      <c r="AE449" s="56">
        <f t="shared" si="2"/>
        <v>0</v>
      </c>
      <c r="AF449" s="56">
        <f t="shared" si="3"/>
        <v>0</v>
      </c>
      <c r="AG449" s="57">
        <f t="shared" si="4"/>
        <v>0</v>
      </c>
      <c r="AH449" s="57">
        <f t="shared" si="5"/>
        <v>0</v>
      </c>
      <c r="AI449" s="57">
        <f t="shared" si="6"/>
        <v>0</v>
      </c>
      <c r="AJ449" s="57">
        <f t="shared" si="7"/>
        <v>0</v>
      </c>
      <c r="AK449" s="56">
        <f t="shared" si="8"/>
        <v>0</v>
      </c>
      <c r="AL449" s="57">
        <f t="shared" si="9"/>
        <v>0</v>
      </c>
      <c r="AM449" s="57">
        <f t="shared" si="10"/>
        <v>0</v>
      </c>
      <c r="AN449" s="57">
        <f t="shared" si="11"/>
        <v>0</v>
      </c>
      <c r="AO449" s="57">
        <f t="shared" si="12"/>
        <v>0</v>
      </c>
    </row>
    <row r="450">
      <c r="A450" s="53"/>
      <c r="B450" s="55"/>
      <c r="C450" s="55"/>
      <c r="D450" s="56"/>
      <c r="E450" s="56"/>
      <c r="F450" s="55"/>
      <c r="G450" s="55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>
        <f t="shared" si="1"/>
        <v>0</v>
      </c>
      <c r="AE450" s="56">
        <f t="shared" si="2"/>
        <v>0</v>
      </c>
      <c r="AF450" s="56">
        <f t="shared" si="3"/>
        <v>0</v>
      </c>
      <c r="AG450" s="57">
        <f t="shared" si="4"/>
        <v>0</v>
      </c>
      <c r="AH450" s="57">
        <f t="shared" si="5"/>
        <v>0</v>
      </c>
      <c r="AI450" s="57">
        <f t="shared" si="6"/>
        <v>0</v>
      </c>
      <c r="AJ450" s="57">
        <f t="shared" si="7"/>
        <v>0</v>
      </c>
      <c r="AK450" s="56">
        <f t="shared" si="8"/>
        <v>0</v>
      </c>
      <c r="AL450" s="57">
        <f t="shared" si="9"/>
        <v>0</v>
      </c>
      <c r="AM450" s="57">
        <f t="shared" si="10"/>
        <v>0</v>
      </c>
      <c r="AN450" s="57">
        <f t="shared" si="11"/>
        <v>0</v>
      </c>
      <c r="AO450" s="57">
        <f t="shared" si="12"/>
        <v>0</v>
      </c>
    </row>
    <row r="451">
      <c r="A451" s="53"/>
      <c r="B451" s="55"/>
      <c r="C451" s="55"/>
      <c r="D451" s="56"/>
      <c r="E451" s="56"/>
      <c r="F451" s="55"/>
      <c r="G451" s="55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>
        <f t="shared" si="1"/>
        <v>0</v>
      </c>
      <c r="AE451" s="56">
        <f t="shared" si="2"/>
        <v>0</v>
      </c>
      <c r="AF451" s="56">
        <f t="shared" si="3"/>
        <v>0</v>
      </c>
      <c r="AG451" s="57">
        <f t="shared" si="4"/>
        <v>0</v>
      </c>
      <c r="AH451" s="57">
        <f t="shared" si="5"/>
        <v>0</v>
      </c>
      <c r="AI451" s="57">
        <f t="shared" si="6"/>
        <v>0</v>
      </c>
      <c r="AJ451" s="57">
        <f t="shared" si="7"/>
        <v>0</v>
      </c>
      <c r="AK451" s="56">
        <f t="shared" si="8"/>
        <v>0</v>
      </c>
      <c r="AL451" s="57">
        <f t="shared" si="9"/>
        <v>0</v>
      </c>
      <c r="AM451" s="57">
        <f t="shared" si="10"/>
        <v>0</v>
      </c>
      <c r="AN451" s="57">
        <f t="shared" si="11"/>
        <v>0</v>
      </c>
      <c r="AO451" s="57">
        <f t="shared" si="12"/>
        <v>0</v>
      </c>
    </row>
    <row r="452">
      <c r="A452" s="53"/>
      <c r="B452" s="55"/>
      <c r="C452" s="55"/>
      <c r="D452" s="56"/>
      <c r="E452" s="56"/>
      <c r="F452" s="55"/>
      <c r="G452" s="55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60"/>
      <c r="AA452" s="56"/>
      <c r="AB452" s="60"/>
      <c r="AC452" s="60"/>
      <c r="AD452" s="56">
        <f t="shared" si="1"/>
        <v>0</v>
      </c>
      <c r="AE452" s="56">
        <f t="shared" si="2"/>
        <v>0</v>
      </c>
      <c r="AF452" s="56">
        <f t="shared" si="3"/>
        <v>0</v>
      </c>
      <c r="AG452" s="57">
        <f t="shared" si="4"/>
        <v>0</v>
      </c>
      <c r="AH452" s="57">
        <f t="shared" si="5"/>
        <v>0</v>
      </c>
      <c r="AI452" s="57">
        <f t="shared" si="6"/>
        <v>0</v>
      </c>
      <c r="AJ452" s="57">
        <f t="shared" si="7"/>
        <v>0</v>
      </c>
      <c r="AK452" s="56">
        <f t="shared" si="8"/>
        <v>0</v>
      </c>
      <c r="AL452" s="57">
        <f t="shared" si="9"/>
        <v>0</v>
      </c>
      <c r="AM452" s="57">
        <f t="shared" si="10"/>
        <v>0</v>
      </c>
      <c r="AN452" s="57">
        <f t="shared" si="11"/>
        <v>0</v>
      </c>
      <c r="AO452" s="57">
        <f t="shared" si="12"/>
        <v>0</v>
      </c>
    </row>
    <row r="453">
      <c r="A453" s="53"/>
      <c r="B453" s="55"/>
      <c r="C453" s="55"/>
      <c r="D453" s="56"/>
      <c r="E453" s="56"/>
      <c r="F453" s="55"/>
      <c r="G453" s="55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60"/>
      <c r="AA453" s="56"/>
      <c r="AB453" s="60"/>
      <c r="AC453" s="60"/>
      <c r="AD453" s="56">
        <f t="shared" si="1"/>
        <v>0</v>
      </c>
      <c r="AE453" s="56">
        <f t="shared" si="2"/>
        <v>0</v>
      </c>
      <c r="AF453" s="56">
        <f t="shared" si="3"/>
        <v>0</v>
      </c>
      <c r="AG453" s="57">
        <f t="shared" si="4"/>
        <v>0</v>
      </c>
      <c r="AH453" s="57">
        <f t="shared" si="5"/>
        <v>0</v>
      </c>
      <c r="AI453" s="57">
        <f t="shared" si="6"/>
        <v>0</v>
      </c>
      <c r="AJ453" s="57">
        <f t="shared" si="7"/>
        <v>0</v>
      </c>
      <c r="AK453" s="56">
        <f t="shared" si="8"/>
        <v>0</v>
      </c>
      <c r="AL453" s="57">
        <f t="shared" si="9"/>
        <v>0</v>
      </c>
      <c r="AM453" s="57">
        <f t="shared" si="10"/>
        <v>0</v>
      </c>
      <c r="AN453" s="57">
        <f t="shared" si="11"/>
        <v>0</v>
      </c>
      <c r="AO453" s="57">
        <f t="shared" si="12"/>
        <v>0</v>
      </c>
    </row>
    <row r="454">
      <c r="A454" s="53"/>
      <c r="B454" s="55"/>
      <c r="C454" s="55"/>
      <c r="D454" s="56"/>
      <c r="E454" s="56"/>
      <c r="F454" s="55"/>
      <c r="G454" s="55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60"/>
      <c r="AA454" s="56"/>
      <c r="AB454" s="60"/>
      <c r="AC454" s="60"/>
      <c r="AD454" s="56">
        <f t="shared" si="1"/>
        <v>0</v>
      </c>
      <c r="AE454" s="56">
        <f t="shared" si="2"/>
        <v>0</v>
      </c>
      <c r="AF454" s="56">
        <f t="shared" si="3"/>
        <v>0</v>
      </c>
      <c r="AG454" s="57">
        <f t="shared" si="4"/>
        <v>0</v>
      </c>
      <c r="AH454" s="57">
        <f t="shared" si="5"/>
        <v>0</v>
      </c>
      <c r="AI454" s="57">
        <f t="shared" si="6"/>
        <v>0</v>
      </c>
      <c r="AJ454" s="57">
        <f t="shared" si="7"/>
        <v>0</v>
      </c>
      <c r="AK454" s="56">
        <f t="shared" si="8"/>
        <v>0</v>
      </c>
      <c r="AL454" s="57">
        <f t="shared" si="9"/>
        <v>0</v>
      </c>
      <c r="AM454" s="57">
        <f t="shared" si="10"/>
        <v>0</v>
      </c>
      <c r="AN454" s="57">
        <f t="shared" si="11"/>
        <v>0</v>
      </c>
      <c r="AO454" s="57">
        <f t="shared" si="12"/>
        <v>0</v>
      </c>
    </row>
    <row r="455">
      <c r="A455" s="53"/>
      <c r="B455" s="55"/>
      <c r="C455" s="55"/>
      <c r="D455" s="56"/>
      <c r="E455" s="56"/>
      <c r="F455" s="55"/>
      <c r="G455" s="55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>
        <f t="shared" si="1"/>
        <v>0</v>
      </c>
      <c r="AE455" s="56">
        <f t="shared" si="2"/>
        <v>0</v>
      </c>
      <c r="AF455" s="56">
        <f t="shared" si="3"/>
        <v>0</v>
      </c>
      <c r="AG455" s="57">
        <f t="shared" si="4"/>
        <v>0</v>
      </c>
      <c r="AH455" s="57">
        <f t="shared" si="5"/>
        <v>0</v>
      </c>
      <c r="AI455" s="57">
        <f t="shared" si="6"/>
        <v>0</v>
      </c>
      <c r="AJ455" s="57">
        <f t="shared" si="7"/>
        <v>0</v>
      </c>
      <c r="AK455" s="56">
        <f t="shared" si="8"/>
        <v>0</v>
      </c>
      <c r="AL455" s="57">
        <f t="shared" si="9"/>
        <v>0</v>
      </c>
      <c r="AM455" s="57">
        <f t="shared" si="10"/>
        <v>0</v>
      </c>
      <c r="AN455" s="57">
        <f t="shared" si="11"/>
        <v>0</v>
      </c>
      <c r="AO455" s="57">
        <f t="shared" si="12"/>
        <v>0</v>
      </c>
    </row>
    <row r="456">
      <c r="A456" s="53"/>
      <c r="B456" s="55"/>
      <c r="C456" s="55"/>
      <c r="D456" s="56"/>
      <c r="E456" s="56"/>
      <c r="F456" s="55"/>
      <c r="G456" s="55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>
        <f t="shared" si="1"/>
        <v>0</v>
      </c>
      <c r="AE456" s="56">
        <f t="shared" si="2"/>
        <v>0</v>
      </c>
      <c r="AF456" s="56">
        <f t="shared" si="3"/>
        <v>0</v>
      </c>
      <c r="AG456" s="57">
        <f t="shared" si="4"/>
        <v>0</v>
      </c>
      <c r="AH456" s="57">
        <f t="shared" si="5"/>
        <v>0</v>
      </c>
      <c r="AI456" s="57">
        <f t="shared" si="6"/>
        <v>0</v>
      </c>
      <c r="AJ456" s="57">
        <f t="shared" si="7"/>
        <v>0</v>
      </c>
      <c r="AK456" s="56">
        <f t="shared" si="8"/>
        <v>0</v>
      </c>
      <c r="AL456" s="57">
        <f t="shared" si="9"/>
        <v>0</v>
      </c>
      <c r="AM456" s="57">
        <f t="shared" si="10"/>
        <v>0</v>
      </c>
      <c r="AN456" s="57">
        <f t="shared" si="11"/>
        <v>0</v>
      </c>
      <c r="AO456" s="57">
        <f t="shared" si="12"/>
        <v>0</v>
      </c>
    </row>
    <row r="457">
      <c r="A457" s="53"/>
      <c r="B457" s="55"/>
      <c r="C457" s="55"/>
      <c r="D457" s="56"/>
      <c r="E457" s="56"/>
      <c r="F457" s="55"/>
      <c r="G457" s="55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>
        <f t="shared" si="1"/>
        <v>0</v>
      </c>
      <c r="AE457" s="56">
        <f t="shared" si="2"/>
        <v>0</v>
      </c>
      <c r="AF457" s="56">
        <f t="shared" si="3"/>
        <v>0</v>
      </c>
      <c r="AG457" s="57">
        <f t="shared" si="4"/>
        <v>0</v>
      </c>
      <c r="AH457" s="57">
        <f t="shared" si="5"/>
        <v>0</v>
      </c>
      <c r="AI457" s="57">
        <f t="shared" si="6"/>
        <v>0</v>
      </c>
      <c r="AJ457" s="57">
        <f t="shared" si="7"/>
        <v>0</v>
      </c>
      <c r="AK457" s="56">
        <f t="shared" si="8"/>
        <v>0</v>
      </c>
      <c r="AL457" s="57">
        <f t="shared" si="9"/>
        <v>0</v>
      </c>
      <c r="AM457" s="57">
        <f t="shared" si="10"/>
        <v>0</v>
      </c>
      <c r="AN457" s="57">
        <f t="shared" si="11"/>
        <v>0</v>
      </c>
      <c r="AO457" s="57">
        <f t="shared" si="12"/>
        <v>0</v>
      </c>
    </row>
    <row r="458">
      <c r="A458" s="53"/>
      <c r="B458" s="55"/>
      <c r="C458" s="55"/>
      <c r="D458" s="56"/>
      <c r="E458" s="56"/>
      <c r="F458" s="55"/>
      <c r="G458" s="55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>
        <f t="shared" si="1"/>
        <v>0</v>
      </c>
      <c r="AE458" s="56">
        <f t="shared" si="2"/>
        <v>0</v>
      </c>
      <c r="AF458" s="56">
        <f t="shared" si="3"/>
        <v>0</v>
      </c>
      <c r="AG458" s="57">
        <f t="shared" si="4"/>
        <v>0</v>
      </c>
      <c r="AH458" s="57">
        <f t="shared" si="5"/>
        <v>0</v>
      </c>
      <c r="AI458" s="57">
        <f t="shared" si="6"/>
        <v>0</v>
      </c>
      <c r="AJ458" s="57">
        <f t="shared" si="7"/>
        <v>0</v>
      </c>
      <c r="AK458" s="56">
        <f t="shared" si="8"/>
        <v>0</v>
      </c>
      <c r="AL458" s="57">
        <f t="shared" si="9"/>
        <v>0</v>
      </c>
      <c r="AM458" s="57">
        <f t="shared" si="10"/>
        <v>0</v>
      </c>
      <c r="AN458" s="57">
        <f t="shared" si="11"/>
        <v>0</v>
      </c>
      <c r="AO458" s="57">
        <f t="shared" si="12"/>
        <v>0</v>
      </c>
    </row>
    <row r="459">
      <c r="A459" s="53"/>
      <c r="B459" s="55"/>
      <c r="C459" s="55"/>
      <c r="D459" s="56"/>
      <c r="E459" s="56"/>
      <c r="F459" s="55"/>
      <c r="G459" s="55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>
        <f t="shared" si="1"/>
        <v>0</v>
      </c>
      <c r="AE459" s="56">
        <f t="shared" si="2"/>
        <v>0</v>
      </c>
      <c r="AF459" s="56">
        <f t="shared" si="3"/>
        <v>0</v>
      </c>
      <c r="AG459" s="57">
        <f t="shared" si="4"/>
        <v>0</v>
      </c>
      <c r="AH459" s="57">
        <f t="shared" si="5"/>
        <v>0</v>
      </c>
      <c r="AI459" s="57">
        <f t="shared" si="6"/>
        <v>0</v>
      </c>
      <c r="AJ459" s="57">
        <f t="shared" si="7"/>
        <v>0</v>
      </c>
      <c r="AK459" s="56">
        <f t="shared" si="8"/>
        <v>0</v>
      </c>
      <c r="AL459" s="57">
        <f t="shared" si="9"/>
        <v>0</v>
      </c>
      <c r="AM459" s="57">
        <f t="shared" si="10"/>
        <v>0</v>
      </c>
      <c r="AN459" s="57">
        <f t="shared" si="11"/>
        <v>0</v>
      </c>
      <c r="AO459" s="57">
        <f t="shared" si="12"/>
        <v>0</v>
      </c>
    </row>
    <row r="460">
      <c r="A460" s="53"/>
      <c r="B460" s="55"/>
      <c r="C460" s="55"/>
      <c r="D460" s="56"/>
      <c r="E460" s="56"/>
      <c r="F460" s="55"/>
      <c r="G460" s="55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60"/>
      <c r="AA460" s="60"/>
      <c r="AB460" s="60"/>
      <c r="AC460" s="60"/>
      <c r="AD460" s="56">
        <f t="shared" si="1"/>
        <v>0</v>
      </c>
      <c r="AE460" s="56">
        <f t="shared" si="2"/>
        <v>0</v>
      </c>
      <c r="AF460" s="56">
        <f t="shared" si="3"/>
        <v>0</v>
      </c>
      <c r="AG460" s="57">
        <f t="shared" si="4"/>
        <v>0</v>
      </c>
      <c r="AH460" s="57">
        <f t="shared" si="5"/>
        <v>0</v>
      </c>
      <c r="AI460" s="57">
        <f t="shared" si="6"/>
        <v>0</v>
      </c>
      <c r="AJ460" s="57">
        <f t="shared" si="7"/>
        <v>0</v>
      </c>
      <c r="AK460" s="56">
        <f t="shared" si="8"/>
        <v>0</v>
      </c>
      <c r="AL460" s="57">
        <f t="shared" si="9"/>
        <v>0</v>
      </c>
      <c r="AM460" s="57">
        <f t="shared" si="10"/>
        <v>0</v>
      </c>
      <c r="AN460" s="57">
        <f t="shared" si="11"/>
        <v>0</v>
      </c>
      <c r="AO460" s="57">
        <f t="shared" si="12"/>
        <v>0</v>
      </c>
    </row>
    <row r="461">
      <c r="A461" s="53"/>
      <c r="B461" s="55"/>
      <c r="C461" s="55"/>
      <c r="D461" s="56"/>
      <c r="E461" s="56"/>
      <c r="F461" s="55"/>
      <c r="G461" s="55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>
        <f t="shared" si="1"/>
        <v>0</v>
      </c>
      <c r="AE461" s="56">
        <f t="shared" si="2"/>
        <v>0</v>
      </c>
      <c r="AF461" s="56">
        <f t="shared" si="3"/>
        <v>0</v>
      </c>
      <c r="AG461" s="57">
        <f t="shared" si="4"/>
        <v>0</v>
      </c>
      <c r="AH461" s="57">
        <f t="shared" si="5"/>
        <v>0</v>
      </c>
      <c r="AI461" s="57">
        <f t="shared" si="6"/>
        <v>0</v>
      </c>
      <c r="AJ461" s="57">
        <f t="shared" si="7"/>
        <v>0</v>
      </c>
      <c r="AK461" s="56">
        <f t="shared" si="8"/>
        <v>0</v>
      </c>
      <c r="AL461" s="57">
        <f t="shared" si="9"/>
        <v>0</v>
      </c>
      <c r="AM461" s="57">
        <f t="shared" si="10"/>
        <v>0</v>
      </c>
      <c r="AN461" s="57">
        <f t="shared" si="11"/>
        <v>0</v>
      </c>
      <c r="AO461" s="57">
        <f t="shared" si="12"/>
        <v>0</v>
      </c>
    </row>
    <row r="462">
      <c r="A462" s="53"/>
      <c r="B462" s="55"/>
      <c r="C462" s="55"/>
      <c r="D462" s="56"/>
      <c r="E462" s="56"/>
      <c r="F462" s="55"/>
      <c r="G462" s="55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>
        <f t="shared" si="1"/>
        <v>0</v>
      </c>
      <c r="AE462" s="56">
        <f t="shared" si="2"/>
        <v>0</v>
      </c>
      <c r="AF462" s="56">
        <f t="shared" si="3"/>
        <v>0</v>
      </c>
      <c r="AG462" s="57">
        <f t="shared" si="4"/>
        <v>0</v>
      </c>
      <c r="AH462" s="57">
        <f t="shared" si="5"/>
        <v>0</v>
      </c>
      <c r="AI462" s="57">
        <f t="shared" si="6"/>
        <v>0</v>
      </c>
      <c r="AJ462" s="57">
        <f t="shared" si="7"/>
        <v>0</v>
      </c>
      <c r="AK462" s="56">
        <f t="shared" si="8"/>
        <v>0</v>
      </c>
      <c r="AL462" s="57">
        <f t="shared" si="9"/>
        <v>0</v>
      </c>
      <c r="AM462" s="57">
        <f t="shared" si="10"/>
        <v>0</v>
      </c>
      <c r="AN462" s="57">
        <f t="shared" si="11"/>
        <v>0</v>
      </c>
      <c r="AO462" s="57">
        <f t="shared" si="12"/>
        <v>0</v>
      </c>
    </row>
    <row r="463">
      <c r="A463" s="53"/>
      <c r="B463" s="55"/>
      <c r="C463" s="55"/>
      <c r="D463" s="56"/>
      <c r="E463" s="56"/>
      <c r="F463" s="55"/>
      <c r="G463" s="55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>
        <f t="shared" si="1"/>
        <v>0</v>
      </c>
      <c r="AE463" s="56">
        <f t="shared" si="2"/>
        <v>0</v>
      </c>
      <c r="AF463" s="56">
        <f t="shared" si="3"/>
        <v>0</v>
      </c>
      <c r="AG463" s="57">
        <f t="shared" si="4"/>
        <v>0</v>
      </c>
      <c r="AH463" s="57">
        <f t="shared" si="5"/>
        <v>0</v>
      </c>
      <c r="AI463" s="57">
        <f t="shared" si="6"/>
        <v>0</v>
      </c>
      <c r="AJ463" s="57">
        <f t="shared" si="7"/>
        <v>0</v>
      </c>
      <c r="AK463" s="56">
        <f t="shared" si="8"/>
        <v>0</v>
      </c>
      <c r="AL463" s="57">
        <f t="shared" si="9"/>
        <v>0</v>
      </c>
      <c r="AM463" s="57">
        <f t="shared" si="10"/>
        <v>0</v>
      </c>
      <c r="AN463" s="57">
        <f t="shared" si="11"/>
        <v>0</v>
      </c>
      <c r="AO463" s="57">
        <f t="shared" si="12"/>
        <v>0</v>
      </c>
    </row>
    <row r="464">
      <c r="A464" s="53"/>
      <c r="B464" s="55"/>
      <c r="C464" s="55"/>
      <c r="D464" s="56"/>
      <c r="E464" s="56"/>
      <c r="F464" s="55"/>
      <c r="G464" s="55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>
        <f t="shared" si="1"/>
        <v>0</v>
      </c>
      <c r="AE464" s="56">
        <f t="shared" si="2"/>
        <v>0</v>
      </c>
      <c r="AF464" s="56">
        <f t="shared" si="3"/>
        <v>0</v>
      </c>
      <c r="AG464" s="57">
        <f t="shared" si="4"/>
        <v>0</v>
      </c>
      <c r="AH464" s="57">
        <f t="shared" si="5"/>
        <v>0</v>
      </c>
      <c r="AI464" s="57">
        <f t="shared" si="6"/>
        <v>0</v>
      </c>
      <c r="AJ464" s="57">
        <f t="shared" si="7"/>
        <v>0</v>
      </c>
      <c r="AK464" s="56">
        <f t="shared" si="8"/>
        <v>0</v>
      </c>
      <c r="AL464" s="57">
        <f t="shared" si="9"/>
        <v>0</v>
      </c>
      <c r="AM464" s="57">
        <f t="shared" si="10"/>
        <v>0</v>
      </c>
      <c r="AN464" s="57">
        <f t="shared" si="11"/>
        <v>0</v>
      </c>
      <c r="AO464" s="57">
        <f t="shared" si="12"/>
        <v>0</v>
      </c>
    </row>
    <row r="465">
      <c r="A465" s="53"/>
      <c r="B465" s="55"/>
      <c r="C465" s="55"/>
      <c r="D465" s="56"/>
      <c r="E465" s="56"/>
      <c r="F465" s="55"/>
      <c r="G465" s="55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>
        <f t="shared" si="1"/>
        <v>0</v>
      </c>
      <c r="AE465" s="56">
        <f t="shared" si="2"/>
        <v>0</v>
      </c>
      <c r="AF465" s="56">
        <f t="shared" si="3"/>
        <v>0</v>
      </c>
      <c r="AG465" s="57">
        <f t="shared" si="4"/>
        <v>0</v>
      </c>
      <c r="AH465" s="57">
        <f t="shared" si="5"/>
        <v>0</v>
      </c>
      <c r="AI465" s="57">
        <f t="shared" si="6"/>
        <v>0</v>
      </c>
      <c r="AJ465" s="57">
        <f t="shared" si="7"/>
        <v>0</v>
      </c>
      <c r="AK465" s="56">
        <f t="shared" si="8"/>
        <v>0</v>
      </c>
      <c r="AL465" s="57">
        <f t="shared" si="9"/>
        <v>0</v>
      </c>
      <c r="AM465" s="57">
        <f t="shared" si="10"/>
        <v>0</v>
      </c>
      <c r="AN465" s="57">
        <f t="shared" si="11"/>
        <v>0</v>
      </c>
      <c r="AO465" s="57">
        <f t="shared" si="12"/>
        <v>0</v>
      </c>
    </row>
    <row r="466">
      <c r="A466" s="53"/>
      <c r="B466" s="55"/>
      <c r="C466" s="55"/>
      <c r="D466" s="56"/>
      <c r="E466" s="56"/>
      <c r="F466" s="55"/>
      <c r="G466" s="55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>
        <f t="shared" si="1"/>
        <v>0</v>
      </c>
      <c r="AE466" s="56">
        <f t="shared" si="2"/>
        <v>0</v>
      </c>
      <c r="AF466" s="56">
        <f t="shared" si="3"/>
        <v>0</v>
      </c>
      <c r="AG466" s="57">
        <f t="shared" si="4"/>
        <v>0</v>
      </c>
      <c r="AH466" s="57">
        <f t="shared" si="5"/>
        <v>0</v>
      </c>
      <c r="AI466" s="57">
        <f t="shared" si="6"/>
        <v>0</v>
      </c>
      <c r="AJ466" s="57">
        <f t="shared" si="7"/>
        <v>0</v>
      </c>
      <c r="AK466" s="56">
        <f t="shared" si="8"/>
        <v>0</v>
      </c>
      <c r="AL466" s="57">
        <f t="shared" si="9"/>
        <v>0</v>
      </c>
      <c r="AM466" s="57">
        <f t="shared" si="10"/>
        <v>0</v>
      </c>
      <c r="AN466" s="57">
        <f t="shared" si="11"/>
        <v>0</v>
      </c>
      <c r="AO466" s="57">
        <f t="shared" si="12"/>
        <v>0</v>
      </c>
    </row>
    <row r="467">
      <c r="A467" s="53"/>
      <c r="B467" s="55"/>
      <c r="C467" s="55"/>
      <c r="D467" s="56"/>
      <c r="E467" s="56"/>
      <c r="F467" s="55"/>
      <c r="G467" s="55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>
        <f t="shared" si="1"/>
        <v>0</v>
      </c>
      <c r="AE467" s="56">
        <f t="shared" si="2"/>
        <v>0</v>
      </c>
      <c r="AF467" s="56">
        <f t="shared" si="3"/>
        <v>0</v>
      </c>
      <c r="AG467" s="57">
        <f t="shared" si="4"/>
        <v>0</v>
      </c>
      <c r="AH467" s="57">
        <f t="shared" si="5"/>
        <v>0</v>
      </c>
      <c r="AI467" s="57">
        <f t="shared" si="6"/>
        <v>0</v>
      </c>
      <c r="AJ467" s="57">
        <f t="shared" si="7"/>
        <v>0</v>
      </c>
      <c r="AK467" s="56">
        <f t="shared" si="8"/>
        <v>0</v>
      </c>
      <c r="AL467" s="57">
        <f t="shared" si="9"/>
        <v>0</v>
      </c>
      <c r="AM467" s="57">
        <f t="shared" si="10"/>
        <v>0</v>
      </c>
      <c r="AN467" s="57">
        <f t="shared" si="11"/>
        <v>0</v>
      </c>
      <c r="AO467" s="57">
        <f t="shared" si="12"/>
        <v>0</v>
      </c>
    </row>
    <row r="468">
      <c r="A468" s="53"/>
      <c r="B468" s="55"/>
      <c r="C468" s="55"/>
      <c r="D468" s="56"/>
      <c r="E468" s="56"/>
      <c r="F468" s="55"/>
      <c r="G468" s="55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>
        <f t="shared" si="1"/>
        <v>0</v>
      </c>
      <c r="AE468" s="56">
        <f t="shared" si="2"/>
        <v>0</v>
      </c>
      <c r="AF468" s="56">
        <f t="shared" si="3"/>
        <v>0</v>
      </c>
      <c r="AG468" s="57">
        <f t="shared" si="4"/>
        <v>0</v>
      </c>
      <c r="AH468" s="57">
        <f t="shared" si="5"/>
        <v>0</v>
      </c>
      <c r="AI468" s="57">
        <f t="shared" si="6"/>
        <v>0</v>
      </c>
      <c r="AJ468" s="57">
        <f t="shared" si="7"/>
        <v>0</v>
      </c>
      <c r="AK468" s="56">
        <f t="shared" si="8"/>
        <v>0</v>
      </c>
      <c r="AL468" s="57">
        <f t="shared" si="9"/>
        <v>0</v>
      </c>
      <c r="AM468" s="57">
        <f t="shared" si="10"/>
        <v>0</v>
      </c>
      <c r="AN468" s="57">
        <f t="shared" si="11"/>
        <v>0</v>
      </c>
      <c r="AO468" s="57">
        <f t="shared" si="12"/>
        <v>0</v>
      </c>
    </row>
    <row r="469">
      <c r="A469" s="53"/>
      <c r="B469" s="55"/>
      <c r="C469" s="55"/>
      <c r="D469" s="56"/>
      <c r="E469" s="56"/>
      <c r="F469" s="55"/>
      <c r="G469" s="55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60"/>
      <c r="AA469" s="60"/>
      <c r="AB469" s="60"/>
      <c r="AC469" s="60"/>
      <c r="AD469" s="56">
        <f t="shared" si="1"/>
        <v>0</v>
      </c>
      <c r="AE469" s="56">
        <f t="shared" si="2"/>
        <v>0</v>
      </c>
      <c r="AF469" s="56">
        <f t="shared" si="3"/>
        <v>0</v>
      </c>
      <c r="AG469" s="57">
        <f t="shared" si="4"/>
        <v>0</v>
      </c>
      <c r="AH469" s="57">
        <f t="shared" si="5"/>
        <v>0</v>
      </c>
      <c r="AI469" s="57">
        <f t="shared" si="6"/>
        <v>0</v>
      </c>
      <c r="AJ469" s="57">
        <f t="shared" si="7"/>
        <v>0</v>
      </c>
      <c r="AK469" s="56">
        <f t="shared" si="8"/>
        <v>0</v>
      </c>
      <c r="AL469" s="57">
        <f t="shared" si="9"/>
        <v>0</v>
      </c>
      <c r="AM469" s="57">
        <f t="shared" si="10"/>
        <v>0</v>
      </c>
      <c r="AN469" s="57">
        <f t="shared" si="11"/>
        <v>0</v>
      </c>
      <c r="AO469" s="57">
        <f t="shared" si="12"/>
        <v>0</v>
      </c>
    </row>
    <row r="470">
      <c r="A470" s="53"/>
      <c r="B470" s="55"/>
      <c r="C470" s="55"/>
      <c r="D470" s="56"/>
      <c r="E470" s="56"/>
      <c r="F470" s="55"/>
      <c r="G470" s="55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>
        <f t="shared" si="1"/>
        <v>0</v>
      </c>
      <c r="AE470" s="56">
        <f t="shared" si="2"/>
        <v>0</v>
      </c>
      <c r="AF470" s="56">
        <f t="shared" si="3"/>
        <v>0</v>
      </c>
      <c r="AG470" s="57">
        <f t="shared" si="4"/>
        <v>0</v>
      </c>
      <c r="AH470" s="57">
        <f t="shared" si="5"/>
        <v>0</v>
      </c>
      <c r="AI470" s="57">
        <f t="shared" si="6"/>
        <v>0</v>
      </c>
      <c r="AJ470" s="57">
        <f t="shared" si="7"/>
        <v>0</v>
      </c>
      <c r="AK470" s="56">
        <f t="shared" si="8"/>
        <v>0</v>
      </c>
      <c r="AL470" s="57">
        <f t="shared" si="9"/>
        <v>0</v>
      </c>
      <c r="AM470" s="57">
        <f t="shared" si="10"/>
        <v>0</v>
      </c>
      <c r="AN470" s="57">
        <f t="shared" si="11"/>
        <v>0</v>
      </c>
      <c r="AO470" s="57">
        <f t="shared" si="12"/>
        <v>0</v>
      </c>
    </row>
    <row r="471">
      <c r="A471" s="53"/>
      <c r="B471" s="55"/>
      <c r="C471" s="55"/>
      <c r="D471" s="56"/>
      <c r="E471" s="56"/>
      <c r="F471" s="55"/>
      <c r="G471" s="55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60"/>
      <c r="AA471" s="60"/>
      <c r="AB471" s="60"/>
      <c r="AC471" s="60"/>
      <c r="AD471" s="56">
        <f t="shared" si="1"/>
        <v>0</v>
      </c>
      <c r="AE471" s="56">
        <f t="shared" si="2"/>
        <v>0</v>
      </c>
      <c r="AF471" s="56">
        <f t="shared" si="3"/>
        <v>0</v>
      </c>
      <c r="AG471" s="57">
        <f t="shared" si="4"/>
        <v>0</v>
      </c>
      <c r="AH471" s="57">
        <f t="shared" si="5"/>
        <v>0</v>
      </c>
      <c r="AI471" s="57">
        <f t="shared" si="6"/>
        <v>0</v>
      </c>
      <c r="AJ471" s="57">
        <f t="shared" si="7"/>
        <v>0</v>
      </c>
      <c r="AK471" s="56">
        <f t="shared" si="8"/>
        <v>0</v>
      </c>
      <c r="AL471" s="57">
        <f t="shared" si="9"/>
        <v>0</v>
      </c>
      <c r="AM471" s="57">
        <f t="shared" si="10"/>
        <v>0</v>
      </c>
      <c r="AN471" s="57">
        <f t="shared" si="11"/>
        <v>0</v>
      </c>
      <c r="AO471" s="57">
        <f t="shared" si="12"/>
        <v>0</v>
      </c>
    </row>
    <row r="472">
      <c r="A472" s="53"/>
      <c r="B472" s="55"/>
      <c r="C472" s="55"/>
      <c r="D472" s="56"/>
      <c r="E472" s="56"/>
      <c r="F472" s="55"/>
      <c r="G472" s="55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>
        <f t="shared" si="1"/>
        <v>0</v>
      </c>
      <c r="AE472" s="56">
        <f t="shared" si="2"/>
        <v>0</v>
      </c>
      <c r="AF472" s="56">
        <f t="shared" si="3"/>
        <v>0</v>
      </c>
      <c r="AG472" s="57">
        <f t="shared" si="4"/>
        <v>0</v>
      </c>
      <c r="AH472" s="57">
        <f t="shared" si="5"/>
        <v>0</v>
      </c>
      <c r="AI472" s="57">
        <f t="shared" si="6"/>
        <v>0</v>
      </c>
      <c r="AJ472" s="57">
        <f t="shared" si="7"/>
        <v>0</v>
      </c>
      <c r="AK472" s="56">
        <f t="shared" si="8"/>
        <v>0</v>
      </c>
      <c r="AL472" s="57">
        <f t="shared" si="9"/>
        <v>0</v>
      </c>
      <c r="AM472" s="57">
        <f t="shared" si="10"/>
        <v>0</v>
      </c>
      <c r="AN472" s="57">
        <f t="shared" si="11"/>
        <v>0</v>
      </c>
      <c r="AO472" s="57">
        <f t="shared" si="12"/>
        <v>0</v>
      </c>
    </row>
    <row r="473">
      <c r="A473" s="53"/>
      <c r="B473" s="55"/>
      <c r="C473" s="55"/>
      <c r="D473" s="56"/>
      <c r="E473" s="56"/>
      <c r="F473" s="55"/>
      <c r="G473" s="55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>
        <f t="shared" si="1"/>
        <v>0</v>
      </c>
      <c r="AE473" s="56">
        <f t="shared" si="2"/>
        <v>0</v>
      </c>
      <c r="AF473" s="56">
        <f t="shared" si="3"/>
        <v>0</v>
      </c>
      <c r="AG473" s="57">
        <f t="shared" si="4"/>
        <v>0</v>
      </c>
      <c r="AH473" s="57">
        <f t="shared" si="5"/>
        <v>0</v>
      </c>
      <c r="AI473" s="57">
        <f t="shared" si="6"/>
        <v>0</v>
      </c>
      <c r="AJ473" s="57">
        <f t="shared" si="7"/>
        <v>0</v>
      </c>
      <c r="AK473" s="56">
        <f t="shared" si="8"/>
        <v>0</v>
      </c>
      <c r="AL473" s="57">
        <f t="shared" si="9"/>
        <v>0</v>
      </c>
      <c r="AM473" s="57">
        <f t="shared" si="10"/>
        <v>0</v>
      </c>
      <c r="AN473" s="57">
        <f t="shared" si="11"/>
        <v>0</v>
      </c>
      <c r="AO473" s="57">
        <f t="shared" si="12"/>
        <v>0</v>
      </c>
    </row>
    <row r="474">
      <c r="A474" s="53"/>
      <c r="B474" s="55"/>
      <c r="C474" s="55"/>
      <c r="D474" s="56"/>
      <c r="E474" s="56"/>
      <c r="F474" s="55"/>
      <c r="G474" s="55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>
        <f t="shared" si="1"/>
        <v>0</v>
      </c>
      <c r="AE474" s="56">
        <f t="shared" si="2"/>
        <v>0</v>
      </c>
      <c r="AF474" s="56">
        <f t="shared" si="3"/>
        <v>0</v>
      </c>
      <c r="AG474" s="57">
        <f t="shared" si="4"/>
        <v>0</v>
      </c>
      <c r="AH474" s="57">
        <f t="shared" si="5"/>
        <v>0</v>
      </c>
      <c r="AI474" s="57">
        <f t="shared" si="6"/>
        <v>0</v>
      </c>
      <c r="AJ474" s="57">
        <f t="shared" si="7"/>
        <v>0</v>
      </c>
      <c r="AK474" s="56">
        <f t="shared" si="8"/>
        <v>0</v>
      </c>
      <c r="AL474" s="57">
        <f t="shared" si="9"/>
        <v>0</v>
      </c>
      <c r="AM474" s="57">
        <f t="shared" si="10"/>
        <v>0</v>
      </c>
      <c r="AN474" s="57">
        <f t="shared" si="11"/>
        <v>0</v>
      </c>
      <c r="AO474" s="57">
        <f t="shared" si="12"/>
        <v>0</v>
      </c>
    </row>
    <row r="475">
      <c r="A475" s="53"/>
      <c r="B475" s="55"/>
      <c r="C475" s="55"/>
      <c r="D475" s="56"/>
      <c r="E475" s="56"/>
      <c r="F475" s="55"/>
      <c r="G475" s="55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>
        <f t="shared" si="1"/>
        <v>0</v>
      </c>
      <c r="AE475" s="56">
        <f t="shared" si="2"/>
        <v>0</v>
      </c>
      <c r="AF475" s="56">
        <f t="shared" si="3"/>
        <v>0</v>
      </c>
      <c r="AG475" s="57">
        <f t="shared" si="4"/>
        <v>0</v>
      </c>
      <c r="AH475" s="57">
        <f t="shared" si="5"/>
        <v>0</v>
      </c>
      <c r="AI475" s="57">
        <f t="shared" si="6"/>
        <v>0</v>
      </c>
      <c r="AJ475" s="57">
        <f t="shared" si="7"/>
        <v>0</v>
      </c>
      <c r="AK475" s="56">
        <f t="shared" si="8"/>
        <v>0</v>
      </c>
      <c r="AL475" s="57">
        <f t="shared" si="9"/>
        <v>0</v>
      </c>
      <c r="AM475" s="57">
        <f t="shared" si="10"/>
        <v>0</v>
      </c>
      <c r="AN475" s="57">
        <f t="shared" si="11"/>
        <v>0</v>
      </c>
      <c r="AO475" s="57">
        <f t="shared" si="12"/>
        <v>0</v>
      </c>
    </row>
    <row r="476">
      <c r="A476" s="53"/>
      <c r="B476" s="55"/>
      <c r="C476" s="55"/>
      <c r="D476" s="56"/>
      <c r="E476" s="56"/>
      <c r="F476" s="55"/>
      <c r="G476" s="55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>
        <f t="shared" si="1"/>
        <v>0</v>
      </c>
      <c r="AE476" s="56">
        <f t="shared" si="2"/>
        <v>0</v>
      </c>
      <c r="AF476" s="56">
        <f t="shared" si="3"/>
        <v>0</v>
      </c>
      <c r="AG476" s="57">
        <f t="shared" si="4"/>
        <v>0</v>
      </c>
      <c r="AH476" s="57">
        <f t="shared" si="5"/>
        <v>0</v>
      </c>
      <c r="AI476" s="57">
        <f t="shared" si="6"/>
        <v>0</v>
      </c>
      <c r="AJ476" s="57">
        <f t="shared" si="7"/>
        <v>0</v>
      </c>
      <c r="AK476" s="56">
        <f t="shared" si="8"/>
        <v>0</v>
      </c>
      <c r="AL476" s="57">
        <f t="shared" si="9"/>
        <v>0</v>
      </c>
      <c r="AM476" s="57">
        <f t="shared" si="10"/>
        <v>0</v>
      </c>
      <c r="AN476" s="57">
        <f t="shared" si="11"/>
        <v>0</v>
      </c>
      <c r="AO476" s="57">
        <f t="shared" si="12"/>
        <v>0</v>
      </c>
    </row>
    <row r="477">
      <c r="A477" s="53"/>
      <c r="B477" s="55"/>
      <c r="C477" s="55"/>
      <c r="D477" s="56"/>
      <c r="E477" s="56"/>
      <c r="F477" s="55"/>
      <c r="G477" s="55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>
        <f t="shared" si="1"/>
        <v>0</v>
      </c>
      <c r="AE477" s="56">
        <f t="shared" si="2"/>
        <v>0</v>
      </c>
      <c r="AF477" s="56">
        <f t="shared" si="3"/>
        <v>0</v>
      </c>
      <c r="AG477" s="57">
        <f t="shared" si="4"/>
        <v>0</v>
      </c>
      <c r="AH477" s="57">
        <f t="shared" si="5"/>
        <v>0</v>
      </c>
      <c r="AI477" s="57">
        <f t="shared" si="6"/>
        <v>0</v>
      </c>
      <c r="AJ477" s="57">
        <f t="shared" si="7"/>
        <v>0</v>
      </c>
      <c r="AK477" s="56">
        <f t="shared" si="8"/>
        <v>0</v>
      </c>
      <c r="AL477" s="57">
        <f t="shared" si="9"/>
        <v>0</v>
      </c>
      <c r="AM477" s="57">
        <f t="shared" si="10"/>
        <v>0</v>
      </c>
      <c r="AN477" s="57">
        <f t="shared" si="11"/>
        <v>0</v>
      </c>
      <c r="AO477" s="57">
        <f t="shared" si="12"/>
        <v>0</v>
      </c>
    </row>
    <row r="478">
      <c r="A478" s="53"/>
      <c r="B478" s="55"/>
      <c r="C478" s="55"/>
      <c r="D478" s="56"/>
      <c r="E478" s="56"/>
      <c r="F478" s="55"/>
      <c r="G478" s="55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>
        <f t="shared" si="1"/>
        <v>0</v>
      </c>
      <c r="AE478" s="56">
        <f t="shared" si="2"/>
        <v>0</v>
      </c>
      <c r="AF478" s="56">
        <f t="shared" si="3"/>
        <v>0</v>
      </c>
      <c r="AG478" s="57">
        <f t="shared" si="4"/>
        <v>0</v>
      </c>
      <c r="AH478" s="57">
        <f t="shared" si="5"/>
        <v>0</v>
      </c>
      <c r="AI478" s="57">
        <f t="shared" si="6"/>
        <v>0</v>
      </c>
      <c r="AJ478" s="57">
        <f t="shared" si="7"/>
        <v>0</v>
      </c>
      <c r="AK478" s="56">
        <f t="shared" si="8"/>
        <v>0</v>
      </c>
      <c r="AL478" s="57">
        <f t="shared" si="9"/>
        <v>0</v>
      </c>
      <c r="AM478" s="57">
        <f t="shared" si="10"/>
        <v>0</v>
      </c>
      <c r="AN478" s="57">
        <f t="shared" si="11"/>
        <v>0</v>
      </c>
      <c r="AO478" s="57">
        <f t="shared" si="12"/>
        <v>0</v>
      </c>
    </row>
    <row r="479">
      <c r="A479" s="53"/>
      <c r="B479" s="55"/>
      <c r="C479" s="55"/>
      <c r="D479" s="56"/>
      <c r="E479" s="56"/>
      <c r="F479" s="55"/>
      <c r="G479" s="55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>
        <f t="shared" si="1"/>
        <v>0</v>
      </c>
      <c r="AE479" s="56">
        <f t="shared" si="2"/>
        <v>0</v>
      </c>
      <c r="AF479" s="56">
        <f t="shared" si="3"/>
        <v>0</v>
      </c>
      <c r="AG479" s="57">
        <f t="shared" si="4"/>
        <v>0</v>
      </c>
      <c r="AH479" s="57">
        <f t="shared" si="5"/>
        <v>0</v>
      </c>
      <c r="AI479" s="57">
        <f t="shared" si="6"/>
        <v>0</v>
      </c>
      <c r="AJ479" s="57">
        <f t="shared" si="7"/>
        <v>0</v>
      </c>
      <c r="AK479" s="56">
        <f t="shared" si="8"/>
        <v>0</v>
      </c>
      <c r="AL479" s="57">
        <f t="shared" si="9"/>
        <v>0</v>
      </c>
      <c r="AM479" s="57">
        <f t="shared" si="10"/>
        <v>0</v>
      </c>
      <c r="AN479" s="57">
        <f t="shared" si="11"/>
        <v>0</v>
      </c>
      <c r="AO479" s="57">
        <f t="shared" si="12"/>
        <v>0</v>
      </c>
    </row>
    <row r="480">
      <c r="A480" s="53"/>
      <c r="B480" s="55"/>
      <c r="C480" s="55"/>
      <c r="D480" s="56"/>
      <c r="E480" s="56"/>
      <c r="F480" s="55"/>
      <c r="G480" s="55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>
        <f t="shared" si="1"/>
        <v>0</v>
      </c>
      <c r="AE480" s="56">
        <f t="shared" si="2"/>
        <v>0</v>
      </c>
      <c r="AF480" s="56">
        <f t="shared" si="3"/>
        <v>0</v>
      </c>
      <c r="AG480" s="57">
        <f t="shared" si="4"/>
        <v>0</v>
      </c>
      <c r="AH480" s="57">
        <f t="shared" si="5"/>
        <v>0</v>
      </c>
      <c r="AI480" s="57">
        <f t="shared" si="6"/>
        <v>0</v>
      </c>
      <c r="AJ480" s="57">
        <f t="shared" si="7"/>
        <v>0</v>
      </c>
      <c r="AK480" s="56">
        <f t="shared" si="8"/>
        <v>0</v>
      </c>
      <c r="AL480" s="57">
        <f t="shared" si="9"/>
        <v>0</v>
      </c>
      <c r="AM480" s="57">
        <f t="shared" si="10"/>
        <v>0</v>
      </c>
      <c r="AN480" s="57">
        <f t="shared" si="11"/>
        <v>0</v>
      </c>
      <c r="AO480" s="57">
        <f t="shared" si="12"/>
        <v>0</v>
      </c>
    </row>
    <row r="481">
      <c r="A481" s="53"/>
      <c r="B481" s="55"/>
      <c r="C481" s="55"/>
      <c r="D481" s="56"/>
      <c r="E481" s="56"/>
      <c r="F481" s="55"/>
      <c r="G481" s="55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>
        <f t="shared" si="1"/>
        <v>0</v>
      </c>
      <c r="AE481" s="56">
        <f t="shared" si="2"/>
        <v>0</v>
      </c>
      <c r="AF481" s="56">
        <f t="shared" si="3"/>
        <v>0</v>
      </c>
      <c r="AG481" s="57">
        <f t="shared" si="4"/>
        <v>0</v>
      </c>
      <c r="AH481" s="57">
        <f t="shared" si="5"/>
        <v>0</v>
      </c>
      <c r="AI481" s="57">
        <f t="shared" si="6"/>
        <v>0</v>
      </c>
      <c r="AJ481" s="57">
        <f t="shared" si="7"/>
        <v>0</v>
      </c>
      <c r="AK481" s="56">
        <f t="shared" si="8"/>
        <v>0</v>
      </c>
      <c r="AL481" s="57">
        <f t="shared" si="9"/>
        <v>0</v>
      </c>
      <c r="AM481" s="57">
        <f t="shared" si="10"/>
        <v>0</v>
      </c>
      <c r="AN481" s="57">
        <f t="shared" si="11"/>
        <v>0</v>
      </c>
      <c r="AO481" s="57">
        <f t="shared" si="12"/>
        <v>0</v>
      </c>
    </row>
    <row r="482">
      <c r="A482" s="53"/>
      <c r="B482" s="55"/>
      <c r="C482" s="55"/>
      <c r="D482" s="56"/>
      <c r="E482" s="56"/>
      <c r="F482" s="55"/>
      <c r="G482" s="55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>
        <f t="shared" si="1"/>
        <v>0</v>
      </c>
      <c r="AE482" s="56">
        <f t="shared" si="2"/>
        <v>0</v>
      </c>
      <c r="AF482" s="56">
        <f t="shared" si="3"/>
        <v>0</v>
      </c>
      <c r="AG482" s="57">
        <f t="shared" si="4"/>
        <v>0</v>
      </c>
      <c r="AH482" s="57">
        <f t="shared" si="5"/>
        <v>0</v>
      </c>
      <c r="AI482" s="57">
        <f t="shared" si="6"/>
        <v>0</v>
      </c>
      <c r="AJ482" s="57">
        <f t="shared" si="7"/>
        <v>0</v>
      </c>
      <c r="AK482" s="56">
        <f t="shared" si="8"/>
        <v>0</v>
      </c>
      <c r="AL482" s="57">
        <f t="shared" si="9"/>
        <v>0</v>
      </c>
      <c r="AM482" s="57">
        <f t="shared" si="10"/>
        <v>0</v>
      </c>
      <c r="AN482" s="57">
        <f t="shared" si="11"/>
        <v>0</v>
      </c>
      <c r="AO482" s="57">
        <f t="shared" si="12"/>
        <v>0</v>
      </c>
    </row>
    <row r="483">
      <c r="A483" s="53"/>
      <c r="B483" s="55"/>
      <c r="C483" s="55"/>
      <c r="D483" s="56"/>
      <c r="E483" s="56"/>
      <c r="F483" s="55"/>
      <c r="G483" s="55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>
        <f t="shared" si="1"/>
        <v>0</v>
      </c>
      <c r="AE483" s="56">
        <f t="shared" si="2"/>
        <v>0</v>
      </c>
      <c r="AF483" s="56">
        <f t="shared" si="3"/>
        <v>0</v>
      </c>
      <c r="AG483" s="57">
        <f t="shared" si="4"/>
        <v>0</v>
      </c>
      <c r="AH483" s="57">
        <f t="shared" si="5"/>
        <v>0</v>
      </c>
      <c r="AI483" s="57">
        <f t="shared" si="6"/>
        <v>0</v>
      </c>
      <c r="AJ483" s="57">
        <f t="shared" si="7"/>
        <v>0</v>
      </c>
      <c r="AK483" s="56">
        <f t="shared" si="8"/>
        <v>0</v>
      </c>
      <c r="AL483" s="57">
        <f t="shared" si="9"/>
        <v>0</v>
      </c>
      <c r="AM483" s="57">
        <f t="shared" si="10"/>
        <v>0</v>
      </c>
      <c r="AN483" s="57">
        <f t="shared" si="11"/>
        <v>0</v>
      </c>
      <c r="AO483" s="57">
        <f t="shared" si="12"/>
        <v>0</v>
      </c>
    </row>
    <row r="484">
      <c r="A484" s="53"/>
      <c r="B484" s="55"/>
      <c r="C484" s="55"/>
      <c r="D484" s="56"/>
      <c r="E484" s="56"/>
      <c r="F484" s="55"/>
      <c r="G484" s="55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>
        <f t="shared" si="1"/>
        <v>0</v>
      </c>
      <c r="AE484" s="56">
        <f t="shared" si="2"/>
        <v>0</v>
      </c>
      <c r="AF484" s="56">
        <f t="shared" si="3"/>
        <v>0</v>
      </c>
      <c r="AG484" s="57">
        <f t="shared" si="4"/>
        <v>0</v>
      </c>
      <c r="AH484" s="57">
        <f t="shared" si="5"/>
        <v>0</v>
      </c>
      <c r="AI484" s="57">
        <f t="shared" si="6"/>
        <v>0</v>
      </c>
      <c r="AJ484" s="57">
        <f t="shared" si="7"/>
        <v>0</v>
      </c>
      <c r="AK484" s="56">
        <f t="shared" si="8"/>
        <v>0</v>
      </c>
      <c r="AL484" s="57">
        <f t="shared" si="9"/>
        <v>0</v>
      </c>
      <c r="AM484" s="57">
        <f t="shared" si="10"/>
        <v>0</v>
      </c>
      <c r="AN484" s="57">
        <f t="shared" si="11"/>
        <v>0</v>
      </c>
      <c r="AO484" s="57">
        <f t="shared" si="12"/>
        <v>0</v>
      </c>
    </row>
    <row r="485">
      <c r="A485" s="53"/>
      <c r="B485" s="55"/>
      <c r="C485" s="55"/>
      <c r="D485" s="56"/>
      <c r="E485" s="56"/>
      <c r="F485" s="55"/>
      <c r="G485" s="55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>
        <f t="shared" si="1"/>
        <v>0</v>
      </c>
      <c r="AE485" s="56">
        <f t="shared" si="2"/>
        <v>0</v>
      </c>
      <c r="AF485" s="56">
        <f t="shared" si="3"/>
        <v>0</v>
      </c>
      <c r="AG485" s="57">
        <f t="shared" si="4"/>
        <v>0</v>
      </c>
      <c r="AH485" s="57">
        <f t="shared" si="5"/>
        <v>0</v>
      </c>
      <c r="AI485" s="57">
        <f t="shared" si="6"/>
        <v>0</v>
      </c>
      <c r="AJ485" s="57">
        <f t="shared" si="7"/>
        <v>0</v>
      </c>
      <c r="AK485" s="56">
        <f t="shared" si="8"/>
        <v>0</v>
      </c>
      <c r="AL485" s="57">
        <f t="shared" si="9"/>
        <v>0</v>
      </c>
      <c r="AM485" s="57">
        <f t="shared" si="10"/>
        <v>0</v>
      </c>
      <c r="AN485" s="57">
        <f t="shared" si="11"/>
        <v>0</v>
      </c>
      <c r="AO485" s="57">
        <f t="shared" si="12"/>
        <v>0</v>
      </c>
    </row>
    <row r="486">
      <c r="A486" s="53"/>
      <c r="B486" s="55"/>
      <c r="C486" s="55"/>
      <c r="D486" s="56"/>
      <c r="E486" s="56"/>
      <c r="F486" s="55"/>
      <c r="G486" s="55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>
        <f t="shared" si="1"/>
        <v>0</v>
      </c>
      <c r="AE486" s="56">
        <f t="shared" si="2"/>
        <v>0</v>
      </c>
      <c r="AF486" s="56">
        <f t="shared" si="3"/>
        <v>0</v>
      </c>
      <c r="AG486" s="57">
        <f t="shared" si="4"/>
        <v>0</v>
      </c>
      <c r="AH486" s="57">
        <f t="shared" si="5"/>
        <v>0</v>
      </c>
      <c r="AI486" s="57">
        <f t="shared" si="6"/>
        <v>0</v>
      </c>
      <c r="AJ486" s="57">
        <f t="shared" si="7"/>
        <v>0</v>
      </c>
      <c r="AK486" s="56">
        <f t="shared" si="8"/>
        <v>0</v>
      </c>
      <c r="AL486" s="57">
        <f t="shared" si="9"/>
        <v>0</v>
      </c>
      <c r="AM486" s="57">
        <f t="shared" si="10"/>
        <v>0</v>
      </c>
      <c r="AN486" s="57">
        <f t="shared" si="11"/>
        <v>0</v>
      </c>
      <c r="AO486" s="57">
        <f t="shared" si="12"/>
        <v>0</v>
      </c>
    </row>
    <row r="487">
      <c r="A487" s="53"/>
      <c r="B487" s="55"/>
      <c r="C487" s="55"/>
      <c r="D487" s="56"/>
      <c r="E487" s="56"/>
      <c r="F487" s="55"/>
      <c r="G487" s="55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>
        <f t="shared" si="1"/>
        <v>0</v>
      </c>
      <c r="AE487" s="56">
        <f t="shared" si="2"/>
        <v>0</v>
      </c>
      <c r="AF487" s="56">
        <f t="shared" si="3"/>
        <v>0</v>
      </c>
      <c r="AG487" s="57">
        <f t="shared" si="4"/>
        <v>0</v>
      </c>
      <c r="AH487" s="57">
        <f t="shared" si="5"/>
        <v>0</v>
      </c>
      <c r="AI487" s="57">
        <f t="shared" si="6"/>
        <v>0</v>
      </c>
      <c r="AJ487" s="57">
        <f t="shared" si="7"/>
        <v>0</v>
      </c>
      <c r="AK487" s="56">
        <f t="shared" si="8"/>
        <v>0</v>
      </c>
      <c r="AL487" s="57">
        <f t="shared" si="9"/>
        <v>0</v>
      </c>
      <c r="AM487" s="57">
        <f t="shared" si="10"/>
        <v>0</v>
      </c>
      <c r="AN487" s="57">
        <f t="shared" si="11"/>
        <v>0</v>
      </c>
      <c r="AO487" s="57">
        <f t="shared" si="12"/>
        <v>0</v>
      </c>
    </row>
    <row r="488">
      <c r="A488" s="53"/>
      <c r="B488" s="55"/>
      <c r="C488" s="55"/>
      <c r="D488" s="56"/>
      <c r="E488" s="56"/>
      <c r="F488" s="55"/>
      <c r="G488" s="55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>
        <f t="shared" si="1"/>
        <v>0</v>
      </c>
      <c r="AE488" s="56">
        <f t="shared" si="2"/>
        <v>0</v>
      </c>
      <c r="AF488" s="56">
        <f t="shared" si="3"/>
        <v>0</v>
      </c>
      <c r="AG488" s="57">
        <f t="shared" si="4"/>
        <v>0</v>
      </c>
      <c r="AH488" s="57">
        <f t="shared" si="5"/>
        <v>0</v>
      </c>
      <c r="AI488" s="57">
        <f t="shared" si="6"/>
        <v>0</v>
      </c>
      <c r="AJ488" s="57">
        <f t="shared" si="7"/>
        <v>0</v>
      </c>
      <c r="AK488" s="56">
        <f t="shared" si="8"/>
        <v>0</v>
      </c>
      <c r="AL488" s="57">
        <f t="shared" si="9"/>
        <v>0</v>
      </c>
      <c r="AM488" s="57">
        <f t="shared" si="10"/>
        <v>0</v>
      </c>
      <c r="AN488" s="57">
        <f t="shared" si="11"/>
        <v>0</v>
      </c>
      <c r="AO488" s="57">
        <f t="shared" si="12"/>
        <v>0</v>
      </c>
    </row>
    <row r="489">
      <c r="A489" s="53"/>
      <c r="B489" s="55"/>
      <c r="C489" s="55"/>
      <c r="D489" s="56"/>
      <c r="E489" s="56"/>
      <c r="F489" s="55"/>
      <c r="G489" s="55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>
        <f t="shared" si="1"/>
        <v>0</v>
      </c>
      <c r="AE489" s="56">
        <f t="shared" si="2"/>
        <v>0</v>
      </c>
      <c r="AF489" s="56">
        <f t="shared" si="3"/>
        <v>0</v>
      </c>
      <c r="AG489" s="57">
        <f t="shared" si="4"/>
        <v>0</v>
      </c>
      <c r="AH489" s="57">
        <f t="shared" si="5"/>
        <v>0</v>
      </c>
      <c r="AI489" s="57">
        <f t="shared" si="6"/>
        <v>0</v>
      </c>
      <c r="AJ489" s="57">
        <f t="shared" si="7"/>
        <v>0</v>
      </c>
      <c r="AK489" s="56">
        <f t="shared" si="8"/>
        <v>0</v>
      </c>
      <c r="AL489" s="57">
        <f t="shared" si="9"/>
        <v>0</v>
      </c>
      <c r="AM489" s="57">
        <f t="shared" si="10"/>
        <v>0</v>
      </c>
      <c r="AN489" s="57">
        <f t="shared" si="11"/>
        <v>0</v>
      </c>
      <c r="AO489" s="57">
        <f t="shared" si="12"/>
        <v>0</v>
      </c>
    </row>
    <row r="490">
      <c r="A490" s="53"/>
      <c r="B490" s="55"/>
      <c r="C490" s="55"/>
      <c r="D490" s="56"/>
      <c r="E490" s="56"/>
      <c r="F490" s="55"/>
      <c r="G490" s="55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>
        <f t="shared" si="1"/>
        <v>0</v>
      </c>
      <c r="AE490" s="56">
        <f t="shared" si="2"/>
        <v>0</v>
      </c>
      <c r="AF490" s="56">
        <f t="shared" si="3"/>
        <v>0</v>
      </c>
      <c r="AG490" s="57">
        <f t="shared" si="4"/>
        <v>0</v>
      </c>
      <c r="AH490" s="57">
        <f t="shared" si="5"/>
        <v>0</v>
      </c>
      <c r="AI490" s="57">
        <f t="shared" si="6"/>
        <v>0</v>
      </c>
      <c r="AJ490" s="57">
        <f t="shared" si="7"/>
        <v>0</v>
      </c>
      <c r="AK490" s="56">
        <f t="shared" si="8"/>
        <v>0</v>
      </c>
      <c r="AL490" s="57">
        <f t="shared" si="9"/>
        <v>0</v>
      </c>
      <c r="AM490" s="57">
        <f t="shared" si="10"/>
        <v>0</v>
      </c>
      <c r="AN490" s="57">
        <f t="shared" si="11"/>
        <v>0</v>
      </c>
      <c r="AO490" s="57">
        <f t="shared" si="12"/>
        <v>0</v>
      </c>
    </row>
    <row r="491">
      <c r="A491" s="53"/>
      <c r="B491" s="55"/>
      <c r="C491" s="55"/>
      <c r="D491" s="56"/>
      <c r="E491" s="56"/>
      <c r="F491" s="55"/>
      <c r="G491" s="55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>
        <f t="shared" si="1"/>
        <v>0</v>
      </c>
      <c r="AE491" s="56">
        <f t="shared" si="2"/>
        <v>0</v>
      </c>
      <c r="AF491" s="56">
        <f t="shared" si="3"/>
        <v>0</v>
      </c>
      <c r="AG491" s="57">
        <f t="shared" si="4"/>
        <v>0</v>
      </c>
      <c r="AH491" s="57">
        <f t="shared" si="5"/>
        <v>0</v>
      </c>
      <c r="AI491" s="57">
        <f t="shared" si="6"/>
        <v>0</v>
      </c>
      <c r="AJ491" s="57">
        <f t="shared" si="7"/>
        <v>0</v>
      </c>
      <c r="AK491" s="56">
        <f t="shared" si="8"/>
        <v>0</v>
      </c>
      <c r="AL491" s="57">
        <f t="shared" si="9"/>
        <v>0</v>
      </c>
      <c r="AM491" s="57">
        <f t="shared" si="10"/>
        <v>0</v>
      </c>
      <c r="AN491" s="57">
        <f t="shared" si="11"/>
        <v>0</v>
      </c>
      <c r="AO491" s="57">
        <f t="shared" si="12"/>
        <v>0</v>
      </c>
    </row>
    <row r="492">
      <c r="A492" s="53"/>
      <c r="B492" s="55"/>
      <c r="C492" s="55"/>
      <c r="D492" s="56"/>
      <c r="E492" s="56"/>
      <c r="F492" s="55"/>
      <c r="G492" s="55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>
        <f t="shared" si="1"/>
        <v>0</v>
      </c>
      <c r="AE492" s="56">
        <f t="shared" si="2"/>
        <v>0</v>
      </c>
      <c r="AF492" s="56">
        <f t="shared" si="3"/>
        <v>0</v>
      </c>
      <c r="AG492" s="57">
        <f t="shared" si="4"/>
        <v>0</v>
      </c>
      <c r="AH492" s="57">
        <f t="shared" si="5"/>
        <v>0</v>
      </c>
      <c r="AI492" s="57">
        <f t="shared" si="6"/>
        <v>0</v>
      </c>
      <c r="AJ492" s="57">
        <f t="shared" si="7"/>
        <v>0</v>
      </c>
      <c r="AK492" s="56">
        <f t="shared" si="8"/>
        <v>0</v>
      </c>
      <c r="AL492" s="57">
        <f t="shared" si="9"/>
        <v>0</v>
      </c>
      <c r="AM492" s="57">
        <f t="shared" si="10"/>
        <v>0</v>
      </c>
      <c r="AN492" s="57">
        <f t="shared" si="11"/>
        <v>0</v>
      </c>
      <c r="AO492" s="57">
        <f t="shared" si="12"/>
        <v>0</v>
      </c>
    </row>
    <row r="493">
      <c r="A493" s="53"/>
      <c r="B493" s="55"/>
      <c r="C493" s="55"/>
      <c r="D493" s="56"/>
      <c r="E493" s="56"/>
      <c r="F493" s="55"/>
      <c r="G493" s="55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>
        <f t="shared" si="1"/>
        <v>0</v>
      </c>
      <c r="AE493" s="56">
        <f t="shared" si="2"/>
        <v>0</v>
      </c>
      <c r="AF493" s="56">
        <f t="shared" si="3"/>
        <v>0</v>
      </c>
      <c r="AG493" s="57">
        <f t="shared" si="4"/>
        <v>0</v>
      </c>
      <c r="AH493" s="57">
        <f t="shared" si="5"/>
        <v>0</v>
      </c>
      <c r="AI493" s="57">
        <f t="shared" si="6"/>
        <v>0</v>
      </c>
      <c r="AJ493" s="57">
        <f t="shared" si="7"/>
        <v>0</v>
      </c>
      <c r="AK493" s="56">
        <f t="shared" si="8"/>
        <v>0</v>
      </c>
      <c r="AL493" s="57">
        <f t="shared" si="9"/>
        <v>0</v>
      </c>
      <c r="AM493" s="57">
        <f t="shared" si="10"/>
        <v>0</v>
      </c>
      <c r="AN493" s="57">
        <f t="shared" si="11"/>
        <v>0</v>
      </c>
      <c r="AO493" s="57">
        <f t="shared" si="12"/>
        <v>0</v>
      </c>
    </row>
    <row r="494">
      <c r="A494" s="53"/>
      <c r="B494" s="55"/>
      <c r="C494" s="55"/>
      <c r="D494" s="56"/>
      <c r="E494" s="56"/>
      <c r="F494" s="55"/>
      <c r="G494" s="55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>
        <f t="shared" si="1"/>
        <v>0</v>
      </c>
      <c r="AE494" s="56">
        <f t="shared" si="2"/>
        <v>0</v>
      </c>
      <c r="AF494" s="56">
        <f t="shared" si="3"/>
        <v>0</v>
      </c>
      <c r="AG494" s="57">
        <f t="shared" si="4"/>
        <v>0</v>
      </c>
      <c r="AH494" s="57">
        <f t="shared" si="5"/>
        <v>0</v>
      </c>
      <c r="AI494" s="57">
        <f t="shared" si="6"/>
        <v>0</v>
      </c>
      <c r="AJ494" s="57">
        <f t="shared" si="7"/>
        <v>0</v>
      </c>
      <c r="AK494" s="56">
        <f t="shared" si="8"/>
        <v>0</v>
      </c>
      <c r="AL494" s="57">
        <f t="shared" si="9"/>
        <v>0</v>
      </c>
      <c r="AM494" s="57">
        <f t="shared" si="10"/>
        <v>0</v>
      </c>
      <c r="AN494" s="57">
        <f t="shared" si="11"/>
        <v>0</v>
      </c>
      <c r="AO494" s="57">
        <f t="shared" si="12"/>
        <v>0</v>
      </c>
    </row>
    <row r="495">
      <c r="A495" s="53"/>
      <c r="B495" s="55"/>
      <c r="C495" s="55"/>
      <c r="D495" s="56"/>
      <c r="E495" s="56"/>
      <c r="F495" s="55"/>
      <c r="G495" s="55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>
        <f t="shared" si="1"/>
        <v>0</v>
      </c>
      <c r="AE495" s="56">
        <f t="shared" si="2"/>
        <v>0</v>
      </c>
      <c r="AF495" s="56">
        <f t="shared" si="3"/>
        <v>0</v>
      </c>
      <c r="AG495" s="57">
        <f t="shared" si="4"/>
        <v>0</v>
      </c>
      <c r="AH495" s="57">
        <f t="shared" si="5"/>
        <v>0</v>
      </c>
      <c r="AI495" s="57">
        <f t="shared" si="6"/>
        <v>0</v>
      </c>
      <c r="AJ495" s="57">
        <f t="shared" si="7"/>
        <v>0</v>
      </c>
      <c r="AK495" s="56">
        <f t="shared" si="8"/>
        <v>0</v>
      </c>
      <c r="AL495" s="57">
        <f t="shared" si="9"/>
        <v>0</v>
      </c>
      <c r="AM495" s="57">
        <f t="shared" si="10"/>
        <v>0</v>
      </c>
      <c r="AN495" s="57">
        <f t="shared" si="11"/>
        <v>0</v>
      </c>
      <c r="AO495" s="57">
        <f t="shared" si="12"/>
        <v>0</v>
      </c>
    </row>
    <row r="496">
      <c r="A496" s="53"/>
      <c r="B496" s="55"/>
      <c r="C496" s="55"/>
      <c r="D496" s="56"/>
      <c r="E496" s="56"/>
      <c r="F496" s="55"/>
      <c r="G496" s="55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>
        <f t="shared" si="1"/>
        <v>0</v>
      </c>
      <c r="AE496" s="56">
        <f t="shared" si="2"/>
        <v>0</v>
      </c>
      <c r="AF496" s="56">
        <f t="shared" si="3"/>
        <v>0</v>
      </c>
      <c r="AG496" s="57">
        <f t="shared" si="4"/>
        <v>0</v>
      </c>
      <c r="AH496" s="57">
        <f t="shared" si="5"/>
        <v>0</v>
      </c>
      <c r="AI496" s="57">
        <f t="shared" si="6"/>
        <v>0</v>
      </c>
      <c r="AJ496" s="57">
        <f t="shared" si="7"/>
        <v>0</v>
      </c>
      <c r="AK496" s="56">
        <f t="shared" si="8"/>
        <v>0</v>
      </c>
      <c r="AL496" s="57">
        <f t="shared" si="9"/>
        <v>0</v>
      </c>
      <c r="AM496" s="57">
        <f t="shared" si="10"/>
        <v>0</v>
      </c>
      <c r="AN496" s="57">
        <f t="shared" si="11"/>
        <v>0</v>
      </c>
      <c r="AO496" s="57">
        <f t="shared" si="12"/>
        <v>0</v>
      </c>
    </row>
    <row r="497">
      <c r="A497" s="53"/>
      <c r="B497" s="55"/>
      <c r="C497" s="55"/>
      <c r="D497" s="56"/>
      <c r="E497" s="56"/>
      <c r="F497" s="55"/>
      <c r="G497" s="55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>
        <f t="shared" si="1"/>
        <v>0</v>
      </c>
      <c r="AE497" s="56">
        <f t="shared" si="2"/>
        <v>0</v>
      </c>
      <c r="AF497" s="56">
        <f t="shared" si="3"/>
        <v>0</v>
      </c>
      <c r="AG497" s="57">
        <f t="shared" si="4"/>
        <v>0</v>
      </c>
      <c r="AH497" s="57">
        <f t="shared" si="5"/>
        <v>0</v>
      </c>
      <c r="AI497" s="57">
        <f t="shared" si="6"/>
        <v>0</v>
      </c>
      <c r="AJ497" s="57">
        <f t="shared" si="7"/>
        <v>0</v>
      </c>
      <c r="AK497" s="56">
        <f t="shared" si="8"/>
        <v>0</v>
      </c>
      <c r="AL497" s="57">
        <f t="shared" si="9"/>
        <v>0</v>
      </c>
      <c r="AM497" s="57">
        <f t="shared" si="10"/>
        <v>0</v>
      </c>
      <c r="AN497" s="57">
        <f t="shared" si="11"/>
        <v>0</v>
      </c>
      <c r="AO497" s="57">
        <f t="shared" si="12"/>
        <v>0</v>
      </c>
    </row>
    <row r="498">
      <c r="A498" s="53"/>
      <c r="B498" s="55"/>
      <c r="C498" s="55"/>
      <c r="D498" s="56"/>
      <c r="E498" s="56"/>
      <c r="F498" s="55"/>
      <c r="G498" s="55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>
        <f t="shared" si="1"/>
        <v>0</v>
      </c>
      <c r="AE498" s="56">
        <f t="shared" si="2"/>
        <v>0</v>
      </c>
      <c r="AF498" s="56">
        <f t="shared" si="3"/>
        <v>0</v>
      </c>
      <c r="AG498" s="57">
        <f t="shared" si="4"/>
        <v>0</v>
      </c>
      <c r="AH498" s="57">
        <f t="shared" si="5"/>
        <v>0</v>
      </c>
      <c r="AI498" s="57">
        <f t="shared" si="6"/>
        <v>0</v>
      </c>
      <c r="AJ498" s="57">
        <f t="shared" si="7"/>
        <v>0</v>
      </c>
      <c r="AK498" s="56">
        <f t="shared" si="8"/>
        <v>0</v>
      </c>
      <c r="AL498" s="57">
        <f t="shared" si="9"/>
        <v>0</v>
      </c>
      <c r="AM498" s="57">
        <f t="shared" si="10"/>
        <v>0</v>
      </c>
      <c r="AN498" s="57">
        <f t="shared" si="11"/>
        <v>0</v>
      </c>
      <c r="AO498" s="57">
        <f t="shared" si="12"/>
        <v>0</v>
      </c>
    </row>
    <row r="499">
      <c r="A499" s="53"/>
      <c r="B499" s="55"/>
      <c r="C499" s="55"/>
      <c r="D499" s="56"/>
      <c r="E499" s="56"/>
      <c r="F499" s="55"/>
      <c r="G499" s="55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>
        <f t="shared" si="1"/>
        <v>0</v>
      </c>
      <c r="AE499" s="56">
        <f t="shared" si="2"/>
        <v>0</v>
      </c>
      <c r="AF499" s="56">
        <f t="shared" si="3"/>
        <v>0</v>
      </c>
      <c r="AG499" s="57">
        <f t="shared" si="4"/>
        <v>0</v>
      </c>
      <c r="AH499" s="57">
        <f t="shared" si="5"/>
        <v>0</v>
      </c>
      <c r="AI499" s="57">
        <f t="shared" si="6"/>
        <v>0</v>
      </c>
      <c r="AJ499" s="57">
        <f t="shared" si="7"/>
        <v>0</v>
      </c>
      <c r="AK499" s="56">
        <f t="shared" si="8"/>
        <v>0</v>
      </c>
      <c r="AL499" s="57">
        <f t="shared" si="9"/>
        <v>0</v>
      </c>
      <c r="AM499" s="57">
        <f t="shared" si="10"/>
        <v>0</v>
      </c>
      <c r="AN499" s="57">
        <f t="shared" si="11"/>
        <v>0</v>
      </c>
      <c r="AO499" s="57">
        <f t="shared" si="12"/>
        <v>0</v>
      </c>
    </row>
    <row r="500">
      <c r="A500" s="53"/>
      <c r="B500" s="55"/>
      <c r="C500" s="55"/>
      <c r="D500" s="56"/>
      <c r="E500" s="56"/>
      <c r="F500" s="55"/>
      <c r="G500" s="55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>
        <f t="shared" si="1"/>
        <v>0</v>
      </c>
      <c r="AE500" s="56">
        <f t="shared" si="2"/>
        <v>0</v>
      </c>
      <c r="AF500" s="56">
        <f t="shared" si="3"/>
        <v>0</v>
      </c>
      <c r="AG500" s="57">
        <f t="shared" si="4"/>
        <v>0</v>
      </c>
      <c r="AH500" s="57">
        <f t="shared" si="5"/>
        <v>0</v>
      </c>
      <c r="AI500" s="57">
        <f t="shared" si="6"/>
        <v>0</v>
      </c>
      <c r="AJ500" s="57">
        <f t="shared" si="7"/>
        <v>0</v>
      </c>
      <c r="AK500" s="56">
        <f t="shared" si="8"/>
        <v>0</v>
      </c>
      <c r="AL500" s="57">
        <f t="shared" si="9"/>
        <v>0</v>
      </c>
      <c r="AM500" s="57">
        <f t="shared" si="10"/>
        <v>0</v>
      </c>
      <c r="AN500" s="57">
        <f t="shared" si="11"/>
        <v>0</v>
      </c>
      <c r="AO500" s="57">
        <f t="shared" si="12"/>
        <v>0</v>
      </c>
    </row>
    <row r="501">
      <c r="A501" s="53"/>
      <c r="B501" s="55"/>
      <c r="C501" s="55"/>
      <c r="D501" s="56"/>
      <c r="E501" s="56"/>
      <c r="F501" s="55"/>
      <c r="G501" s="55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>
        <f t="shared" si="1"/>
        <v>0</v>
      </c>
      <c r="AE501" s="56">
        <f t="shared" si="2"/>
        <v>0</v>
      </c>
      <c r="AF501" s="56">
        <f t="shared" si="3"/>
        <v>0</v>
      </c>
      <c r="AG501" s="57">
        <f t="shared" si="4"/>
        <v>0</v>
      </c>
      <c r="AH501" s="57">
        <f t="shared" si="5"/>
        <v>0</v>
      </c>
      <c r="AI501" s="57">
        <f t="shared" si="6"/>
        <v>0</v>
      </c>
      <c r="AJ501" s="57">
        <f t="shared" si="7"/>
        <v>0</v>
      </c>
      <c r="AK501" s="56">
        <f t="shared" si="8"/>
        <v>0</v>
      </c>
      <c r="AL501" s="57">
        <f t="shared" si="9"/>
        <v>0</v>
      </c>
      <c r="AM501" s="57">
        <f t="shared" si="10"/>
        <v>0</v>
      </c>
      <c r="AN501" s="57">
        <f t="shared" si="11"/>
        <v>0</v>
      </c>
      <c r="AO501" s="57">
        <f t="shared" si="12"/>
        <v>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4.29"/>
    <col customWidth="1" min="2" max="2" width="18.14"/>
    <col customWidth="1" min="3" max="3" width="2.57"/>
    <col customWidth="1" min="4" max="4" width="4.14"/>
    <col customWidth="1" min="5" max="5" width="4.43"/>
    <col customWidth="1" min="6" max="6" width="7.86"/>
    <col customWidth="1" min="7" max="7" width="12.57"/>
    <col customWidth="1" min="8" max="8" width="3.0"/>
    <col customWidth="1" min="9" max="9" width="12.57"/>
    <col customWidth="1" min="10" max="10" width="3.43"/>
    <col customWidth="1" min="11" max="11" width="3.0"/>
    <col customWidth="1" min="12" max="12" width="2.14"/>
    <col customWidth="1" min="13" max="13" width="3.29"/>
    <col customWidth="1" min="14" max="14" width="4.86"/>
    <col customWidth="1" min="15" max="15" width="2.43"/>
    <col customWidth="1" min="16" max="16" width="2.29"/>
    <col customWidth="1" min="17" max="17" width="3.29"/>
    <col customWidth="1" min="18" max="18" width="3.43"/>
    <col customWidth="1" min="19" max="19" width="3.57"/>
    <col customWidth="1" min="20" max="20" width="3.71"/>
    <col customWidth="1" min="21" max="21" width="4.71"/>
    <col customWidth="1" min="22" max="22" width="4.29"/>
    <col customWidth="1" min="23" max="23" width="3.57"/>
    <col customWidth="1" min="24" max="25" width="3.43"/>
    <col customWidth="1" min="26" max="26" width="4.0"/>
    <col customWidth="1" min="27" max="27" width="4.86"/>
    <col customWidth="1" min="28" max="28" width="3.14"/>
    <col customWidth="1" min="29" max="30" width="3.29"/>
    <col customWidth="1" min="31" max="31" width="3.71"/>
    <col customWidth="1" min="32" max="32" width="3.29"/>
    <col customWidth="1" min="33" max="33" width="4.29"/>
    <col customWidth="1" min="34" max="34" width="5.86"/>
    <col customWidth="1" min="35" max="36" width="4.71"/>
    <col customWidth="1" min="37" max="37" width="6.71"/>
    <col customWidth="1" min="38" max="39" width="5.86"/>
    <col customWidth="1" min="40" max="40" width="5.57"/>
    <col customWidth="1" min="41" max="41" width="3.57"/>
    <col customWidth="1" min="42" max="42" width="8.0"/>
    <col customWidth="1" min="43" max="43" width="4.14"/>
    <col customWidth="1" min="44" max="45" width="3.43"/>
    <col customWidth="1" min="46" max="46" width="12.14"/>
    <col customWidth="1" min="47" max="47" width="11.14"/>
    <col customWidth="1" min="48" max="48" width="9.14"/>
    <col customWidth="1" min="49" max="49" width="14.0"/>
    <col customWidth="1" min="50" max="50" width="9.43"/>
    <col customWidth="1" min="51" max="51" width="9.0"/>
    <col customWidth="1" min="52" max="52" width="9.14"/>
    <col customWidth="1" min="53" max="53" width="13.29"/>
    <col customWidth="1" min="54" max="54" width="10.43"/>
  </cols>
  <sheetData>
    <row r="1">
      <c r="A1" s="61" t="s">
        <v>77</v>
      </c>
      <c r="B1" s="61" t="s">
        <v>78</v>
      </c>
      <c r="C1" s="62"/>
      <c r="D1" s="62"/>
      <c r="E1" s="61" t="s">
        <v>79</v>
      </c>
      <c r="F1" s="61" t="s">
        <v>1797</v>
      </c>
      <c r="G1" s="61" t="s">
        <v>80</v>
      </c>
      <c r="H1" s="62"/>
      <c r="I1" s="61" t="s">
        <v>1798</v>
      </c>
      <c r="J1" s="61" t="s">
        <v>406</v>
      </c>
      <c r="K1" s="61" t="s">
        <v>61</v>
      </c>
      <c r="L1" s="61" t="s">
        <v>62</v>
      </c>
      <c r="M1" s="61" t="s">
        <v>410</v>
      </c>
      <c r="N1" s="63" t="s">
        <v>411</v>
      </c>
      <c r="O1" s="61" t="s">
        <v>86</v>
      </c>
      <c r="P1" s="61" t="s">
        <v>85</v>
      </c>
      <c r="Q1" s="61" t="s">
        <v>412</v>
      </c>
      <c r="R1" s="61" t="s">
        <v>93</v>
      </c>
      <c r="S1" s="61" t="s">
        <v>94</v>
      </c>
      <c r="T1" s="61" t="s">
        <v>89</v>
      </c>
      <c r="U1" s="61" t="s">
        <v>102</v>
      </c>
      <c r="V1" s="61" t="s">
        <v>1846</v>
      </c>
      <c r="W1" s="61" t="s">
        <v>84</v>
      </c>
      <c r="X1" s="61" t="s">
        <v>87</v>
      </c>
      <c r="Y1" s="61" t="s">
        <v>88</v>
      </c>
      <c r="Z1" s="61" t="s">
        <v>105</v>
      </c>
      <c r="AA1" s="61" t="s">
        <v>101</v>
      </c>
      <c r="AB1" s="61" t="s">
        <v>104</v>
      </c>
      <c r="AC1" s="61" t="s">
        <v>91</v>
      </c>
      <c r="AD1" s="61" t="s">
        <v>92</v>
      </c>
      <c r="AE1" s="61" t="s">
        <v>1847</v>
      </c>
      <c r="AF1" s="61" t="s">
        <v>415</v>
      </c>
      <c r="AG1" s="61" t="s">
        <v>1848</v>
      </c>
      <c r="AH1" s="61" t="s">
        <v>1849</v>
      </c>
      <c r="AI1" s="61" t="s">
        <v>1850</v>
      </c>
      <c r="AJ1" s="61" t="s">
        <v>1851</v>
      </c>
      <c r="AK1" s="61" t="s">
        <v>1852</v>
      </c>
      <c r="AL1" s="61" t="s">
        <v>1853</v>
      </c>
      <c r="AM1" s="61" t="s">
        <v>1854</v>
      </c>
      <c r="AN1" s="64" t="s">
        <v>424</v>
      </c>
      <c r="AO1" s="64" t="s">
        <v>89</v>
      </c>
      <c r="AP1" s="64" t="s">
        <v>114</v>
      </c>
      <c r="AQ1" s="64" t="s">
        <v>414</v>
      </c>
      <c r="AR1" s="64" t="s">
        <v>413</v>
      </c>
      <c r="AS1" s="64" t="s">
        <v>94</v>
      </c>
      <c r="AT1" s="65" t="s">
        <v>425</v>
      </c>
      <c r="AU1" s="2" t="s">
        <v>426</v>
      </c>
      <c r="AV1" s="2" t="s">
        <v>111</v>
      </c>
      <c r="AW1" s="2" t="s">
        <v>427</v>
      </c>
      <c r="AX1" s="2" t="s">
        <v>428</v>
      </c>
      <c r="AY1" s="2" t="s">
        <v>429</v>
      </c>
      <c r="AZ1" s="2" t="s">
        <v>116</v>
      </c>
      <c r="BA1" s="2" t="s">
        <v>430</v>
      </c>
      <c r="BB1" s="2" t="s">
        <v>118</v>
      </c>
    </row>
    <row r="2">
      <c r="A2" s="61">
        <v>1.0</v>
      </c>
      <c r="B2" s="66" t="s">
        <v>446</v>
      </c>
      <c r="C2" s="66" t="s">
        <v>1800</v>
      </c>
      <c r="D2" s="66" t="s">
        <v>1801</v>
      </c>
      <c r="E2" s="67">
        <v>30.0</v>
      </c>
      <c r="F2" s="66" t="s">
        <v>1802</v>
      </c>
      <c r="G2" s="66" t="s">
        <v>1821</v>
      </c>
      <c r="H2" s="66" t="s">
        <v>1804</v>
      </c>
      <c r="I2" s="66" t="s">
        <v>1828</v>
      </c>
      <c r="J2" s="67">
        <v>1.0</v>
      </c>
      <c r="K2" s="67">
        <v>1.0</v>
      </c>
      <c r="L2" s="58"/>
      <c r="M2" s="60"/>
      <c r="N2" s="68">
        <v>8.0</v>
      </c>
      <c r="O2" s="67">
        <v>4.0</v>
      </c>
      <c r="P2" s="67">
        <v>0.0</v>
      </c>
      <c r="Q2" s="67">
        <v>0.0</v>
      </c>
      <c r="R2" s="67">
        <v>0.0</v>
      </c>
      <c r="S2" s="67">
        <v>12.0</v>
      </c>
      <c r="T2" s="67">
        <v>0.0</v>
      </c>
      <c r="U2" s="67">
        <v>0.0</v>
      </c>
      <c r="V2" s="67">
        <v>86.0</v>
      </c>
      <c r="W2" s="67">
        <v>27.0</v>
      </c>
      <c r="X2" s="67">
        <v>2.0</v>
      </c>
      <c r="Y2" s="67">
        <v>0.0</v>
      </c>
      <c r="Z2" s="67">
        <v>0.0</v>
      </c>
      <c r="AA2" s="67">
        <v>0.0</v>
      </c>
      <c r="AB2" s="67">
        <v>0.0</v>
      </c>
      <c r="AC2" s="67">
        <v>0.0</v>
      </c>
      <c r="AD2" s="67">
        <v>0.0</v>
      </c>
      <c r="AE2" s="67">
        <v>0.0</v>
      </c>
      <c r="AF2" s="67">
        <v>27.0</v>
      </c>
      <c r="AG2" s="67">
        <v>106.0</v>
      </c>
      <c r="AH2" s="69">
        <v>0.69</v>
      </c>
      <c r="AI2" s="69">
        <v>0.21</v>
      </c>
      <c r="AJ2" s="69">
        <v>0.22</v>
      </c>
      <c r="AK2" s="69">
        <v>0.6</v>
      </c>
      <c r="AL2" s="69">
        <v>0.07</v>
      </c>
      <c r="AM2" s="69">
        <v>0.13</v>
      </c>
      <c r="AN2" s="2">
        <f t="shared" ref="AN2:AN246" si="1">O2-T2</f>
        <v>4</v>
      </c>
      <c r="AO2" s="2">
        <f t="shared" ref="AO2:AO246" si="2">T2</f>
        <v>0</v>
      </c>
      <c r="AP2" s="2">
        <f t="shared" ref="AP2:AP246" si="3">R2+U2</f>
        <v>0</v>
      </c>
      <c r="AS2" s="2">
        <f t="shared" ref="AS2:AS246" si="4">S2</f>
        <v>12</v>
      </c>
      <c r="AT2" s="70">
        <f t="shared" ref="AT2:AT246" si="5">(N2*3)-AS2</f>
        <v>12</v>
      </c>
      <c r="AU2" s="71">
        <f t="shared" ref="AU2:AU246" si="6">AN2*0.675735861093401</f>
        <v>2.702943444</v>
      </c>
      <c r="AV2" s="71">
        <f t="shared" ref="AV2:AV246" si="7">AO2*1.66309518844142</f>
        <v>0</v>
      </c>
      <c r="AW2" s="71">
        <f t="shared" ref="AW2:AW246" si="8">AP2*0.345355989290935</f>
        <v>0</v>
      </c>
      <c r="AX2" s="71">
        <f t="shared" ref="AX2:AX246" si="9">AQ2*0.446644717167724</f>
        <v>0</v>
      </c>
      <c r="AY2" s="71">
        <f t="shared" ref="AY2:AY246" si="10">AR2*0.583492552382275</f>
        <v>0</v>
      </c>
      <c r="AZ2" s="71">
        <f t="shared" ref="AZ2:AZ246" si="11">AS2*(-0.114527261999603+-0.116823285178439)</f>
        <v>-2.776206566</v>
      </c>
      <c r="BA2" s="71">
        <f t="shared" ref="BA2:BA246" si="12">AT2*-0.116823285178439</f>
        <v>-1.401879422</v>
      </c>
      <c r="BB2" s="71">
        <f t="shared" ref="BB2:BB246" si="13">AU2+AV2+AW2+AX2+AY2+AZ2+BA2</f>
        <v>-1.475142544</v>
      </c>
    </row>
    <row r="3">
      <c r="A3" s="61">
        <v>2.0</v>
      </c>
      <c r="B3" s="66" t="s">
        <v>434</v>
      </c>
      <c r="C3" s="66" t="s">
        <v>1800</v>
      </c>
      <c r="D3" s="66" t="s">
        <v>1801</v>
      </c>
      <c r="E3" s="67">
        <v>28.0</v>
      </c>
      <c r="F3" s="66" t="s">
        <v>1808</v>
      </c>
      <c r="G3" s="66" t="s">
        <v>1824</v>
      </c>
      <c r="H3" s="58"/>
      <c r="I3" s="66" t="s">
        <v>1825</v>
      </c>
      <c r="J3" s="67">
        <v>1.0</v>
      </c>
      <c r="K3" s="58"/>
      <c r="L3" s="58"/>
      <c r="M3" s="60"/>
      <c r="N3" s="68">
        <v>7.66</v>
      </c>
      <c r="O3" s="67">
        <v>3.0</v>
      </c>
      <c r="P3" s="67">
        <v>1.0</v>
      </c>
      <c r="Q3" s="67">
        <v>1.0</v>
      </c>
      <c r="R3" s="67">
        <v>1.0</v>
      </c>
      <c r="S3" s="67">
        <v>10.0</v>
      </c>
      <c r="T3" s="67">
        <v>1.0</v>
      </c>
      <c r="U3" s="67">
        <v>0.0</v>
      </c>
      <c r="V3" s="67">
        <v>78.0</v>
      </c>
      <c r="W3" s="67">
        <v>25.0</v>
      </c>
      <c r="X3" s="67">
        <v>0.0</v>
      </c>
      <c r="Y3" s="67">
        <v>0.0</v>
      </c>
      <c r="Z3" s="67">
        <v>0.0</v>
      </c>
      <c r="AA3" s="67">
        <v>0.0</v>
      </c>
      <c r="AB3" s="67">
        <v>0.0</v>
      </c>
      <c r="AC3" s="67">
        <v>0.0</v>
      </c>
      <c r="AD3" s="67">
        <v>1.0</v>
      </c>
      <c r="AE3" s="67">
        <v>0.0</v>
      </c>
      <c r="AF3" s="67">
        <v>27.0</v>
      </c>
      <c r="AG3" s="67">
        <v>98.0</v>
      </c>
      <c r="AH3" s="69">
        <v>0.72</v>
      </c>
      <c r="AI3" s="69">
        <v>0.19</v>
      </c>
      <c r="AJ3" s="69">
        <v>0.19</v>
      </c>
      <c r="AK3" s="69">
        <v>0.31</v>
      </c>
      <c r="AL3" s="69">
        <v>0.31</v>
      </c>
      <c r="AM3" s="69">
        <v>0.13</v>
      </c>
      <c r="AN3" s="2">
        <f t="shared" si="1"/>
        <v>2</v>
      </c>
      <c r="AO3" s="2">
        <f t="shared" si="2"/>
        <v>1</v>
      </c>
      <c r="AP3" s="2">
        <f t="shared" si="3"/>
        <v>1</v>
      </c>
      <c r="AS3" s="2">
        <f t="shared" si="4"/>
        <v>10</v>
      </c>
      <c r="AT3" s="70">
        <f t="shared" si="5"/>
        <v>12.98</v>
      </c>
      <c r="AU3" s="71">
        <f t="shared" si="6"/>
        <v>1.351471722</v>
      </c>
      <c r="AV3" s="71">
        <f t="shared" si="7"/>
        <v>1.663095188</v>
      </c>
      <c r="AW3" s="71">
        <f t="shared" si="8"/>
        <v>0.3453559893</v>
      </c>
      <c r="AX3" s="71">
        <f t="shared" si="9"/>
        <v>0</v>
      </c>
      <c r="AY3" s="71">
        <f t="shared" si="10"/>
        <v>0</v>
      </c>
      <c r="AZ3" s="71">
        <f t="shared" si="11"/>
        <v>-2.313505472</v>
      </c>
      <c r="BA3" s="71">
        <f t="shared" si="12"/>
        <v>-1.516366242</v>
      </c>
      <c r="BB3" s="71">
        <f t="shared" si="13"/>
        <v>-0.4699488135</v>
      </c>
    </row>
    <row r="4">
      <c r="A4" s="61">
        <v>3.0</v>
      </c>
      <c r="B4" s="66" t="s">
        <v>545</v>
      </c>
      <c r="C4" s="66" t="s">
        <v>1800</v>
      </c>
      <c r="D4" s="66" t="s">
        <v>1801</v>
      </c>
      <c r="E4" s="67">
        <v>24.0</v>
      </c>
      <c r="F4" s="66" t="s">
        <v>1808</v>
      </c>
      <c r="G4" s="66" t="s">
        <v>1809</v>
      </c>
      <c r="H4" s="58"/>
      <c r="I4" s="66" t="s">
        <v>1810</v>
      </c>
      <c r="J4" s="67">
        <v>1.0</v>
      </c>
      <c r="K4" s="67">
        <v>1.0</v>
      </c>
      <c r="L4" s="58"/>
      <c r="M4" s="60"/>
      <c r="N4" s="68">
        <v>7.0</v>
      </c>
      <c r="O4" s="67">
        <v>2.0</v>
      </c>
      <c r="P4" s="67">
        <v>1.0</v>
      </c>
      <c r="Q4" s="67">
        <v>1.0</v>
      </c>
      <c r="R4" s="67">
        <v>1.0</v>
      </c>
      <c r="S4" s="67">
        <v>6.0</v>
      </c>
      <c r="T4" s="67">
        <v>0.0</v>
      </c>
      <c r="U4" s="67">
        <v>0.0</v>
      </c>
      <c r="V4" s="67">
        <v>74.0</v>
      </c>
      <c r="W4" s="67">
        <v>23.0</v>
      </c>
      <c r="X4" s="67">
        <v>0.0</v>
      </c>
      <c r="Y4" s="67">
        <v>0.0</v>
      </c>
      <c r="Z4" s="67">
        <v>0.0</v>
      </c>
      <c r="AA4" s="67">
        <v>0.0</v>
      </c>
      <c r="AB4" s="67">
        <v>0.0</v>
      </c>
      <c r="AC4" s="67">
        <v>0.0</v>
      </c>
      <c r="AD4" s="67">
        <v>0.0</v>
      </c>
      <c r="AE4" s="67">
        <v>0.0</v>
      </c>
      <c r="AF4" s="67">
        <v>24.0</v>
      </c>
      <c r="AG4" s="67">
        <v>87.0</v>
      </c>
      <c r="AH4" s="69">
        <v>0.74</v>
      </c>
      <c r="AI4" s="69">
        <v>0.28</v>
      </c>
      <c r="AJ4" s="69">
        <v>0.11</v>
      </c>
      <c r="AK4" s="69">
        <v>0.47</v>
      </c>
      <c r="AL4" s="69">
        <v>0.12</v>
      </c>
      <c r="AM4" s="69">
        <v>0.18</v>
      </c>
      <c r="AN4" s="2">
        <f t="shared" si="1"/>
        <v>2</v>
      </c>
      <c r="AO4" s="2">
        <f t="shared" si="2"/>
        <v>0</v>
      </c>
      <c r="AP4" s="2">
        <f t="shared" si="3"/>
        <v>1</v>
      </c>
      <c r="AS4" s="2">
        <f t="shared" si="4"/>
        <v>6</v>
      </c>
      <c r="AT4" s="70">
        <f t="shared" si="5"/>
        <v>15</v>
      </c>
      <c r="AU4" s="71">
        <f t="shared" si="6"/>
        <v>1.351471722</v>
      </c>
      <c r="AV4" s="71">
        <f t="shared" si="7"/>
        <v>0</v>
      </c>
      <c r="AW4" s="71">
        <f t="shared" si="8"/>
        <v>0.3453559893</v>
      </c>
      <c r="AX4" s="71">
        <f t="shared" si="9"/>
        <v>0</v>
      </c>
      <c r="AY4" s="71">
        <f t="shared" si="10"/>
        <v>0</v>
      </c>
      <c r="AZ4" s="71">
        <f t="shared" si="11"/>
        <v>-1.388103283</v>
      </c>
      <c r="BA4" s="71">
        <f t="shared" si="12"/>
        <v>-1.752349278</v>
      </c>
      <c r="BB4" s="71">
        <f t="shared" si="13"/>
        <v>-1.443624849</v>
      </c>
    </row>
    <row r="5">
      <c r="A5" s="61">
        <v>4.0</v>
      </c>
      <c r="B5" s="66" t="s">
        <v>564</v>
      </c>
      <c r="C5" s="66" t="s">
        <v>1800</v>
      </c>
      <c r="D5" s="66" t="s">
        <v>1801</v>
      </c>
      <c r="E5" s="67">
        <v>34.0</v>
      </c>
      <c r="F5" s="66" t="s">
        <v>1802</v>
      </c>
      <c r="G5" s="66" t="s">
        <v>1803</v>
      </c>
      <c r="H5" s="66" t="s">
        <v>1804</v>
      </c>
      <c r="I5" s="66" t="s">
        <v>1805</v>
      </c>
      <c r="J5" s="67">
        <v>1.0</v>
      </c>
      <c r="K5" s="67">
        <v>1.0</v>
      </c>
      <c r="L5" s="58"/>
      <c r="M5" s="60"/>
      <c r="N5" s="68">
        <v>7.0</v>
      </c>
      <c r="O5" s="67">
        <v>5.0</v>
      </c>
      <c r="P5" s="67">
        <v>1.0</v>
      </c>
      <c r="Q5" s="67">
        <v>1.0</v>
      </c>
      <c r="R5" s="67">
        <v>1.0</v>
      </c>
      <c r="S5" s="67">
        <v>6.0</v>
      </c>
      <c r="T5" s="67">
        <v>1.0</v>
      </c>
      <c r="U5" s="67">
        <v>0.0</v>
      </c>
      <c r="V5" s="67">
        <v>68.0</v>
      </c>
      <c r="W5" s="67">
        <v>26.0</v>
      </c>
      <c r="X5" s="67">
        <v>1.0</v>
      </c>
      <c r="Y5" s="67">
        <v>0.0</v>
      </c>
      <c r="Z5" s="67">
        <v>0.0</v>
      </c>
      <c r="AA5" s="67">
        <v>0.0</v>
      </c>
      <c r="AB5" s="67">
        <v>0.0</v>
      </c>
      <c r="AC5" s="67">
        <v>0.0</v>
      </c>
      <c r="AD5" s="67">
        <v>0.0</v>
      </c>
      <c r="AE5" s="67">
        <v>0.0</v>
      </c>
      <c r="AF5" s="67">
        <v>27.0</v>
      </c>
      <c r="AG5" s="67">
        <v>94.0</v>
      </c>
      <c r="AH5" s="69">
        <v>0.67</v>
      </c>
      <c r="AI5" s="69">
        <v>0.2</v>
      </c>
      <c r="AJ5" s="69">
        <v>0.1</v>
      </c>
      <c r="AK5" s="69">
        <v>0.35</v>
      </c>
      <c r="AL5" s="69">
        <v>0.25</v>
      </c>
      <c r="AM5" s="69">
        <v>0.1</v>
      </c>
      <c r="AN5" s="2">
        <f t="shared" si="1"/>
        <v>4</v>
      </c>
      <c r="AO5" s="2">
        <f t="shared" si="2"/>
        <v>1</v>
      </c>
      <c r="AP5" s="2">
        <f t="shared" si="3"/>
        <v>1</v>
      </c>
      <c r="AS5" s="2">
        <f t="shared" si="4"/>
        <v>6</v>
      </c>
      <c r="AT5" s="70">
        <f t="shared" si="5"/>
        <v>15</v>
      </c>
      <c r="AU5" s="71">
        <f t="shared" si="6"/>
        <v>2.702943444</v>
      </c>
      <c r="AV5" s="71">
        <f t="shared" si="7"/>
        <v>1.663095188</v>
      </c>
      <c r="AW5" s="71">
        <f t="shared" si="8"/>
        <v>0.3453559893</v>
      </c>
      <c r="AX5" s="71">
        <f t="shared" si="9"/>
        <v>0</v>
      </c>
      <c r="AY5" s="71">
        <f t="shared" si="10"/>
        <v>0</v>
      </c>
      <c r="AZ5" s="71">
        <f t="shared" si="11"/>
        <v>-1.388103283</v>
      </c>
      <c r="BA5" s="71">
        <f t="shared" si="12"/>
        <v>-1.752349278</v>
      </c>
      <c r="BB5" s="71">
        <f t="shared" si="13"/>
        <v>1.570942061</v>
      </c>
    </row>
    <row r="6">
      <c r="A6" s="61">
        <v>5.0</v>
      </c>
      <c r="B6" s="66" t="s">
        <v>521</v>
      </c>
      <c r="C6" s="66" t="s">
        <v>1800</v>
      </c>
      <c r="D6" s="66" t="s">
        <v>1801</v>
      </c>
      <c r="E6" s="67">
        <v>28.0</v>
      </c>
      <c r="F6" s="66" t="s">
        <v>1808</v>
      </c>
      <c r="G6" s="66" t="s">
        <v>1821</v>
      </c>
      <c r="H6" s="58"/>
      <c r="I6" s="66" t="s">
        <v>1822</v>
      </c>
      <c r="J6" s="67">
        <v>1.0</v>
      </c>
      <c r="K6" s="67">
        <v>1.0</v>
      </c>
      <c r="L6" s="58"/>
      <c r="M6" s="60"/>
      <c r="N6" s="68">
        <v>7.0</v>
      </c>
      <c r="O6" s="67">
        <v>4.0</v>
      </c>
      <c r="P6" s="67">
        <v>1.0</v>
      </c>
      <c r="Q6" s="67">
        <v>1.0</v>
      </c>
      <c r="R6" s="67">
        <v>3.0</v>
      </c>
      <c r="S6" s="67">
        <v>4.0</v>
      </c>
      <c r="T6" s="67">
        <v>0.0</v>
      </c>
      <c r="U6" s="67">
        <v>0.0</v>
      </c>
      <c r="V6" s="67">
        <v>66.0</v>
      </c>
      <c r="W6" s="67">
        <v>24.0</v>
      </c>
      <c r="X6" s="67">
        <v>1.0</v>
      </c>
      <c r="Y6" s="67">
        <v>0.0</v>
      </c>
      <c r="Z6" s="67">
        <v>0.0</v>
      </c>
      <c r="AA6" s="67">
        <v>0.0</v>
      </c>
      <c r="AB6" s="67">
        <v>0.0</v>
      </c>
      <c r="AC6" s="67">
        <v>0.0</v>
      </c>
      <c r="AD6" s="67">
        <v>0.0</v>
      </c>
      <c r="AE6" s="67">
        <v>0.0</v>
      </c>
      <c r="AF6" s="67">
        <v>27.0</v>
      </c>
      <c r="AG6" s="67">
        <v>97.0</v>
      </c>
      <c r="AH6" s="69">
        <v>0.65</v>
      </c>
      <c r="AI6" s="69">
        <v>0.19</v>
      </c>
      <c r="AJ6" s="69">
        <v>0.08</v>
      </c>
      <c r="AK6" s="69">
        <v>0.45</v>
      </c>
      <c r="AL6" s="69">
        <v>0.2</v>
      </c>
      <c r="AM6" s="69">
        <v>0.05</v>
      </c>
      <c r="AN6" s="2">
        <f t="shared" si="1"/>
        <v>4</v>
      </c>
      <c r="AO6" s="2">
        <f t="shared" si="2"/>
        <v>0</v>
      </c>
      <c r="AP6" s="2">
        <f t="shared" si="3"/>
        <v>3</v>
      </c>
      <c r="AS6" s="2">
        <f t="shared" si="4"/>
        <v>4</v>
      </c>
      <c r="AT6" s="70">
        <f t="shared" si="5"/>
        <v>17</v>
      </c>
      <c r="AU6" s="71">
        <f t="shared" si="6"/>
        <v>2.702943444</v>
      </c>
      <c r="AV6" s="71">
        <f t="shared" si="7"/>
        <v>0</v>
      </c>
      <c r="AW6" s="71">
        <f t="shared" si="8"/>
        <v>1.036067968</v>
      </c>
      <c r="AX6" s="71">
        <f t="shared" si="9"/>
        <v>0</v>
      </c>
      <c r="AY6" s="71">
        <f t="shared" si="10"/>
        <v>0</v>
      </c>
      <c r="AZ6" s="71">
        <f t="shared" si="11"/>
        <v>-0.9254021887</v>
      </c>
      <c r="BA6" s="71">
        <f t="shared" si="12"/>
        <v>-1.985995848</v>
      </c>
      <c r="BB6" s="71">
        <f t="shared" si="13"/>
        <v>0.8276133755</v>
      </c>
    </row>
    <row r="7">
      <c r="A7" s="61">
        <v>6.0</v>
      </c>
      <c r="B7" s="66" t="s">
        <v>652</v>
      </c>
      <c r="C7" s="66" t="s">
        <v>1800</v>
      </c>
      <c r="D7" s="66" t="s">
        <v>1801</v>
      </c>
      <c r="E7" s="67">
        <v>27.0</v>
      </c>
      <c r="F7" s="66" t="s">
        <v>1808</v>
      </c>
      <c r="G7" s="66" t="s">
        <v>1805</v>
      </c>
      <c r="H7" s="58"/>
      <c r="I7" s="66" t="s">
        <v>1803</v>
      </c>
      <c r="J7" s="67">
        <v>1.0</v>
      </c>
      <c r="K7" s="58"/>
      <c r="L7" s="58"/>
      <c r="M7" s="60"/>
      <c r="N7" s="68">
        <v>6.0</v>
      </c>
      <c r="O7" s="67">
        <v>2.0</v>
      </c>
      <c r="P7" s="67">
        <v>1.0</v>
      </c>
      <c r="Q7" s="67">
        <v>1.0</v>
      </c>
      <c r="R7" s="67">
        <v>3.0</v>
      </c>
      <c r="S7" s="67">
        <v>4.0</v>
      </c>
      <c r="T7" s="67">
        <v>0.0</v>
      </c>
      <c r="U7" s="67">
        <v>0.0</v>
      </c>
      <c r="V7" s="67">
        <v>65.0</v>
      </c>
      <c r="W7" s="67">
        <v>18.0</v>
      </c>
      <c r="X7" s="67">
        <v>1.0</v>
      </c>
      <c r="Y7" s="67">
        <v>0.0</v>
      </c>
      <c r="Z7" s="67">
        <v>0.0</v>
      </c>
      <c r="AA7" s="67">
        <v>0.0</v>
      </c>
      <c r="AB7" s="67">
        <v>0.0</v>
      </c>
      <c r="AC7" s="67">
        <v>1.0</v>
      </c>
      <c r="AD7" s="67">
        <v>1.0</v>
      </c>
      <c r="AE7" s="67">
        <v>1.0</v>
      </c>
      <c r="AF7" s="67">
        <v>21.0</v>
      </c>
      <c r="AG7" s="67">
        <v>89.0</v>
      </c>
      <c r="AH7" s="69">
        <v>0.62</v>
      </c>
      <c r="AI7" s="69">
        <v>0.18</v>
      </c>
      <c r="AJ7" s="69">
        <v>0.09</v>
      </c>
      <c r="AK7" s="69">
        <v>0.36</v>
      </c>
      <c r="AL7" s="69">
        <v>0.29</v>
      </c>
      <c r="AM7" s="69">
        <v>0.0</v>
      </c>
      <c r="AN7" s="2">
        <f t="shared" si="1"/>
        <v>2</v>
      </c>
      <c r="AO7" s="2">
        <f t="shared" si="2"/>
        <v>0</v>
      </c>
      <c r="AP7" s="2">
        <f t="shared" si="3"/>
        <v>3</v>
      </c>
      <c r="AS7" s="2">
        <f t="shared" si="4"/>
        <v>4</v>
      </c>
      <c r="AT7" s="70">
        <f t="shared" si="5"/>
        <v>14</v>
      </c>
      <c r="AU7" s="71">
        <f t="shared" si="6"/>
        <v>1.351471722</v>
      </c>
      <c r="AV7" s="71">
        <f t="shared" si="7"/>
        <v>0</v>
      </c>
      <c r="AW7" s="71">
        <f t="shared" si="8"/>
        <v>1.036067968</v>
      </c>
      <c r="AX7" s="71">
        <f t="shared" si="9"/>
        <v>0</v>
      </c>
      <c r="AY7" s="71">
        <f t="shared" si="10"/>
        <v>0</v>
      </c>
      <c r="AZ7" s="71">
        <f t="shared" si="11"/>
        <v>-0.9254021887</v>
      </c>
      <c r="BA7" s="71">
        <f t="shared" si="12"/>
        <v>-1.635525992</v>
      </c>
      <c r="BB7" s="71">
        <f t="shared" si="13"/>
        <v>-0.1733884912</v>
      </c>
    </row>
    <row r="8">
      <c r="A8" s="61">
        <v>7.0</v>
      </c>
      <c r="B8" s="66" t="s">
        <v>573</v>
      </c>
      <c r="C8" s="66" t="s">
        <v>1800</v>
      </c>
      <c r="D8" s="66" t="s">
        <v>1801</v>
      </c>
      <c r="E8" s="67">
        <v>27.0</v>
      </c>
      <c r="F8" s="66" t="s">
        <v>1808</v>
      </c>
      <c r="G8" s="66" t="s">
        <v>1815</v>
      </c>
      <c r="H8" s="58"/>
      <c r="I8" s="66" t="s">
        <v>1816</v>
      </c>
      <c r="J8" s="67">
        <v>1.0</v>
      </c>
      <c r="K8" s="58"/>
      <c r="L8" s="58"/>
      <c r="M8" s="60"/>
      <c r="N8" s="68">
        <v>5.33</v>
      </c>
      <c r="O8" s="67">
        <v>4.0</v>
      </c>
      <c r="P8" s="67">
        <v>1.0</v>
      </c>
      <c r="Q8" s="67">
        <v>0.0</v>
      </c>
      <c r="R8" s="67">
        <v>1.0</v>
      </c>
      <c r="S8" s="67">
        <v>6.0</v>
      </c>
      <c r="T8" s="67">
        <v>0.0</v>
      </c>
      <c r="U8" s="67">
        <v>0.0</v>
      </c>
      <c r="V8" s="67">
        <v>63.0</v>
      </c>
      <c r="W8" s="67">
        <v>20.0</v>
      </c>
      <c r="X8" s="67">
        <v>1.0</v>
      </c>
      <c r="Y8" s="67">
        <v>0.0</v>
      </c>
      <c r="Z8" s="67">
        <v>0.0</v>
      </c>
      <c r="AA8" s="67">
        <v>0.0</v>
      </c>
      <c r="AB8" s="67">
        <v>0.0</v>
      </c>
      <c r="AC8" s="67">
        <v>0.0</v>
      </c>
      <c r="AD8" s="67">
        <v>0.0</v>
      </c>
      <c r="AE8" s="67">
        <v>0.0</v>
      </c>
      <c r="AF8" s="67">
        <v>21.0</v>
      </c>
      <c r="AG8" s="67">
        <v>83.0</v>
      </c>
      <c r="AH8" s="69">
        <v>0.66</v>
      </c>
      <c r="AI8" s="69">
        <v>0.28</v>
      </c>
      <c r="AJ8" s="69">
        <v>0.07</v>
      </c>
      <c r="AK8" s="69">
        <v>0.57</v>
      </c>
      <c r="AL8" s="69">
        <v>0.14</v>
      </c>
      <c r="AM8" s="69">
        <v>0.0</v>
      </c>
      <c r="AN8" s="2">
        <f t="shared" si="1"/>
        <v>4</v>
      </c>
      <c r="AO8" s="2">
        <f t="shared" si="2"/>
        <v>0</v>
      </c>
      <c r="AP8" s="2">
        <f t="shared" si="3"/>
        <v>1</v>
      </c>
      <c r="AS8" s="2">
        <f t="shared" si="4"/>
        <v>6</v>
      </c>
      <c r="AT8" s="70">
        <f t="shared" si="5"/>
        <v>9.99</v>
      </c>
      <c r="AU8" s="71">
        <f t="shared" si="6"/>
        <v>2.702943444</v>
      </c>
      <c r="AV8" s="71">
        <f t="shared" si="7"/>
        <v>0</v>
      </c>
      <c r="AW8" s="71">
        <f t="shared" si="8"/>
        <v>0.3453559893</v>
      </c>
      <c r="AX8" s="71">
        <f t="shared" si="9"/>
        <v>0</v>
      </c>
      <c r="AY8" s="71">
        <f t="shared" si="10"/>
        <v>0</v>
      </c>
      <c r="AZ8" s="71">
        <f t="shared" si="11"/>
        <v>-1.388103283</v>
      </c>
      <c r="BA8" s="71">
        <f t="shared" si="12"/>
        <v>-1.167064619</v>
      </c>
      <c r="BB8" s="71">
        <f t="shared" si="13"/>
        <v>0.4931315317</v>
      </c>
    </row>
    <row r="9">
      <c r="A9" s="61">
        <v>8.0</v>
      </c>
      <c r="B9" s="66" t="s">
        <v>615</v>
      </c>
      <c r="C9" s="66" t="s">
        <v>1800</v>
      </c>
      <c r="D9" s="66" t="s">
        <v>1801</v>
      </c>
      <c r="E9" s="67">
        <v>26.0</v>
      </c>
      <c r="F9" s="66" t="s">
        <v>1802</v>
      </c>
      <c r="G9" s="66" t="s">
        <v>1817</v>
      </c>
      <c r="H9" s="58"/>
      <c r="I9" s="66" t="s">
        <v>1809</v>
      </c>
      <c r="J9" s="67">
        <v>1.0</v>
      </c>
      <c r="K9" s="58"/>
      <c r="L9" s="58"/>
      <c r="M9" s="60"/>
      <c r="N9" s="68">
        <v>3.66</v>
      </c>
      <c r="O9" s="67">
        <v>2.0</v>
      </c>
      <c r="P9" s="67">
        <v>0.0</v>
      </c>
      <c r="Q9" s="67">
        <v>0.0</v>
      </c>
      <c r="R9" s="67">
        <v>0.0</v>
      </c>
      <c r="S9" s="67">
        <v>4.0</v>
      </c>
      <c r="T9" s="67">
        <v>0.0</v>
      </c>
      <c r="U9" s="67">
        <v>0.0</v>
      </c>
      <c r="V9" s="67">
        <v>61.0</v>
      </c>
      <c r="W9" s="67">
        <v>13.0</v>
      </c>
      <c r="X9" s="67">
        <v>1.0</v>
      </c>
      <c r="Y9" s="67">
        <v>0.0</v>
      </c>
      <c r="Z9" s="67">
        <v>0.0</v>
      </c>
      <c r="AA9" s="67">
        <v>0.0</v>
      </c>
      <c r="AB9" s="67">
        <v>0.0</v>
      </c>
      <c r="AC9" s="67">
        <v>0.0</v>
      </c>
      <c r="AD9" s="67">
        <v>0.0</v>
      </c>
      <c r="AE9" s="67">
        <v>0.0</v>
      </c>
      <c r="AF9" s="67">
        <v>13.0</v>
      </c>
      <c r="AG9" s="67">
        <v>44.0</v>
      </c>
      <c r="AH9" s="69">
        <v>0.77</v>
      </c>
      <c r="AI9" s="69">
        <v>0.2</v>
      </c>
      <c r="AJ9" s="69">
        <v>0.14</v>
      </c>
      <c r="AK9" s="69">
        <v>0.22</v>
      </c>
      <c r="AL9" s="69">
        <v>0.44</v>
      </c>
      <c r="AM9" s="69">
        <v>0.11</v>
      </c>
      <c r="AN9" s="2">
        <f t="shared" si="1"/>
        <v>2</v>
      </c>
      <c r="AO9" s="2">
        <f t="shared" si="2"/>
        <v>0</v>
      </c>
      <c r="AP9" s="2">
        <f t="shared" si="3"/>
        <v>0</v>
      </c>
      <c r="AS9" s="2">
        <f t="shared" si="4"/>
        <v>4</v>
      </c>
      <c r="AT9" s="70">
        <f t="shared" si="5"/>
        <v>6.98</v>
      </c>
      <c r="AU9" s="71">
        <f t="shared" si="6"/>
        <v>1.351471722</v>
      </c>
      <c r="AV9" s="71">
        <f t="shared" si="7"/>
        <v>0</v>
      </c>
      <c r="AW9" s="71">
        <f t="shared" si="8"/>
        <v>0</v>
      </c>
      <c r="AX9" s="71">
        <f t="shared" si="9"/>
        <v>0</v>
      </c>
      <c r="AY9" s="71">
        <f t="shared" si="10"/>
        <v>0</v>
      </c>
      <c r="AZ9" s="71">
        <f t="shared" si="11"/>
        <v>-0.9254021887</v>
      </c>
      <c r="BA9" s="71">
        <f t="shared" si="12"/>
        <v>-0.8154265305</v>
      </c>
      <c r="BB9" s="71">
        <f t="shared" si="13"/>
        <v>-0.3893569971</v>
      </c>
    </row>
    <row r="10">
      <c r="A10" s="61">
        <v>9.0</v>
      </c>
      <c r="B10" s="66" t="s">
        <v>643</v>
      </c>
      <c r="C10" s="66" t="s">
        <v>1800</v>
      </c>
      <c r="D10" s="66" t="s">
        <v>1801</v>
      </c>
      <c r="E10" s="67">
        <v>24.0</v>
      </c>
      <c r="F10" s="66" t="s">
        <v>1802</v>
      </c>
      <c r="G10" s="66" t="s">
        <v>1829</v>
      </c>
      <c r="H10" s="58"/>
      <c r="I10" s="66" t="s">
        <v>1830</v>
      </c>
      <c r="J10" s="67">
        <v>1.0</v>
      </c>
      <c r="K10" s="67">
        <v>1.0</v>
      </c>
      <c r="L10" s="58"/>
      <c r="M10" s="60"/>
      <c r="N10" s="68">
        <v>6.0</v>
      </c>
      <c r="O10" s="67">
        <v>3.0</v>
      </c>
      <c r="P10" s="67">
        <v>2.0</v>
      </c>
      <c r="Q10" s="67">
        <v>2.0</v>
      </c>
      <c r="R10" s="67">
        <v>2.0</v>
      </c>
      <c r="S10" s="67">
        <v>4.0</v>
      </c>
      <c r="T10" s="67">
        <v>0.0</v>
      </c>
      <c r="U10" s="67">
        <v>1.0</v>
      </c>
      <c r="V10" s="67">
        <v>60.0</v>
      </c>
      <c r="W10" s="67">
        <v>19.0</v>
      </c>
      <c r="X10" s="67">
        <v>1.0</v>
      </c>
      <c r="Y10" s="67">
        <v>0.0</v>
      </c>
      <c r="Z10" s="67">
        <v>0.0</v>
      </c>
      <c r="AA10" s="67">
        <v>0.0</v>
      </c>
      <c r="AB10" s="67">
        <v>1.0</v>
      </c>
      <c r="AC10" s="67">
        <v>0.0</v>
      </c>
      <c r="AD10" s="67">
        <v>0.0</v>
      </c>
      <c r="AE10" s="67">
        <v>0.0</v>
      </c>
      <c r="AF10" s="67">
        <v>23.0</v>
      </c>
      <c r="AG10" s="67">
        <v>96.0</v>
      </c>
      <c r="AH10" s="69">
        <v>0.57</v>
      </c>
      <c r="AI10" s="69">
        <v>0.17</v>
      </c>
      <c r="AJ10" s="69">
        <v>0.08</v>
      </c>
      <c r="AK10" s="69">
        <v>0.31</v>
      </c>
      <c r="AL10" s="69">
        <v>0.38</v>
      </c>
      <c r="AM10" s="69">
        <v>0.06</v>
      </c>
      <c r="AN10" s="2">
        <f t="shared" si="1"/>
        <v>3</v>
      </c>
      <c r="AO10" s="2">
        <f t="shared" si="2"/>
        <v>0</v>
      </c>
      <c r="AP10" s="2">
        <f t="shared" si="3"/>
        <v>3</v>
      </c>
      <c r="AS10" s="2">
        <f t="shared" si="4"/>
        <v>4</v>
      </c>
      <c r="AT10" s="70">
        <f t="shared" si="5"/>
        <v>14</v>
      </c>
      <c r="AU10" s="71">
        <f t="shared" si="6"/>
        <v>2.027207583</v>
      </c>
      <c r="AV10" s="71">
        <f t="shared" si="7"/>
        <v>0</v>
      </c>
      <c r="AW10" s="71">
        <f t="shared" si="8"/>
        <v>1.036067968</v>
      </c>
      <c r="AX10" s="71">
        <f t="shared" si="9"/>
        <v>0</v>
      </c>
      <c r="AY10" s="71">
        <f t="shared" si="10"/>
        <v>0</v>
      </c>
      <c r="AZ10" s="71">
        <f t="shared" si="11"/>
        <v>-0.9254021887</v>
      </c>
      <c r="BA10" s="71">
        <f t="shared" si="12"/>
        <v>-1.635525992</v>
      </c>
      <c r="BB10" s="71">
        <f t="shared" si="13"/>
        <v>0.5023473699</v>
      </c>
    </row>
    <row r="11">
      <c r="A11" s="61">
        <v>10.0</v>
      </c>
      <c r="B11" s="66" t="s">
        <v>581</v>
      </c>
      <c r="C11" s="66" t="s">
        <v>1800</v>
      </c>
      <c r="D11" s="66" t="s">
        <v>1801</v>
      </c>
      <c r="E11" s="67">
        <v>28.0</v>
      </c>
      <c r="F11" s="66" t="s">
        <v>1808</v>
      </c>
      <c r="G11" s="66" t="s">
        <v>1825</v>
      </c>
      <c r="H11" s="66" t="s">
        <v>1804</v>
      </c>
      <c r="I11" s="66" t="s">
        <v>1824</v>
      </c>
      <c r="J11" s="67">
        <v>1.0</v>
      </c>
      <c r="K11" s="58"/>
      <c r="L11" s="58"/>
      <c r="M11" s="60"/>
      <c r="N11" s="68">
        <v>5.0</v>
      </c>
      <c r="O11" s="67">
        <v>3.0</v>
      </c>
      <c r="P11" s="67">
        <v>1.0</v>
      </c>
      <c r="Q11" s="67">
        <v>0.0</v>
      </c>
      <c r="R11" s="67">
        <v>3.0</v>
      </c>
      <c r="S11" s="67">
        <v>4.0</v>
      </c>
      <c r="T11" s="67">
        <v>0.0</v>
      </c>
      <c r="U11" s="67">
        <v>1.0</v>
      </c>
      <c r="V11" s="67">
        <v>60.0</v>
      </c>
      <c r="W11" s="67">
        <v>17.0</v>
      </c>
      <c r="X11" s="67">
        <v>0.0</v>
      </c>
      <c r="Y11" s="67">
        <v>0.0</v>
      </c>
      <c r="Z11" s="67">
        <v>0.0</v>
      </c>
      <c r="AA11" s="67">
        <v>0.0</v>
      </c>
      <c r="AB11" s="67">
        <v>0.0</v>
      </c>
      <c r="AC11" s="67">
        <v>1.0</v>
      </c>
      <c r="AD11" s="67">
        <v>0.0</v>
      </c>
      <c r="AE11" s="67">
        <v>0.0</v>
      </c>
      <c r="AF11" s="67">
        <v>21.0</v>
      </c>
      <c r="AG11" s="67">
        <v>91.0</v>
      </c>
      <c r="AH11" s="69">
        <v>0.56</v>
      </c>
      <c r="AI11" s="69">
        <v>0.16</v>
      </c>
      <c r="AJ11" s="69">
        <v>0.11</v>
      </c>
      <c r="AK11" s="69">
        <v>0.54</v>
      </c>
      <c r="AL11" s="69">
        <v>0.15</v>
      </c>
      <c r="AM11" s="69">
        <v>0.15</v>
      </c>
      <c r="AN11" s="2">
        <f t="shared" si="1"/>
        <v>3</v>
      </c>
      <c r="AO11" s="2">
        <f t="shared" si="2"/>
        <v>0</v>
      </c>
      <c r="AP11" s="2">
        <f t="shared" si="3"/>
        <v>4</v>
      </c>
      <c r="AS11" s="2">
        <f t="shared" si="4"/>
        <v>4</v>
      </c>
      <c r="AT11" s="70">
        <f t="shared" si="5"/>
        <v>11</v>
      </c>
      <c r="AU11" s="71">
        <f t="shared" si="6"/>
        <v>2.027207583</v>
      </c>
      <c r="AV11" s="71">
        <f t="shared" si="7"/>
        <v>0</v>
      </c>
      <c r="AW11" s="71">
        <f t="shared" si="8"/>
        <v>1.381423957</v>
      </c>
      <c r="AX11" s="71">
        <f t="shared" si="9"/>
        <v>0</v>
      </c>
      <c r="AY11" s="71">
        <f t="shared" si="10"/>
        <v>0</v>
      </c>
      <c r="AZ11" s="71">
        <f t="shared" si="11"/>
        <v>-0.9254021887</v>
      </c>
      <c r="BA11" s="71">
        <f t="shared" si="12"/>
        <v>-1.285056137</v>
      </c>
      <c r="BB11" s="71">
        <f t="shared" si="13"/>
        <v>1.198173215</v>
      </c>
    </row>
    <row r="12">
      <c r="A12" s="61">
        <v>11.0</v>
      </c>
      <c r="B12" s="66" t="s">
        <v>600</v>
      </c>
      <c r="C12" s="66" t="s">
        <v>1800</v>
      </c>
      <c r="D12" s="66" t="s">
        <v>1801</v>
      </c>
      <c r="E12" s="67">
        <v>33.0</v>
      </c>
      <c r="F12" s="66" t="s">
        <v>1808</v>
      </c>
      <c r="G12" s="66" t="s">
        <v>1812</v>
      </c>
      <c r="H12" s="58"/>
      <c r="I12" s="66" t="s">
        <v>1811</v>
      </c>
      <c r="J12" s="67">
        <v>1.0</v>
      </c>
      <c r="K12" s="58"/>
      <c r="L12" s="58"/>
      <c r="M12" s="60"/>
      <c r="N12" s="68">
        <v>5.33</v>
      </c>
      <c r="O12" s="67">
        <v>3.0</v>
      </c>
      <c r="P12" s="67">
        <v>1.0</v>
      </c>
      <c r="Q12" s="67">
        <v>1.0</v>
      </c>
      <c r="R12" s="67">
        <v>0.0</v>
      </c>
      <c r="S12" s="67">
        <v>1.0</v>
      </c>
      <c r="T12" s="67">
        <v>1.0</v>
      </c>
      <c r="U12" s="67">
        <v>0.0</v>
      </c>
      <c r="V12" s="67">
        <v>59.0</v>
      </c>
      <c r="W12" s="67">
        <v>19.0</v>
      </c>
      <c r="X12" s="67">
        <v>0.0</v>
      </c>
      <c r="Y12" s="67">
        <v>0.0</v>
      </c>
      <c r="Z12" s="67">
        <v>0.0</v>
      </c>
      <c r="AA12" s="67">
        <v>0.0</v>
      </c>
      <c r="AB12" s="67">
        <v>0.0</v>
      </c>
      <c r="AC12" s="67">
        <v>0.0</v>
      </c>
      <c r="AD12" s="67">
        <v>0.0</v>
      </c>
      <c r="AE12" s="67">
        <v>0.0</v>
      </c>
      <c r="AF12" s="67">
        <v>19.0</v>
      </c>
      <c r="AG12" s="67">
        <v>74.0</v>
      </c>
      <c r="AH12" s="69">
        <v>0.65</v>
      </c>
      <c r="AI12" s="69">
        <v>0.12</v>
      </c>
      <c r="AJ12" s="69">
        <v>0.09</v>
      </c>
      <c r="AK12" s="69">
        <v>0.72</v>
      </c>
      <c r="AL12" s="69">
        <v>0.11</v>
      </c>
      <c r="AM12" s="69">
        <v>0.06</v>
      </c>
      <c r="AN12" s="2">
        <f t="shared" si="1"/>
        <v>2</v>
      </c>
      <c r="AO12" s="2">
        <f t="shared" si="2"/>
        <v>1</v>
      </c>
      <c r="AP12" s="2">
        <f t="shared" si="3"/>
        <v>0</v>
      </c>
      <c r="AS12" s="2">
        <f t="shared" si="4"/>
        <v>1</v>
      </c>
      <c r="AT12" s="70">
        <f t="shared" si="5"/>
        <v>14.99</v>
      </c>
      <c r="AU12" s="71">
        <f t="shared" si="6"/>
        <v>1.351471722</v>
      </c>
      <c r="AV12" s="71">
        <f t="shared" si="7"/>
        <v>1.663095188</v>
      </c>
      <c r="AW12" s="71">
        <f t="shared" si="8"/>
        <v>0</v>
      </c>
      <c r="AX12" s="71">
        <f t="shared" si="9"/>
        <v>0</v>
      </c>
      <c r="AY12" s="71">
        <f t="shared" si="10"/>
        <v>0</v>
      </c>
      <c r="AZ12" s="71">
        <f t="shared" si="11"/>
        <v>-0.2313505472</v>
      </c>
      <c r="BA12" s="71">
        <f t="shared" si="12"/>
        <v>-1.751181045</v>
      </c>
      <c r="BB12" s="71">
        <f t="shared" si="13"/>
        <v>1.032035319</v>
      </c>
    </row>
    <row r="13">
      <c r="A13" s="61">
        <v>12.0</v>
      </c>
      <c r="B13" s="66" t="s">
        <v>1016</v>
      </c>
      <c r="C13" s="66" t="s">
        <v>1800</v>
      </c>
      <c r="D13" s="66" t="s">
        <v>1801</v>
      </c>
      <c r="E13" s="67">
        <v>27.0</v>
      </c>
      <c r="F13" s="66" t="s">
        <v>1802</v>
      </c>
      <c r="G13" s="66" t="s">
        <v>1827</v>
      </c>
      <c r="H13" s="66" t="s">
        <v>1804</v>
      </c>
      <c r="I13" s="66" t="s">
        <v>1826</v>
      </c>
      <c r="J13" s="67">
        <v>1.0</v>
      </c>
      <c r="K13" s="67">
        <v>1.0</v>
      </c>
      <c r="L13" s="58"/>
      <c r="M13" s="60"/>
      <c r="N13" s="68">
        <v>5.0</v>
      </c>
      <c r="O13" s="67">
        <v>4.0</v>
      </c>
      <c r="P13" s="67">
        <v>1.0</v>
      </c>
      <c r="Q13" s="67">
        <v>1.0</v>
      </c>
      <c r="R13" s="67">
        <v>3.0</v>
      </c>
      <c r="S13" s="67">
        <v>6.0</v>
      </c>
      <c r="T13" s="67">
        <v>0.0</v>
      </c>
      <c r="U13" s="67">
        <v>0.0</v>
      </c>
      <c r="V13" s="67">
        <v>58.0</v>
      </c>
      <c r="W13" s="67">
        <v>20.0</v>
      </c>
      <c r="X13" s="67">
        <v>3.0</v>
      </c>
      <c r="Y13" s="67">
        <v>0.0</v>
      </c>
      <c r="Z13" s="67">
        <v>0.0</v>
      </c>
      <c r="AA13" s="67">
        <v>0.0</v>
      </c>
      <c r="AB13" s="67">
        <v>0.0</v>
      </c>
      <c r="AC13" s="67">
        <v>0.0</v>
      </c>
      <c r="AD13" s="67">
        <v>0.0</v>
      </c>
      <c r="AE13" s="67">
        <v>0.0</v>
      </c>
      <c r="AF13" s="67">
        <v>23.0</v>
      </c>
      <c r="AG13" s="67">
        <v>95.0</v>
      </c>
      <c r="AH13" s="69">
        <v>0.61</v>
      </c>
      <c r="AI13" s="69">
        <v>0.14</v>
      </c>
      <c r="AJ13" s="69">
        <v>0.14</v>
      </c>
      <c r="AK13" s="69">
        <v>0.29</v>
      </c>
      <c r="AL13" s="69">
        <v>0.21</v>
      </c>
      <c r="AM13" s="69">
        <v>0.07</v>
      </c>
      <c r="AN13" s="2">
        <f t="shared" si="1"/>
        <v>4</v>
      </c>
      <c r="AO13" s="2">
        <f t="shared" si="2"/>
        <v>0</v>
      </c>
      <c r="AP13" s="2">
        <f t="shared" si="3"/>
        <v>3</v>
      </c>
      <c r="AS13" s="2">
        <f t="shared" si="4"/>
        <v>6</v>
      </c>
      <c r="AT13" s="70">
        <f t="shared" si="5"/>
        <v>9</v>
      </c>
      <c r="AU13" s="71">
        <f t="shared" si="6"/>
        <v>2.702943444</v>
      </c>
      <c r="AV13" s="71">
        <f t="shared" si="7"/>
        <v>0</v>
      </c>
      <c r="AW13" s="71">
        <f t="shared" si="8"/>
        <v>1.036067968</v>
      </c>
      <c r="AX13" s="71">
        <f t="shared" si="9"/>
        <v>0</v>
      </c>
      <c r="AY13" s="71">
        <f t="shared" si="10"/>
        <v>0</v>
      </c>
      <c r="AZ13" s="71">
        <f t="shared" si="11"/>
        <v>-1.388103283</v>
      </c>
      <c r="BA13" s="71">
        <f t="shared" si="12"/>
        <v>-1.051409567</v>
      </c>
      <c r="BB13" s="71">
        <f t="shared" si="13"/>
        <v>1.299498563</v>
      </c>
    </row>
    <row r="14">
      <c r="A14" s="61">
        <v>13.0</v>
      </c>
      <c r="B14" s="66" t="s">
        <v>902</v>
      </c>
      <c r="C14" s="66" t="s">
        <v>1800</v>
      </c>
      <c r="D14" s="66" t="s">
        <v>1801</v>
      </c>
      <c r="E14" s="67">
        <v>24.0</v>
      </c>
      <c r="F14" s="66" t="s">
        <v>1802</v>
      </c>
      <c r="G14" s="66" t="s">
        <v>1818</v>
      </c>
      <c r="H14" s="58"/>
      <c r="I14" s="66" t="s">
        <v>1806</v>
      </c>
      <c r="J14" s="67">
        <v>1.0</v>
      </c>
      <c r="K14" s="58"/>
      <c r="L14" s="58"/>
      <c r="M14" s="58"/>
      <c r="N14" s="68">
        <v>4.66</v>
      </c>
      <c r="O14" s="67">
        <v>4.0</v>
      </c>
      <c r="P14" s="67">
        <v>0.0</v>
      </c>
      <c r="Q14" s="67">
        <v>0.0</v>
      </c>
      <c r="R14" s="67">
        <v>4.0</v>
      </c>
      <c r="S14" s="67">
        <v>6.0</v>
      </c>
      <c r="T14" s="67">
        <v>0.0</v>
      </c>
      <c r="U14" s="67">
        <v>0.0</v>
      </c>
      <c r="V14" s="67">
        <v>58.0</v>
      </c>
      <c r="W14" s="67">
        <v>17.0</v>
      </c>
      <c r="X14" s="67">
        <v>0.0</v>
      </c>
      <c r="Y14" s="67">
        <v>0.0</v>
      </c>
      <c r="Z14" s="67">
        <v>0.0</v>
      </c>
      <c r="AA14" s="67">
        <v>0.0</v>
      </c>
      <c r="AB14" s="67">
        <v>0.0</v>
      </c>
      <c r="AC14" s="67">
        <v>0.0</v>
      </c>
      <c r="AD14" s="67">
        <v>0.0</v>
      </c>
      <c r="AE14" s="67">
        <v>0.0</v>
      </c>
      <c r="AF14" s="67">
        <v>21.0</v>
      </c>
      <c r="AG14" s="67">
        <v>84.0</v>
      </c>
      <c r="AH14" s="69">
        <v>0.55</v>
      </c>
      <c r="AI14" s="69">
        <v>0.15</v>
      </c>
      <c r="AJ14" s="69">
        <v>0.11</v>
      </c>
      <c r="AK14" s="69">
        <v>0.36</v>
      </c>
      <c r="AL14" s="69">
        <v>0.09</v>
      </c>
      <c r="AM14" s="69">
        <v>0.18</v>
      </c>
      <c r="AN14" s="2">
        <f t="shared" si="1"/>
        <v>4</v>
      </c>
      <c r="AO14" s="2">
        <f t="shared" si="2"/>
        <v>0</v>
      </c>
      <c r="AP14" s="2">
        <f t="shared" si="3"/>
        <v>4</v>
      </c>
      <c r="AS14" s="2">
        <f t="shared" si="4"/>
        <v>6</v>
      </c>
      <c r="AT14" s="70">
        <f t="shared" si="5"/>
        <v>7.98</v>
      </c>
      <c r="AU14" s="71">
        <f t="shared" si="6"/>
        <v>2.702943444</v>
      </c>
      <c r="AV14" s="71">
        <f t="shared" si="7"/>
        <v>0</v>
      </c>
      <c r="AW14" s="71">
        <f t="shared" si="8"/>
        <v>1.381423957</v>
      </c>
      <c r="AX14" s="71">
        <f t="shared" si="9"/>
        <v>0</v>
      </c>
      <c r="AY14" s="71">
        <f t="shared" si="10"/>
        <v>0</v>
      </c>
      <c r="AZ14" s="71">
        <f t="shared" si="11"/>
        <v>-1.388103283</v>
      </c>
      <c r="BA14" s="71">
        <f t="shared" si="12"/>
        <v>-0.9322498157</v>
      </c>
      <c r="BB14" s="71">
        <f t="shared" si="13"/>
        <v>1.764014303</v>
      </c>
    </row>
    <row r="15">
      <c r="A15" s="61">
        <v>14.0</v>
      </c>
      <c r="B15" s="66" t="s">
        <v>1845</v>
      </c>
      <c r="C15" s="66" t="s">
        <v>1800</v>
      </c>
      <c r="D15" s="66" t="s">
        <v>1801</v>
      </c>
      <c r="E15" s="67">
        <v>26.0</v>
      </c>
      <c r="F15" s="66" t="s">
        <v>1808</v>
      </c>
      <c r="G15" s="66" t="s">
        <v>1813</v>
      </c>
      <c r="H15" s="66" t="s">
        <v>1804</v>
      </c>
      <c r="I15" s="66" t="s">
        <v>1814</v>
      </c>
      <c r="J15" s="67">
        <v>1.0</v>
      </c>
      <c r="K15" s="67">
        <v>1.0</v>
      </c>
      <c r="L15" s="58"/>
      <c r="M15" s="58"/>
      <c r="N15" s="68">
        <v>5.0</v>
      </c>
      <c r="O15" s="67">
        <v>4.0</v>
      </c>
      <c r="P15" s="67">
        <v>2.0</v>
      </c>
      <c r="Q15" s="67">
        <v>2.0</v>
      </c>
      <c r="R15" s="67">
        <v>0.0</v>
      </c>
      <c r="S15" s="67">
        <v>6.0</v>
      </c>
      <c r="T15" s="67">
        <v>1.0</v>
      </c>
      <c r="U15" s="67">
        <v>0.0</v>
      </c>
      <c r="V15" s="67">
        <v>57.0</v>
      </c>
      <c r="W15" s="67">
        <v>19.0</v>
      </c>
      <c r="X15" s="67">
        <v>1.0</v>
      </c>
      <c r="Y15" s="67">
        <v>0.0</v>
      </c>
      <c r="Z15" s="67">
        <v>0.0</v>
      </c>
      <c r="AA15" s="67">
        <v>0.0</v>
      </c>
      <c r="AB15" s="67">
        <v>0.0</v>
      </c>
      <c r="AC15" s="67">
        <v>1.0</v>
      </c>
      <c r="AD15" s="67">
        <v>0.0</v>
      </c>
      <c r="AE15" s="67">
        <v>0.0</v>
      </c>
      <c r="AF15" s="67">
        <v>19.0</v>
      </c>
      <c r="AG15" s="67">
        <v>77.0</v>
      </c>
      <c r="AH15" s="69">
        <v>0.7</v>
      </c>
      <c r="AI15" s="69">
        <v>0.19</v>
      </c>
      <c r="AJ15" s="69">
        <v>0.17</v>
      </c>
      <c r="AK15" s="69">
        <v>0.46</v>
      </c>
      <c r="AL15" s="69">
        <v>0.08</v>
      </c>
      <c r="AM15" s="69">
        <v>0.08</v>
      </c>
      <c r="AN15" s="2">
        <f t="shared" si="1"/>
        <v>3</v>
      </c>
      <c r="AO15" s="2">
        <f t="shared" si="2"/>
        <v>1</v>
      </c>
      <c r="AP15" s="2">
        <f t="shared" si="3"/>
        <v>0</v>
      </c>
      <c r="AS15" s="2">
        <f t="shared" si="4"/>
        <v>6</v>
      </c>
      <c r="AT15" s="70">
        <f t="shared" si="5"/>
        <v>9</v>
      </c>
      <c r="AU15" s="71">
        <f t="shared" si="6"/>
        <v>2.027207583</v>
      </c>
      <c r="AV15" s="71">
        <f t="shared" si="7"/>
        <v>1.663095188</v>
      </c>
      <c r="AW15" s="71">
        <f t="shared" si="8"/>
        <v>0</v>
      </c>
      <c r="AX15" s="71">
        <f t="shared" si="9"/>
        <v>0</v>
      </c>
      <c r="AY15" s="71">
        <f t="shared" si="10"/>
        <v>0</v>
      </c>
      <c r="AZ15" s="71">
        <f t="shared" si="11"/>
        <v>-1.388103283</v>
      </c>
      <c r="BA15" s="71">
        <f t="shared" si="12"/>
        <v>-1.051409567</v>
      </c>
      <c r="BB15" s="71">
        <f t="shared" si="13"/>
        <v>1.250789922</v>
      </c>
    </row>
    <row r="16">
      <c r="A16" s="61">
        <v>15.0</v>
      </c>
      <c r="B16" s="66" t="s">
        <v>670</v>
      </c>
      <c r="C16" s="66" t="s">
        <v>1800</v>
      </c>
      <c r="D16" s="66" t="s">
        <v>1801</v>
      </c>
      <c r="E16" s="67">
        <v>37.0</v>
      </c>
      <c r="F16" s="66" t="s">
        <v>1808</v>
      </c>
      <c r="G16" s="66" t="s">
        <v>1819</v>
      </c>
      <c r="H16" s="58"/>
      <c r="I16" s="66" t="s">
        <v>1820</v>
      </c>
      <c r="J16" s="67">
        <v>1.0</v>
      </c>
      <c r="K16" s="58"/>
      <c r="L16" s="58"/>
      <c r="M16" s="58"/>
      <c r="N16" s="68">
        <v>6.0</v>
      </c>
      <c r="O16" s="67">
        <v>6.0</v>
      </c>
      <c r="P16" s="67">
        <v>1.0</v>
      </c>
      <c r="Q16" s="67">
        <v>1.0</v>
      </c>
      <c r="R16" s="67">
        <v>3.0</v>
      </c>
      <c r="S16" s="67">
        <v>4.0</v>
      </c>
      <c r="T16" s="67">
        <v>0.0</v>
      </c>
      <c r="U16" s="67">
        <v>0.0</v>
      </c>
      <c r="V16" s="67">
        <v>57.0</v>
      </c>
      <c r="W16" s="67">
        <v>21.0</v>
      </c>
      <c r="X16" s="67">
        <v>1.0</v>
      </c>
      <c r="Y16" s="67">
        <v>0.0</v>
      </c>
      <c r="Z16" s="67">
        <v>0.0</v>
      </c>
      <c r="AA16" s="67">
        <v>0.0</v>
      </c>
      <c r="AB16" s="67">
        <v>0.0</v>
      </c>
      <c r="AC16" s="67">
        <v>0.0</v>
      </c>
      <c r="AD16" s="67">
        <v>0.0</v>
      </c>
      <c r="AE16" s="67">
        <v>0.0</v>
      </c>
      <c r="AF16" s="67">
        <v>25.0</v>
      </c>
      <c r="AG16" s="67">
        <v>97.0</v>
      </c>
      <c r="AH16" s="69">
        <v>0.6</v>
      </c>
      <c r="AI16" s="69">
        <v>0.11</v>
      </c>
      <c r="AJ16" s="69">
        <v>0.09</v>
      </c>
      <c r="AK16" s="69">
        <v>0.39</v>
      </c>
      <c r="AL16" s="69">
        <v>0.22</v>
      </c>
      <c r="AM16" s="69">
        <v>0.17</v>
      </c>
      <c r="AN16" s="2">
        <f t="shared" si="1"/>
        <v>6</v>
      </c>
      <c r="AO16" s="2">
        <f t="shared" si="2"/>
        <v>0</v>
      </c>
      <c r="AP16" s="2">
        <f t="shared" si="3"/>
        <v>3</v>
      </c>
      <c r="AS16" s="2">
        <f t="shared" si="4"/>
        <v>4</v>
      </c>
      <c r="AT16" s="70">
        <f t="shared" si="5"/>
        <v>14</v>
      </c>
      <c r="AU16" s="71">
        <f t="shared" si="6"/>
        <v>4.054415167</v>
      </c>
      <c r="AV16" s="71">
        <f t="shared" si="7"/>
        <v>0</v>
      </c>
      <c r="AW16" s="71">
        <f t="shared" si="8"/>
        <v>1.036067968</v>
      </c>
      <c r="AX16" s="71">
        <f t="shared" si="9"/>
        <v>0</v>
      </c>
      <c r="AY16" s="71">
        <f t="shared" si="10"/>
        <v>0</v>
      </c>
      <c r="AZ16" s="71">
        <f t="shared" si="11"/>
        <v>-0.9254021887</v>
      </c>
      <c r="BA16" s="71">
        <f t="shared" si="12"/>
        <v>-1.635525992</v>
      </c>
      <c r="BB16" s="71">
        <f t="shared" si="13"/>
        <v>2.529554953</v>
      </c>
    </row>
    <row r="17">
      <c r="A17" s="61">
        <v>16.0</v>
      </c>
      <c r="B17" s="66" t="s">
        <v>529</v>
      </c>
      <c r="C17" s="66" t="s">
        <v>1800</v>
      </c>
      <c r="D17" s="66" t="s">
        <v>1801</v>
      </c>
      <c r="E17" s="67">
        <v>34.0</v>
      </c>
      <c r="F17" s="66" t="s">
        <v>1808</v>
      </c>
      <c r="G17" s="66" t="s">
        <v>1816</v>
      </c>
      <c r="H17" s="66" t="s">
        <v>1804</v>
      </c>
      <c r="I17" s="66" t="s">
        <v>1815</v>
      </c>
      <c r="J17" s="67">
        <v>1.0</v>
      </c>
      <c r="K17" s="58"/>
      <c r="L17" s="58"/>
      <c r="M17" s="58"/>
      <c r="N17" s="68">
        <v>4.0</v>
      </c>
      <c r="O17" s="67">
        <v>2.0</v>
      </c>
      <c r="P17" s="67">
        <v>1.0</v>
      </c>
      <c r="Q17" s="67">
        <v>0.0</v>
      </c>
      <c r="R17" s="67">
        <v>1.0</v>
      </c>
      <c r="S17" s="67">
        <v>2.0</v>
      </c>
      <c r="T17" s="67">
        <v>0.0</v>
      </c>
      <c r="U17" s="67">
        <v>0.0</v>
      </c>
      <c r="V17" s="67">
        <v>57.0</v>
      </c>
      <c r="W17" s="67">
        <v>14.0</v>
      </c>
      <c r="X17" s="67">
        <v>1.0</v>
      </c>
      <c r="Y17" s="67">
        <v>0.0</v>
      </c>
      <c r="Z17" s="67">
        <v>0.0</v>
      </c>
      <c r="AA17" s="67">
        <v>0.0</v>
      </c>
      <c r="AB17" s="67">
        <v>0.0</v>
      </c>
      <c r="AC17" s="67">
        <v>1.0</v>
      </c>
      <c r="AD17" s="67">
        <v>0.0</v>
      </c>
      <c r="AE17" s="67">
        <v>0.0</v>
      </c>
      <c r="AF17" s="67">
        <v>15.0</v>
      </c>
      <c r="AG17" s="67">
        <v>76.0</v>
      </c>
      <c r="AH17" s="69">
        <v>0.63</v>
      </c>
      <c r="AI17" s="69">
        <v>0.14</v>
      </c>
      <c r="AJ17" s="69">
        <v>0.07</v>
      </c>
      <c r="AK17" s="69">
        <v>0.25</v>
      </c>
      <c r="AL17" s="69">
        <v>0.25</v>
      </c>
      <c r="AM17" s="69">
        <v>0.25</v>
      </c>
      <c r="AN17" s="2">
        <f t="shared" si="1"/>
        <v>2</v>
      </c>
      <c r="AO17" s="2">
        <f t="shared" si="2"/>
        <v>0</v>
      </c>
      <c r="AP17" s="2">
        <f t="shared" si="3"/>
        <v>1</v>
      </c>
      <c r="AS17" s="2">
        <f t="shared" si="4"/>
        <v>2</v>
      </c>
      <c r="AT17" s="70">
        <f t="shared" si="5"/>
        <v>10</v>
      </c>
      <c r="AU17" s="71">
        <f t="shared" si="6"/>
        <v>1.351471722</v>
      </c>
      <c r="AV17" s="71">
        <f t="shared" si="7"/>
        <v>0</v>
      </c>
      <c r="AW17" s="71">
        <f t="shared" si="8"/>
        <v>0.3453559893</v>
      </c>
      <c r="AX17" s="71">
        <f t="shared" si="9"/>
        <v>0</v>
      </c>
      <c r="AY17" s="71">
        <f t="shared" si="10"/>
        <v>0</v>
      </c>
      <c r="AZ17" s="71">
        <f t="shared" si="11"/>
        <v>-0.4627010944</v>
      </c>
      <c r="BA17" s="71">
        <f t="shared" si="12"/>
        <v>-1.168232852</v>
      </c>
      <c r="BB17" s="71">
        <f t="shared" si="13"/>
        <v>0.06589376534</v>
      </c>
    </row>
    <row r="18">
      <c r="A18" s="61">
        <v>17.0</v>
      </c>
      <c r="B18" s="66" t="s">
        <v>714</v>
      </c>
      <c r="C18" s="66" t="s">
        <v>1800</v>
      </c>
      <c r="D18" s="66" t="s">
        <v>1801</v>
      </c>
      <c r="E18" s="67">
        <v>34.0</v>
      </c>
      <c r="F18" s="66" t="s">
        <v>1802</v>
      </c>
      <c r="G18" s="66" t="s">
        <v>1828</v>
      </c>
      <c r="H18" s="58"/>
      <c r="I18" s="66" t="s">
        <v>1821</v>
      </c>
      <c r="J18" s="67">
        <v>1.0</v>
      </c>
      <c r="K18" s="58"/>
      <c r="L18" s="58"/>
      <c r="M18" s="58"/>
      <c r="N18" s="68">
        <v>2.0</v>
      </c>
      <c r="O18" s="67">
        <v>0.0</v>
      </c>
      <c r="P18" s="67">
        <v>0.0</v>
      </c>
      <c r="Q18" s="67">
        <v>0.0</v>
      </c>
      <c r="R18" s="67">
        <v>1.0</v>
      </c>
      <c r="S18" s="67">
        <v>2.0</v>
      </c>
      <c r="T18" s="67">
        <v>0.0</v>
      </c>
      <c r="U18" s="67">
        <v>0.0</v>
      </c>
      <c r="V18" s="67">
        <v>57.0</v>
      </c>
      <c r="W18" s="67">
        <v>5.0</v>
      </c>
      <c r="X18" s="67">
        <v>0.0</v>
      </c>
      <c r="Y18" s="67">
        <v>0.0</v>
      </c>
      <c r="Z18" s="67">
        <v>0.0</v>
      </c>
      <c r="AA18" s="67">
        <v>0.0</v>
      </c>
      <c r="AB18" s="67">
        <v>0.0</v>
      </c>
      <c r="AC18" s="67">
        <v>0.0</v>
      </c>
      <c r="AD18" s="67">
        <v>0.0</v>
      </c>
      <c r="AE18" s="67">
        <v>0.0</v>
      </c>
      <c r="AF18" s="67">
        <v>6.0</v>
      </c>
      <c r="AG18" s="67">
        <v>29.0</v>
      </c>
      <c r="AH18" s="69">
        <v>0.55</v>
      </c>
      <c r="AI18" s="69">
        <v>0.21</v>
      </c>
      <c r="AJ18" s="69">
        <v>0.17</v>
      </c>
      <c r="AK18" s="69">
        <v>0.67</v>
      </c>
      <c r="AL18" s="69">
        <v>0.0</v>
      </c>
      <c r="AM18" s="69">
        <v>0.0</v>
      </c>
      <c r="AN18" s="2">
        <f t="shared" si="1"/>
        <v>0</v>
      </c>
      <c r="AO18" s="2">
        <f t="shared" si="2"/>
        <v>0</v>
      </c>
      <c r="AP18" s="2">
        <f t="shared" si="3"/>
        <v>1</v>
      </c>
      <c r="AS18" s="2">
        <f t="shared" si="4"/>
        <v>2</v>
      </c>
      <c r="AT18" s="70">
        <f t="shared" si="5"/>
        <v>4</v>
      </c>
      <c r="AU18" s="71">
        <f t="shared" si="6"/>
        <v>0</v>
      </c>
      <c r="AV18" s="71">
        <f t="shared" si="7"/>
        <v>0</v>
      </c>
      <c r="AW18" s="71">
        <f t="shared" si="8"/>
        <v>0.3453559893</v>
      </c>
      <c r="AX18" s="71">
        <f t="shared" si="9"/>
        <v>0</v>
      </c>
      <c r="AY18" s="71">
        <f t="shared" si="10"/>
        <v>0</v>
      </c>
      <c r="AZ18" s="71">
        <f t="shared" si="11"/>
        <v>-0.4627010944</v>
      </c>
      <c r="BA18" s="71">
        <f t="shared" si="12"/>
        <v>-0.4672931407</v>
      </c>
      <c r="BB18" s="71">
        <f t="shared" si="13"/>
        <v>-0.5846382458</v>
      </c>
    </row>
    <row r="19">
      <c r="A19" s="61">
        <v>18.0</v>
      </c>
      <c r="B19" s="66" t="s">
        <v>537</v>
      </c>
      <c r="C19" s="66" t="s">
        <v>1800</v>
      </c>
      <c r="D19" s="66" t="s">
        <v>1801</v>
      </c>
      <c r="E19" s="67">
        <v>29.0</v>
      </c>
      <c r="F19" s="66" t="s">
        <v>1808</v>
      </c>
      <c r="G19" s="66" t="s">
        <v>1815</v>
      </c>
      <c r="H19" s="58"/>
      <c r="I19" s="66" t="s">
        <v>1816</v>
      </c>
      <c r="J19" s="67">
        <v>1.0</v>
      </c>
      <c r="K19" s="58"/>
      <c r="L19" s="67">
        <v>1.0</v>
      </c>
      <c r="M19" s="58"/>
      <c r="N19" s="68">
        <v>5.66</v>
      </c>
      <c r="O19" s="67">
        <v>3.0</v>
      </c>
      <c r="P19" s="67">
        <v>4.0</v>
      </c>
      <c r="Q19" s="67">
        <v>1.0</v>
      </c>
      <c r="R19" s="67">
        <v>3.0</v>
      </c>
      <c r="S19" s="67">
        <v>6.0</v>
      </c>
      <c r="T19" s="67">
        <v>0.0</v>
      </c>
      <c r="U19" s="67">
        <v>1.0</v>
      </c>
      <c r="V19" s="67">
        <v>56.0</v>
      </c>
      <c r="W19" s="67">
        <v>21.0</v>
      </c>
      <c r="X19" s="67">
        <v>0.0</v>
      </c>
      <c r="Y19" s="67">
        <v>0.0</v>
      </c>
      <c r="Z19" s="67">
        <v>1.0</v>
      </c>
      <c r="AA19" s="67">
        <v>0.0</v>
      </c>
      <c r="AB19" s="67">
        <v>0.0</v>
      </c>
      <c r="AC19" s="67">
        <v>1.0</v>
      </c>
      <c r="AD19" s="67">
        <v>0.0</v>
      </c>
      <c r="AE19" s="67">
        <v>0.0</v>
      </c>
      <c r="AF19" s="67">
        <v>25.0</v>
      </c>
      <c r="AG19" s="67">
        <v>95.0</v>
      </c>
      <c r="AH19" s="69">
        <v>0.63</v>
      </c>
      <c r="AI19" s="69">
        <v>0.22</v>
      </c>
      <c r="AJ19" s="69">
        <v>0.09</v>
      </c>
      <c r="AK19" s="69">
        <v>0.67</v>
      </c>
      <c r="AL19" s="69">
        <v>0.13</v>
      </c>
      <c r="AM19" s="69">
        <v>0.13</v>
      </c>
      <c r="AN19" s="2">
        <f t="shared" si="1"/>
        <v>3</v>
      </c>
      <c r="AO19" s="2">
        <f t="shared" si="2"/>
        <v>0</v>
      </c>
      <c r="AP19" s="2">
        <f t="shared" si="3"/>
        <v>4</v>
      </c>
      <c r="AS19" s="2">
        <f t="shared" si="4"/>
        <v>6</v>
      </c>
      <c r="AT19" s="70">
        <f t="shared" si="5"/>
        <v>10.98</v>
      </c>
      <c r="AU19" s="71">
        <f t="shared" si="6"/>
        <v>2.027207583</v>
      </c>
      <c r="AV19" s="71">
        <f t="shared" si="7"/>
        <v>0</v>
      </c>
      <c r="AW19" s="71">
        <f t="shared" si="8"/>
        <v>1.381423957</v>
      </c>
      <c r="AX19" s="71">
        <f t="shared" si="9"/>
        <v>0</v>
      </c>
      <c r="AY19" s="71">
        <f t="shared" si="10"/>
        <v>0</v>
      </c>
      <c r="AZ19" s="71">
        <f t="shared" si="11"/>
        <v>-1.388103283</v>
      </c>
      <c r="BA19" s="71">
        <f t="shared" si="12"/>
        <v>-1.282719671</v>
      </c>
      <c r="BB19" s="71">
        <f t="shared" si="13"/>
        <v>0.7378085861</v>
      </c>
    </row>
    <row r="20">
      <c r="A20" s="61">
        <v>19.0</v>
      </c>
      <c r="B20" s="66" t="s">
        <v>567</v>
      </c>
      <c r="C20" s="66" t="s">
        <v>1800</v>
      </c>
      <c r="D20" s="66" t="s">
        <v>1801</v>
      </c>
      <c r="E20" s="67">
        <v>31.0</v>
      </c>
      <c r="F20" s="66" t="s">
        <v>1808</v>
      </c>
      <c r="G20" s="66" t="s">
        <v>1820</v>
      </c>
      <c r="H20" s="66" t="s">
        <v>1804</v>
      </c>
      <c r="I20" s="66" t="s">
        <v>1819</v>
      </c>
      <c r="J20" s="67">
        <v>1.0</v>
      </c>
      <c r="K20" s="58"/>
      <c r="L20" s="58"/>
      <c r="M20" s="60"/>
      <c r="N20" s="68">
        <v>6.0</v>
      </c>
      <c r="O20" s="67">
        <v>8.0</v>
      </c>
      <c r="P20" s="67">
        <v>2.0</v>
      </c>
      <c r="Q20" s="67">
        <v>2.0</v>
      </c>
      <c r="R20" s="67">
        <v>1.0</v>
      </c>
      <c r="S20" s="67">
        <v>7.0</v>
      </c>
      <c r="T20" s="67">
        <v>0.0</v>
      </c>
      <c r="U20" s="67">
        <v>0.0</v>
      </c>
      <c r="V20" s="67">
        <v>54.0</v>
      </c>
      <c r="W20" s="67">
        <v>26.0</v>
      </c>
      <c r="X20" s="67">
        <v>1.0</v>
      </c>
      <c r="Y20" s="67">
        <v>1.0</v>
      </c>
      <c r="Z20" s="67">
        <v>0.0</v>
      </c>
      <c r="AA20" s="67">
        <v>0.0</v>
      </c>
      <c r="AB20" s="67">
        <v>0.0</v>
      </c>
      <c r="AC20" s="67">
        <v>0.0</v>
      </c>
      <c r="AD20" s="67">
        <v>0.0</v>
      </c>
      <c r="AE20" s="67">
        <v>0.0</v>
      </c>
      <c r="AF20" s="67">
        <v>27.0</v>
      </c>
      <c r="AG20" s="67">
        <v>98.0</v>
      </c>
      <c r="AH20" s="69">
        <v>0.66</v>
      </c>
      <c r="AI20" s="69">
        <v>0.23</v>
      </c>
      <c r="AJ20" s="69">
        <v>0.05</v>
      </c>
      <c r="AK20" s="69">
        <v>0.58</v>
      </c>
      <c r="AL20" s="69">
        <v>0.26</v>
      </c>
      <c r="AM20" s="69">
        <v>0.0</v>
      </c>
      <c r="AN20" s="2">
        <f t="shared" si="1"/>
        <v>8</v>
      </c>
      <c r="AO20" s="2">
        <f t="shared" si="2"/>
        <v>0</v>
      </c>
      <c r="AP20" s="2">
        <f t="shared" si="3"/>
        <v>1</v>
      </c>
      <c r="AS20" s="2">
        <f t="shared" si="4"/>
        <v>7</v>
      </c>
      <c r="AT20" s="70">
        <f t="shared" si="5"/>
        <v>11</v>
      </c>
      <c r="AU20" s="71">
        <f t="shared" si="6"/>
        <v>5.405886889</v>
      </c>
      <c r="AV20" s="71">
        <f t="shared" si="7"/>
        <v>0</v>
      </c>
      <c r="AW20" s="71">
        <f t="shared" si="8"/>
        <v>0.3453559893</v>
      </c>
      <c r="AX20" s="71">
        <f t="shared" si="9"/>
        <v>0</v>
      </c>
      <c r="AY20" s="71">
        <f t="shared" si="10"/>
        <v>0</v>
      </c>
      <c r="AZ20" s="71">
        <f t="shared" si="11"/>
        <v>-1.61945383</v>
      </c>
      <c r="BA20" s="71">
        <f t="shared" si="12"/>
        <v>-1.285056137</v>
      </c>
      <c r="BB20" s="71">
        <f t="shared" si="13"/>
        <v>2.846732911</v>
      </c>
    </row>
    <row r="21">
      <c r="A21" s="61">
        <v>20.0</v>
      </c>
      <c r="B21" s="66" t="s">
        <v>638</v>
      </c>
      <c r="C21" s="66" t="s">
        <v>1800</v>
      </c>
      <c r="D21" s="66" t="s">
        <v>1801</v>
      </c>
      <c r="E21" s="67">
        <v>28.0</v>
      </c>
      <c r="F21" s="66" t="s">
        <v>1808</v>
      </c>
      <c r="G21" s="66" t="s">
        <v>1806</v>
      </c>
      <c r="H21" s="66" t="s">
        <v>1804</v>
      </c>
      <c r="I21" s="66" t="s">
        <v>1818</v>
      </c>
      <c r="J21" s="67">
        <v>1.0</v>
      </c>
      <c r="K21" s="58"/>
      <c r="L21" s="58"/>
      <c r="M21" s="58"/>
      <c r="N21" s="68">
        <v>5.33</v>
      </c>
      <c r="O21" s="67">
        <v>6.0</v>
      </c>
      <c r="P21" s="67">
        <v>1.0</v>
      </c>
      <c r="Q21" s="67">
        <v>1.0</v>
      </c>
      <c r="R21" s="67">
        <v>2.0</v>
      </c>
      <c r="S21" s="67">
        <v>4.0</v>
      </c>
      <c r="T21" s="67">
        <v>0.0</v>
      </c>
      <c r="U21" s="67">
        <v>0.0</v>
      </c>
      <c r="V21" s="67">
        <v>54.0</v>
      </c>
      <c r="W21" s="67">
        <v>19.0</v>
      </c>
      <c r="X21" s="67">
        <v>3.0</v>
      </c>
      <c r="Y21" s="67">
        <v>0.0</v>
      </c>
      <c r="Z21" s="67">
        <v>0.0</v>
      </c>
      <c r="AA21" s="67">
        <v>0.0</v>
      </c>
      <c r="AB21" s="67">
        <v>0.0</v>
      </c>
      <c r="AC21" s="67">
        <v>0.0</v>
      </c>
      <c r="AD21" s="67">
        <v>1.0</v>
      </c>
      <c r="AE21" s="67">
        <v>0.0</v>
      </c>
      <c r="AF21" s="67">
        <v>21.0</v>
      </c>
      <c r="AG21" s="67">
        <v>75.0</v>
      </c>
      <c r="AH21" s="69">
        <v>0.63</v>
      </c>
      <c r="AI21" s="69">
        <v>0.13</v>
      </c>
      <c r="AJ21" s="69">
        <v>0.13</v>
      </c>
      <c r="AK21" s="69">
        <v>0.47</v>
      </c>
      <c r="AL21" s="69">
        <v>0.33</v>
      </c>
      <c r="AM21" s="69">
        <v>0.0</v>
      </c>
      <c r="AN21" s="2">
        <f t="shared" si="1"/>
        <v>6</v>
      </c>
      <c r="AO21" s="2">
        <f t="shared" si="2"/>
        <v>0</v>
      </c>
      <c r="AP21" s="2">
        <f t="shared" si="3"/>
        <v>2</v>
      </c>
      <c r="AS21" s="2">
        <f t="shared" si="4"/>
        <v>4</v>
      </c>
      <c r="AT21" s="70">
        <f t="shared" si="5"/>
        <v>11.99</v>
      </c>
      <c r="AU21" s="71">
        <f t="shared" si="6"/>
        <v>4.054415167</v>
      </c>
      <c r="AV21" s="71">
        <f t="shared" si="7"/>
        <v>0</v>
      </c>
      <c r="AW21" s="71">
        <f t="shared" si="8"/>
        <v>0.6907119786</v>
      </c>
      <c r="AX21" s="71">
        <f t="shared" si="9"/>
        <v>0</v>
      </c>
      <c r="AY21" s="71">
        <f t="shared" si="10"/>
        <v>0</v>
      </c>
      <c r="AZ21" s="71">
        <f t="shared" si="11"/>
        <v>-0.9254021887</v>
      </c>
      <c r="BA21" s="71">
        <f t="shared" si="12"/>
        <v>-1.400711189</v>
      </c>
      <c r="BB21" s="71">
        <f t="shared" si="13"/>
        <v>2.419013767</v>
      </c>
    </row>
    <row r="22">
      <c r="A22" s="61">
        <v>21.0</v>
      </c>
      <c r="B22" s="66" t="s">
        <v>546</v>
      </c>
      <c r="C22" s="66" t="s">
        <v>1800</v>
      </c>
      <c r="D22" s="66" t="s">
        <v>1801</v>
      </c>
      <c r="E22" s="67">
        <v>28.0</v>
      </c>
      <c r="F22" s="66" t="s">
        <v>1802</v>
      </c>
      <c r="G22" s="66" t="s">
        <v>1826</v>
      </c>
      <c r="H22" s="58"/>
      <c r="I22" s="66" t="s">
        <v>1827</v>
      </c>
      <c r="J22" s="67">
        <v>1.0</v>
      </c>
      <c r="K22" s="58"/>
      <c r="L22" s="67">
        <v>1.0</v>
      </c>
      <c r="M22" s="58"/>
      <c r="N22" s="68">
        <v>6.0</v>
      </c>
      <c r="O22" s="67">
        <v>7.0</v>
      </c>
      <c r="P22" s="67">
        <v>4.0</v>
      </c>
      <c r="Q22" s="67">
        <v>4.0</v>
      </c>
      <c r="R22" s="67">
        <v>1.0</v>
      </c>
      <c r="S22" s="67">
        <v>9.0</v>
      </c>
      <c r="T22" s="67">
        <v>1.0</v>
      </c>
      <c r="U22" s="67">
        <v>0.0</v>
      </c>
      <c r="V22" s="67">
        <v>50.0</v>
      </c>
      <c r="W22" s="67">
        <v>24.0</v>
      </c>
      <c r="X22" s="67">
        <v>3.0</v>
      </c>
      <c r="Y22" s="67">
        <v>0.0</v>
      </c>
      <c r="Z22" s="67">
        <v>0.0</v>
      </c>
      <c r="AA22" s="67">
        <v>0.0</v>
      </c>
      <c r="AB22" s="67">
        <v>0.0</v>
      </c>
      <c r="AC22" s="67">
        <v>0.0</v>
      </c>
      <c r="AD22" s="67">
        <v>0.0</v>
      </c>
      <c r="AE22" s="67">
        <v>0.0</v>
      </c>
      <c r="AF22" s="67">
        <v>25.0</v>
      </c>
      <c r="AG22" s="67">
        <v>99.0</v>
      </c>
      <c r="AH22" s="69">
        <v>0.64</v>
      </c>
      <c r="AI22" s="69">
        <v>0.21</v>
      </c>
      <c r="AJ22" s="69">
        <v>0.07</v>
      </c>
      <c r="AK22" s="69">
        <v>0.2</v>
      </c>
      <c r="AL22" s="69">
        <v>0.33</v>
      </c>
      <c r="AM22" s="69">
        <v>0.0</v>
      </c>
      <c r="AN22" s="2">
        <f t="shared" si="1"/>
        <v>6</v>
      </c>
      <c r="AO22" s="2">
        <f t="shared" si="2"/>
        <v>1</v>
      </c>
      <c r="AP22" s="2">
        <f t="shared" si="3"/>
        <v>1</v>
      </c>
      <c r="AS22" s="2">
        <f t="shared" si="4"/>
        <v>9</v>
      </c>
      <c r="AT22" s="70">
        <f t="shared" si="5"/>
        <v>9</v>
      </c>
      <c r="AU22" s="71">
        <f t="shared" si="6"/>
        <v>4.054415167</v>
      </c>
      <c r="AV22" s="71">
        <f t="shared" si="7"/>
        <v>1.663095188</v>
      </c>
      <c r="AW22" s="71">
        <f t="shared" si="8"/>
        <v>0.3453559893</v>
      </c>
      <c r="AX22" s="71">
        <f t="shared" si="9"/>
        <v>0</v>
      </c>
      <c r="AY22" s="71">
        <f t="shared" si="10"/>
        <v>0</v>
      </c>
      <c r="AZ22" s="71">
        <f t="shared" si="11"/>
        <v>-2.082154925</v>
      </c>
      <c r="BA22" s="71">
        <f t="shared" si="12"/>
        <v>-1.051409567</v>
      </c>
      <c r="BB22" s="71">
        <f t="shared" si="13"/>
        <v>2.929301853</v>
      </c>
    </row>
    <row r="23">
      <c r="A23" s="61">
        <v>22.0</v>
      </c>
      <c r="B23" s="66" t="s">
        <v>1844</v>
      </c>
      <c r="C23" s="66" t="s">
        <v>1800</v>
      </c>
      <c r="D23" s="66" t="s">
        <v>1801</v>
      </c>
      <c r="E23" s="67">
        <v>31.0</v>
      </c>
      <c r="F23" s="66" t="s">
        <v>1808</v>
      </c>
      <c r="G23" s="66" t="s">
        <v>1811</v>
      </c>
      <c r="H23" s="66" t="s">
        <v>1804</v>
      </c>
      <c r="I23" s="66" t="s">
        <v>1812</v>
      </c>
      <c r="J23" s="67">
        <v>1.0</v>
      </c>
      <c r="K23" s="58"/>
      <c r="L23" s="58"/>
      <c r="M23" s="58"/>
      <c r="N23" s="68">
        <v>4.66</v>
      </c>
      <c r="O23" s="67">
        <v>7.0</v>
      </c>
      <c r="P23" s="67">
        <v>1.0</v>
      </c>
      <c r="Q23" s="67">
        <v>1.0</v>
      </c>
      <c r="R23" s="67">
        <v>2.0</v>
      </c>
      <c r="S23" s="67">
        <v>5.0</v>
      </c>
      <c r="T23" s="67">
        <v>0.0</v>
      </c>
      <c r="U23" s="67">
        <v>0.0</v>
      </c>
      <c r="V23" s="67">
        <v>49.0</v>
      </c>
      <c r="W23" s="67">
        <v>21.0</v>
      </c>
      <c r="X23" s="67">
        <v>0.0</v>
      </c>
      <c r="Y23" s="67">
        <v>0.0</v>
      </c>
      <c r="Z23" s="67">
        <v>0.0</v>
      </c>
      <c r="AA23" s="67">
        <v>0.0</v>
      </c>
      <c r="AB23" s="67">
        <v>0.0</v>
      </c>
      <c r="AC23" s="67">
        <v>0.0</v>
      </c>
      <c r="AD23" s="67">
        <v>0.0</v>
      </c>
      <c r="AE23" s="67">
        <v>0.0</v>
      </c>
      <c r="AF23" s="67">
        <v>23.0</v>
      </c>
      <c r="AG23" s="67">
        <v>87.0</v>
      </c>
      <c r="AH23" s="69">
        <v>0.66</v>
      </c>
      <c r="AI23" s="69">
        <v>0.13</v>
      </c>
      <c r="AJ23" s="69">
        <v>0.14</v>
      </c>
      <c r="AK23" s="69">
        <v>0.44</v>
      </c>
      <c r="AL23" s="69">
        <v>0.44</v>
      </c>
      <c r="AM23" s="69">
        <v>0.0</v>
      </c>
      <c r="AN23" s="2">
        <f t="shared" si="1"/>
        <v>7</v>
      </c>
      <c r="AO23" s="2">
        <f t="shared" si="2"/>
        <v>0</v>
      </c>
      <c r="AP23" s="2">
        <f t="shared" si="3"/>
        <v>2</v>
      </c>
      <c r="AS23" s="2">
        <f t="shared" si="4"/>
        <v>5</v>
      </c>
      <c r="AT23" s="70">
        <f t="shared" si="5"/>
        <v>8.98</v>
      </c>
      <c r="AU23" s="71">
        <f t="shared" si="6"/>
        <v>4.730151028</v>
      </c>
      <c r="AV23" s="71">
        <f t="shared" si="7"/>
        <v>0</v>
      </c>
      <c r="AW23" s="71">
        <f t="shared" si="8"/>
        <v>0.6907119786</v>
      </c>
      <c r="AX23" s="71">
        <f t="shared" si="9"/>
        <v>0</v>
      </c>
      <c r="AY23" s="71">
        <f t="shared" si="10"/>
        <v>0</v>
      </c>
      <c r="AZ23" s="71">
        <f t="shared" si="11"/>
        <v>-1.156752736</v>
      </c>
      <c r="BA23" s="71">
        <f t="shared" si="12"/>
        <v>-1.049073101</v>
      </c>
      <c r="BB23" s="71">
        <f t="shared" si="13"/>
        <v>3.215037169</v>
      </c>
    </row>
    <row r="24">
      <c r="A24" s="61">
        <v>23.0</v>
      </c>
      <c r="B24" s="66" t="s">
        <v>528</v>
      </c>
      <c r="C24" s="66" t="s">
        <v>1800</v>
      </c>
      <c r="D24" s="66" t="s">
        <v>1801</v>
      </c>
      <c r="E24" s="67">
        <v>32.0</v>
      </c>
      <c r="F24" s="66" t="s">
        <v>1802</v>
      </c>
      <c r="G24" s="66" t="s">
        <v>1830</v>
      </c>
      <c r="H24" s="66" t="s">
        <v>1804</v>
      </c>
      <c r="I24" s="66" t="s">
        <v>1829</v>
      </c>
      <c r="J24" s="67">
        <v>1.0</v>
      </c>
      <c r="K24" s="58"/>
      <c r="L24" s="67">
        <v>1.0</v>
      </c>
      <c r="M24" s="58"/>
      <c r="N24" s="68">
        <v>6.0</v>
      </c>
      <c r="O24" s="67">
        <v>7.0</v>
      </c>
      <c r="P24" s="67">
        <v>4.0</v>
      </c>
      <c r="Q24" s="67">
        <v>4.0</v>
      </c>
      <c r="R24" s="67">
        <v>2.0</v>
      </c>
      <c r="S24" s="67">
        <v>8.0</v>
      </c>
      <c r="T24" s="67">
        <v>0.0</v>
      </c>
      <c r="U24" s="67">
        <v>0.0</v>
      </c>
      <c r="V24" s="67">
        <v>48.0</v>
      </c>
      <c r="W24" s="67">
        <v>25.0</v>
      </c>
      <c r="X24" s="67">
        <v>1.0</v>
      </c>
      <c r="Y24" s="67">
        <v>1.0</v>
      </c>
      <c r="Z24" s="67">
        <v>0.0</v>
      </c>
      <c r="AA24" s="67">
        <v>0.0</v>
      </c>
      <c r="AB24" s="67">
        <v>0.0</v>
      </c>
      <c r="AC24" s="67">
        <v>0.0</v>
      </c>
      <c r="AD24" s="67">
        <v>0.0</v>
      </c>
      <c r="AE24" s="67">
        <v>0.0</v>
      </c>
      <c r="AF24" s="67">
        <v>27.0</v>
      </c>
      <c r="AG24" s="67">
        <v>100.0</v>
      </c>
      <c r="AH24" s="69">
        <v>0.65</v>
      </c>
      <c r="AI24" s="69">
        <v>0.18</v>
      </c>
      <c r="AJ24" s="69">
        <v>0.15</v>
      </c>
      <c r="AK24" s="69">
        <v>0.29</v>
      </c>
      <c r="AL24" s="69">
        <v>0.35</v>
      </c>
      <c r="AM24" s="69">
        <v>0.12</v>
      </c>
      <c r="AN24" s="2">
        <f t="shared" si="1"/>
        <v>7</v>
      </c>
      <c r="AO24" s="2">
        <f t="shared" si="2"/>
        <v>0</v>
      </c>
      <c r="AP24" s="2">
        <f t="shared" si="3"/>
        <v>2</v>
      </c>
      <c r="AS24" s="2">
        <f t="shared" si="4"/>
        <v>8</v>
      </c>
      <c r="AT24" s="70">
        <f t="shared" si="5"/>
        <v>10</v>
      </c>
      <c r="AU24" s="71">
        <f t="shared" si="6"/>
        <v>4.730151028</v>
      </c>
      <c r="AV24" s="71">
        <f t="shared" si="7"/>
        <v>0</v>
      </c>
      <c r="AW24" s="71">
        <f t="shared" si="8"/>
        <v>0.6907119786</v>
      </c>
      <c r="AX24" s="71">
        <f t="shared" si="9"/>
        <v>0</v>
      </c>
      <c r="AY24" s="71">
        <f t="shared" si="10"/>
        <v>0</v>
      </c>
      <c r="AZ24" s="71">
        <f t="shared" si="11"/>
        <v>-1.850804377</v>
      </c>
      <c r="BA24" s="71">
        <f t="shared" si="12"/>
        <v>-1.168232852</v>
      </c>
      <c r="BB24" s="71">
        <f t="shared" si="13"/>
        <v>2.401825777</v>
      </c>
    </row>
    <row r="25">
      <c r="A25" s="61">
        <v>24.0</v>
      </c>
      <c r="B25" s="66" t="s">
        <v>1842</v>
      </c>
      <c r="C25" s="66" t="s">
        <v>1800</v>
      </c>
      <c r="D25" s="66" t="s">
        <v>1801</v>
      </c>
      <c r="E25" s="67">
        <v>27.0</v>
      </c>
      <c r="F25" s="66" t="s">
        <v>1808</v>
      </c>
      <c r="G25" s="66" t="s">
        <v>1814</v>
      </c>
      <c r="H25" s="58"/>
      <c r="I25" s="66" t="s">
        <v>1813</v>
      </c>
      <c r="J25" s="67">
        <v>1.0</v>
      </c>
      <c r="K25" s="58"/>
      <c r="L25" s="67">
        <v>1.0</v>
      </c>
      <c r="M25" s="58"/>
      <c r="N25" s="68">
        <v>5.0</v>
      </c>
      <c r="O25" s="67">
        <v>6.0</v>
      </c>
      <c r="P25" s="67">
        <v>3.0</v>
      </c>
      <c r="Q25" s="67">
        <v>2.0</v>
      </c>
      <c r="R25" s="67">
        <v>0.0</v>
      </c>
      <c r="S25" s="67">
        <v>3.0</v>
      </c>
      <c r="T25" s="67">
        <v>2.0</v>
      </c>
      <c r="U25" s="67">
        <v>0.0</v>
      </c>
      <c r="V25" s="67">
        <v>48.0</v>
      </c>
      <c r="W25" s="67">
        <v>22.0</v>
      </c>
      <c r="X25" s="67">
        <v>0.0</v>
      </c>
      <c r="Y25" s="67">
        <v>0.0</v>
      </c>
      <c r="Z25" s="67">
        <v>0.0</v>
      </c>
      <c r="AA25" s="67">
        <v>0.0</v>
      </c>
      <c r="AB25" s="67">
        <v>0.0</v>
      </c>
      <c r="AC25" s="67">
        <v>0.0</v>
      </c>
      <c r="AD25" s="67">
        <v>0.0</v>
      </c>
      <c r="AE25" s="67">
        <v>0.0</v>
      </c>
      <c r="AF25" s="67">
        <v>22.0</v>
      </c>
      <c r="AG25" s="67">
        <v>64.0</v>
      </c>
      <c r="AH25" s="69">
        <v>0.66</v>
      </c>
      <c r="AI25" s="69">
        <v>0.17</v>
      </c>
      <c r="AJ25" s="69">
        <v>0.05</v>
      </c>
      <c r="AK25" s="69">
        <v>0.74</v>
      </c>
      <c r="AL25" s="69">
        <v>0.05</v>
      </c>
      <c r="AM25" s="69">
        <v>0.0</v>
      </c>
      <c r="AN25" s="2">
        <f t="shared" si="1"/>
        <v>4</v>
      </c>
      <c r="AO25" s="2">
        <f t="shared" si="2"/>
        <v>2</v>
      </c>
      <c r="AP25" s="2">
        <f t="shared" si="3"/>
        <v>0</v>
      </c>
      <c r="AS25" s="2">
        <f t="shared" si="4"/>
        <v>3</v>
      </c>
      <c r="AT25" s="70">
        <f t="shared" si="5"/>
        <v>12</v>
      </c>
      <c r="AU25" s="71">
        <f t="shared" si="6"/>
        <v>2.702943444</v>
      </c>
      <c r="AV25" s="71">
        <f t="shared" si="7"/>
        <v>3.326190377</v>
      </c>
      <c r="AW25" s="71">
        <f t="shared" si="8"/>
        <v>0</v>
      </c>
      <c r="AX25" s="71">
        <f t="shared" si="9"/>
        <v>0</v>
      </c>
      <c r="AY25" s="71">
        <f t="shared" si="10"/>
        <v>0</v>
      </c>
      <c r="AZ25" s="71">
        <f t="shared" si="11"/>
        <v>-0.6940516415</v>
      </c>
      <c r="BA25" s="71">
        <f t="shared" si="12"/>
        <v>-1.401879422</v>
      </c>
      <c r="BB25" s="71">
        <f t="shared" si="13"/>
        <v>3.933202758</v>
      </c>
    </row>
    <row r="26">
      <c r="A26" s="61">
        <v>25.0</v>
      </c>
      <c r="B26" s="66" t="s">
        <v>555</v>
      </c>
      <c r="C26" s="66" t="s">
        <v>1800</v>
      </c>
      <c r="D26" s="66" t="s">
        <v>1801</v>
      </c>
      <c r="E26" s="67">
        <v>28.0</v>
      </c>
      <c r="F26" s="66" t="s">
        <v>1808</v>
      </c>
      <c r="G26" s="66" t="s">
        <v>1816</v>
      </c>
      <c r="H26" s="66" t="s">
        <v>1804</v>
      </c>
      <c r="I26" s="66" t="s">
        <v>1815</v>
      </c>
      <c r="J26" s="67">
        <v>1.0</v>
      </c>
      <c r="K26" s="58"/>
      <c r="L26" s="58"/>
      <c r="M26" s="58"/>
      <c r="N26" s="68">
        <v>4.0</v>
      </c>
      <c r="O26" s="67">
        <v>5.0</v>
      </c>
      <c r="P26" s="67">
        <v>2.0</v>
      </c>
      <c r="Q26" s="67">
        <v>2.0</v>
      </c>
      <c r="R26" s="67">
        <v>3.0</v>
      </c>
      <c r="S26" s="67">
        <v>7.0</v>
      </c>
      <c r="T26" s="67">
        <v>1.0</v>
      </c>
      <c r="U26" s="67">
        <v>0.0</v>
      </c>
      <c r="V26" s="67">
        <v>48.0</v>
      </c>
      <c r="W26" s="67">
        <v>17.0</v>
      </c>
      <c r="X26" s="67">
        <v>1.0</v>
      </c>
      <c r="Y26" s="67">
        <v>0.0</v>
      </c>
      <c r="Z26" s="67">
        <v>0.0</v>
      </c>
      <c r="AA26" s="67">
        <v>0.0</v>
      </c>
      <c r="AB26" s="67">
        <v>0.0</v>
      </c>
      <c r="AC26" s="67">
        <v>0.0</v>
      </c>
      <c r="AD26" s="67">
        <v>0.0</v>
      </c>
      <c r="AE26" s="67">
        <v>0.0</v>
      </c>
      <c r="AF26" s="67">
        <v>20.0</v>
      </c>
      <c r="AG26" s="67">
        <v>84.0</v>
      </c>
      <c r="AH26" s="69">
        <v>0.63</v>
      </c>
      <c r="AI26" s="69">
        <v>0.14</v>
      </c>
      <c r="AJ26" s="69">
        <v>0.15</v>
      </c>
      <c r="AK26" s="69">
        <v>0.5</v>
      </c>
      <c r="AL26" s="69">
        <v>0.3</v>
      </c>
      <c r="AM26" s="69">
        <v>0.0</v>
      </c>
      <c r="AN26" s="2">
        <f t="shared" si="1"/>
        <v>4</v>
      </c>
      <c r="AO26" s="2">
        <f t="shared" si="2"/>
        <v>1</v>
      </c>
      <c r="AP26" s="2">
        <f t="shared" si="3"/>
        <v>3</v>
      </c>
      <c r="AS26" s="2">
        <f t="shared" si="4"/>
        <v>7</v>
      </c>
      <c r="AT26" s="70">
        <f t="shared" si="5"/>
        <v>5</v>
      </c>
      <c r="AU26" s="71">
        <f t="shared" si="6"/>
        <v>2.702943444</v>
      </c>
      <c r="AV26" s="71">
        <f t="shared" si="7"/>
        <v>1.663095188</v>
      </c>
      <c r="AW26" s="71">
        <f t="shared" si="8"/>
        <v>1.036067968</v>
      </c>
      <c r="AX26" s="71">
        <f t="shared" si="9"/>
        <v>0</v>
      </c>
      <c r="AY26" s="71">
        <f t="shared" si="10"/>
        <v>0</v>
      </c>
      <c r="AZ26" s="71">
        <f t="shared" si="11"/>
        <v>-1.61945383</v>
      </c>
      <c r="BA26" s="71">
        <f t="shared" si="12"/>
        <v>-0.5841164259</v>
      </c>
      <c r="BB26" s="71">
        <f t="shared" si="13"/>
        <v>3.198536345</v>
      </c>
    </row>
    <row r="27">
      <c r="A27" s="61">
        <v>26.0</v>
      </c>
      <c r="B27" s="66" t="s">
        <v>571</v>
      </c>
      <c r="C27" s="66" t="s">
        <v>1800</v>
      </c>
      <c r="D27" s="66" t="s">
        <v>1801</v>
      </c>
      <c r="E27" s="67">
        <v>25.0</v>
      </c>
      <c r="F27" s="66" t="s">
        <v>1802</v>
      </c>
      <c r="G27" s="66" t="s">
        <v>1810</v>
      </c>
      <c r="H27" s="66" t="s">
        <v>1804</v>
      </c>
      <c r="I27" s="66" t="s">
        <v>1809</v>
      </c>
      <c r="J27" s="67">
        <v>1.0</v>
      </c>
      <c r="K27" s="58"/>
      <c r="L27" s="67">
        <v>1.0</v>
      </c>
      <c r="M27" s="58"/>
      <c r="N27" s="68">
        <v>3.33</v>
      </c>
      <c r="O27" s="67">
        <v>3.0</v>
      </c>
      <c r="P27" s="67">
        <v>2.0</v>
      </c>
      <c r="Q27" s="67">
        <v>2.0</v>
      </c>
      <c r="R27" s="67">
        <v>3.0</v>
      </c>
      <c r="S27" s="67">
        <v>2.0</v>
      </c>
      <c r="T27" s="67">
        <v>0.0</v>
      </c>
      <c r="U27" s="67">
        <v>0.0</v>
      </c>
      <c r="V27" s="67">
        <v>45.0</v>
      </c>
      <c r="W27" s="67">
        <v>13.0</v>
      </c>
      <c r="X27" s="67">
        <v>2.0</v>
      </c>
      <c r="Y27" s="67">
        <v>0.0</v>
      </c>
      <c r="Z27" s="67">
        <v>0.0</v>
      </c>
      <c r="AA27" s="67">
        <v>0.0</v>
      </c>
      <c r="AB27" s="67">
        <v>0.0</v>
      </c>
      <c r="AC27" s="67">
        <v>0.0</v>
      </c>
      <c r="AD27" s="67">
        <v>0.0</v>
      </c>
      <c r="AE27" s="67">
        <v>0.0</v>
      </c>
      <c r="AF27" s="67">
        <v>16.0</v>
      </c>
      <c r="AG27" s="67">
        <v>72.0</v>
      </c>
      <c r="AH27" s="69">
        <v>0.56</v>
      </c>
      <c r="AI27" s="69">
        <v>0.19</v>
      </c>
      <c r="AJ27" s="69">
        <v>0.06</v>
      </c>
      <c r="AK27" s="69">
        <v>0.27</v>
      </c>
      <c r="AL27" s="69">
        <v>0.27</v>
      </c>
      <c r="AM27" s="69">
        <v>0.18</v>
      </c>
      <c r="AN27" s="2">
        <f t="shared" si="1"/>
        <v>3</v>
      </c>
      <c r="AO27" s="2">
        <f t="shared" si="2"/>
        <v>0</v>
      </c>
      <c r="AP27" s="2">
        <f t="shared" si="3"/>
        <v>3</v>
      </c>
      <c r="AS27" s="2">
        <f t="shared" si="4"/>
        <v>2</v>
      </c>
      <c r="AT27" s="70">
        <f t="shared" si="5"/>
        <v>7.99</v>
      </c>
      <c r="AU27" s="71">
        <f t="shared" si="6"/>
        <v>2.027207583</v>
      </c>
      <c r="AV27" s="71">
        <f t="shared" si="7"/>
        <v>0</v>
      </c>
      <c r="AW27" s="71">
        <f t="shared" si="8"/>
        <v>1.036067968</v>
      </c>
      <c r="AX27" s="71">
        <f t="shared" si="9"/>
        <v>0</v>
      </c>
      <c r="AY27" s="71">
        <f t="shared" si="10"/>
        <v>0</v>
      </c>
      <c r="AZ27" s="71">
        <f t="shared" si="11"/>
        <v>-0.4627010944</v>
      </c>
      <c r="BA27" s="71">
        <f t="shared" si="12"/>
        <v>-0.9334180486</v>
      </c>
      <c r="BB27" s="71">
        <f t="shared" si="13"/>
        <v>1.667156408</v>
      </c>
    </row>
    <row r="28">
      <c r="A28" s="61">
        <v>27.0</v>
      </c>
      <c r="B28" s="66" t="s">
        <v>483</v>
      </c>
      <c r="C28" s="66" t="s">
        <v>1800</v>
      </c>
      <c r="D28" s="66" t="s">
        <v>1801</v>
      </c>
      <c r="E28" s="67">
        <v>30.0</v>
      </c>
      <c r="F28" s="66" t="s">
        <v>1802</v>
      </c>
      <c r="G28" s="66" t="s">
        <v>1809</v>
      </c>
      <c r="H28" s="66" t="s">
        <v>1804</v>
      </c>
      <c r="I28" s="66" t="s">
        <v>1817</v>
      </c>
      <c r="J28" s="67">
        <v>1.0</v>
      </c>
      <c r="K28" s="58"/>
      <c r="L28" s="67">
        <v>1.0</v>
      </c>
      <c r="M28" s="58"/>
      <c r="N28" s="68">
        <v>5.33</v>
      </c>
      <c r="O28" s="67">
        <v>9.0</v>
      </c>
      <c r="P28" s="67">
        <v>5.0</v>
      </c>
      <c r="Q28" s="67">
        <v>5.0</v>
      </c>
      <c r="R28" s="67">
        <v>0.0</v>
      </c>
      <c r="S28" s="67">
        <v>5.0</v>
      </c>
      <c r="T28" s="67">
        <v>3.0</v>
      </c>
      <c r="U28" s="67">
        <v>0.0</v>
      </c>
      <c r="V28" s="67">
        <v>35.0</v>
      </c>
      <c r="W28" s="67">
        <v>25.0</v>
      </c>
      <c r="X28" s="67">
        <v>0.0</v>
      </c>
      <c r="Y28" s="67">
        <v>0.0</v>
      </c>
      <c r="Z28" s="67">
        <v>0.0</v>
      </c>
      <c r="AA28" s="67">
        <v>0.0</v>
      </c>
      <c r="AB28" s="67">
        <v>0.0</v>
      </c>
      <c r="AC28" s="67">
        <v>0.0</v>
      </c>
      <c r="AD28" s="67">
        <v>0.0</v>
      </c>
      <c r="AE28" s="67">
        <v>0.0</v>
      </c>
      <c r="AF28" s="67">
        <v>25.0</v>
      </c>
      <c r="AG28" s="67">
        <v>96.0</v>
      </c>
      <c r="AH28" s="69">
        <v>0.65</v>
      </c>
      <c r="AI28" s="69">
        <v>0.15</v>
      </c>
      <c r="AJ28" s="69">
        <v>0.09</v>
      </c>
      <c r="AK28" s="69">
        <v>0.25</v>
      </c>
      <c r="AL28" s="69">
        <v>0.3</v>
      </c>
      <c r="AM28" s="69">
        <v>0.05</v>
      </c>
      <c r="AN28" s="2">
        <f t="shared" si="1"/>
        <v>6</v>
      </c>
      <c r="AO28" s="2">
        <f t="shared" si="2"/>
        <v>3</v>
      </c>
      <c r="AP28" s="2">
        <f t="shared" si="3"/>
        <v>0</v>
      </c>
      <c r="AS28" s="2">
        <f t="shared" si="4"/>
        <v>5</v>
      </c>
      <c r="AT28" s="70">
        <f t="shared" si="5"/>
        <v>10.99</v>
      </c>
      <c r="AU28" s="71">
        <f t="shared" si="6"/>
        <v>4.054415167</v>
      </c>
      <c r="AV28" s="71">
        <f t="shared" si="7"/>
        <v>4.989285565</v>
      </c>
      <c r="AW28" s="71">
        <f t="shared" si="8"/>
        <v>0</v>
      </c>
      <c r="AX28" s="71">
        <f t="shared" si="9"/>
        <v>0</v>
      </c>
      <c r="AY28" s="71">
        <f t="shared" si="10"/>
        <v>0</v>
      </c>
      <c r="AZ28" s="71">
        <f t="shared" si="11"/>
        <v>-1.156752736</v>
      </c>
      <c r="BA28" s="71">
        <f t="shared" si="12"/>
        <v>-1.283887904</v>
      </c>
      <c r="BB28" s="71">
        <f t="shared" si="13"/>
        <v>6.603060092</v>
      </c>
    </row>
    <row r="29">
      <c r="A29" s="61">
        <v>28.0</v>
      </c>
      <c r="B29" s="66" t="s">
        <v>607</v>
      </c>
      <c r="C29" s="66" t="s">
        <v>1800</v>
      </c>
      <c r="D29" s="66" t="s">
        <v>1801</v>
      </c>
      <c r="E29" s="67">
        <v>33.0</v>
      </c>
      <c r="F29" s="66" t="s">
        <v>1802</v>
      </c>
      <c r="G29" s="66" t="s">
        <v>1806</v>
      </c>
      <c r="H29" s="58"/>
      <c r="I29" s="66" t="s">
        <v>1807</v>
      </c>
      <c r="J29" s="67">
        <v>1.0</v>
      </c>
      <c r="K29" s="67">
        <v>1.0</v>
      </c>
      <c r="L29" s="58"/>
      <c r="M29" s="58"/>
      <c r="N29" s="68">
        <v>5.66</v>
      </c>
      <c r="O29" s="67">
        <v>8.0</v>
      </c>
      <c r="P29" s="67">
        <v>6.0</v>
      </c>
      <c r="Q29" s="67">
        <v>6.0</v>
      </c>
      <c r="R29" s="67">
        <v>1.0</v>
      </c>
      <c r="S29" s="67">
        <v>1.0</v>
      </c>
      <c r="T29" s="67">
        <v>1.0</v>
      </c>
      <c r="U29" s="67">
        <v>0.0</v>
      </c>
      <c r="V29" s="67">
        <v>29.0</v>
      </c>
      <c r="W29" s="67">
        <v>23.0</v>
      </c>
      <c r="X29" s="67">
        <v>1.0</v>
      </c>
      <c r="Y29" s="67">
        <v>0.0</v>
      </c>
      <c r="Z29" s="67">
        <v>0.0</v>
      </c>
      <c r="AA29" s="67">
        <v>0.0</v>
      </c>
      <c r="AB29" s="67">
        <v>0.0</v>
      </c>
      <c r="AC29" s="67">
        <v>0.0</v>
      </c>
      <c r="AD29" s="67">
        <v>0.0</v>
      </c>
      <c r="AE29" s="67">
        <v>0.0</v>
      </c>
      <c r="AF29" s="67">
        <v>24.0</v>
      </c>
      <c r="AG29" s="67">
        <v>84.0</v>
      </c>
      <c r="AH29" s="69">
        <v>0.61</v>
      </c>
      <c r="AI29" s="69">
        <v>0.18</v>
      </c>
      <c r="AJ29" s="69">
        <v>0.07</v>
      </c>
      <c r="AK29" s="69">
        <v>0.64</v>
      </c>
      <c r="AL29" s="69">
        <v>0.14</v>
      </c>
      <c r="AM29" s="69">
        <v>0.09</v>
      </c>
      <c r="AN29" s="2">
        <f t="shared" si="1"/>
        <v>7</v>
      </c>
      <c r="AO29" s="2">
        <f t="shared" si="2"/>
        <v>1</v>
      </c>
      <c r="AP29" s="2">
        <f t="shared" si="3"/>
        <v>1</v>
      </c>
      <c r="AS29" s="2">
        <f t="shared" si="4"/>
        <v>1</v>
      </c>
      <c r="AT29" s="70">
        <f t="shared" si="5"/>
        <v>15.98</v>
      </c>
      <c r="AU29" s="71">
        <f t="shared" si="6"/>
        <v>4.730151028</v>
      </c>
      <c r="AV29" s="71">
        <f t="shared" si="7"/>
        <v>1.663095188</v>
      </c>
      <c r="AW29" s="71">
        <f t="shared" si="8"/>
        <v>0.3453559893</v>
      </c>
      <c r="AX29" s="71">
        <f t="shared" si="9"/>
        <v>0</v>
      </c>
      <c r="AY29" s="71">
        <f t="shared" si="10"/>
        <v>0</v>
      </c>
      <c r="AZ29" s="71">
        <f t="shared" si="11"/>
        <v>-0.2313505472</v>
      </c>
      <c r="BA29" s="71">
        <f t="shared" si="12"/>
        <v>-1.866836097</v>
      </c>
      <c r="BB29" s="71">
        <f t="shared" si="13"/>
        <v>4.640415561</v>
      </c>
    </row>
    <row r="30">
      <c r="A30" s="61">
        <v>29.0</v>
      </c>
      <c r="B30" s="66" t="s">
        <v>585</v>
      </c>
      <c r="C30" s="66" t="s">
        <v>1800</v>
      </c>
      <c r="D30" s="66" t="s">
        <v>1801</v>
      </c>
      <c r="E30" s="67">
        <v>32.0</v>
      </c>
      <c r="F30" s="66" t="s">
        <v>1802</v>
      </c>
      <c r="G30" s="66" t="s">
        <v>1822</v>
      </c>
      <c r="H30" s="66" t="s">
        <v>1804</v>
      </c>
      <c r="I30" s="66" t="s">
        <v>1821</v>
      </c>
      <c r="J30" s="67">
        <v>1.0</v>
      </c>
      <c r="K30" s="58"/>
      <c r="L30" s="67">
        <v>1.0</v>
      </c>
      <c r="M30" s="58"/>
      <c r="N30" s="68">
        <v>4.33</v>
      </c>
      <c r="O30" s="67">
        <v>8.0</v>
      </c>
      <c r="P30" s="67">
        <v>7.0</v>
      </c>
      <c r="Q30" s="67">
        <v>7.0</v>
      </c>
      <c r="R30" s="67">
        <v>1.0</v>
      </c>
      <c r="S30" s="67">
        <v>4.0</v>
      </c>
      <c r="T30" s="67">
        <v>0.0</v>
      </c>
      <c r="U30" s="67">
        <v>0.0</v>
      </c>
      <c r="V30" s="67">
        <v>22.0</v>
      </c>
      <c r="W30" s="67">
        <v>21.0</v>
      </c>
      <c r="X30" s="67">
        <v>1.0</v>
      </c>
      <c r="Y30" s="67">
        <v>1.0</v>
      </c>
      <c r="Z30" s="67">
        <v>0.0</v>
      </c>
      <c r="AA30" s="67">
        <v>0.0</v>
      </c>
      <c r="AB30" s="67">
        <v>0.0</v>
      </c>
      <c r="AC30" s="67">
        <v>2.0</v>
      </c>
      <c r="AD30" s="67">
        <v>0.0</v>
      </c>
      <c r="AE30" s="67">
        <v>0.0</v>
      </c>
      <c r="AF30" s="67">
        <v>22.0</v>
      </c>
      <c r="AG30" s="67">
        <v>78.0</v>
      </c>
      <c r="AH30" s="69">
        <v>0.64</v>
      </c>
      <c r="AI30" s="69">
        <v>0.15</v>
      </c>
      <c r="AJ30" s="69">
        <v>0.08</v>
      </c>
      <c r="AK30" s="69">
        <v>0.29</v>
      </c>
      <c r="AL30" s="69">
        <v>0.35</v>
      </c>
      <c r="AM30" s="69">
        <v>0.06</v>
      </c>
      <c r="AN30" s="2">
        <f t="shared" si="1"/>
        <v>8</v>
      </c>
      <c r="AO30" s="2">
        <f t="shared" si="2"/>
        <v>0</v>
      </c>
      <c r="AP30" s="2">
        <f t="shared" si="3"/>
        <v>1</v>
      </c>
      <c r="AS30" s="2">
        <f t="shared" si="4"/>
        <v>4</v>
      </c>
      <c r="AT30" s="70">
        <f t="shared" si="5"/>
        <v>8.99</v>
      </c>
      <c r="AU30" s="71">
        <f t="shared" si="6"/>
        <v>5.405886889</v>
      </c>
      <c r="AV30" s="71">
        <f t="shared" si="7"/>
        <v>0</v>
      </c>
      <c r="AW30" s="71">
        <f t="shared" si="8"/>
        <v>0.3453559893</v>
      </c>
      <c r="AX30" s="71">
        <f t="shared" si="9"/>
        <v>0</v>
      </c>
      <c r="AY30" s="71">
        <f t="shared" si="10"/>
        <v>0</v>
      </c>
      <c r="AZ30" s="71">
        <f t="shared" si="11"/>
        <v>-0.9254021887</v>
      </c>
      <c r="BA30" s="71">
        <f t="shared" si="12"/>
        <v>-1.050241334</v>
      </c>
      <c r="BB30" s="71">
        <f t="shared" si="13"/>
        <v>3.775599356</v>
      </c>
    </row>
    <row r="31">
      <c r="A31" s="61">
        <v>30.0</v>
      </c>
      <c r="B31" s="66" t="s">
        <v>492</v>
      </c>
      <c r="C31" s="66" t="s">
        <v>1800</v>
      </c>
      <c r="D31" s="66" t="s">
        <v>1801</v>
      </c>
      <c r="E31" s="67">
        <v>38.0</v>
      </c>
      <c r="F31" s="66" t="s">
        <v>1802</v>
      </c>
      <c r="G31" s="66" t="s">
        <v>1807</v>
      </c>
      <c r="H31" s="66" t="s">
        <v>1804</v>
      </c>
      <c r="I31" s="66" t="s">
        <v>1806</v>
      </c>
      <c r="J31" s="67">
        <v>1.0</v>
      </c>
      <c r="K31" s="58"/>
      <c r="L31" s="67">
        <v>1.0</v>
      </c>
      <c r="M31" s="58"/>
      <c r="N31" s="68">
        <v>3.33</v>
      </c>
      <c r="O31" s="67">
        <v>9.0</v>
      </c>
      <c r="P31" s="67">
        <v>9.0</v>
      </c>
      <c r="Q31" s="67">
        <v>9.0</v>
      </c>
      <c r="R31" s="67">
        <v>2.0</v>
      </c>
      <c r="S31" s="67">
        <v>3.0</v>
      </c>
      <c r="T31" s="67">
        <v>1.0</v>
      </c>
      <c r="U31" s="67">
        <v>0.0</v>
      </c>
      <c r="V31" s="67">
        <v>7.0</v>
      </c>
      <c r="W31" s="67">
        <v>18.0</v>
      </c>
      <c r="X31" s="67">
        <v>3.0</v>
      </c>
      <c r="Y31" s="67">
        <v>2.0</v>
      </c>
      <c r="Z31" s="67">
        <v>0.0</v>
      </c>
      <c r="AA31" s="67">
        <v>0.0</v>
      </c>
      <c r="AB31" s="67">
        <v>0.0</v>
      </c>
      <c r="AC31" s="67">
        <v>1.0</v>
      </c>
      <c r="AD31" s="67">
        <v>0.0</v>
      </c>
      <c r="AE31" s="67">
        <v>0.0</v>
      </c>
      <c r="AF31" s="67">
        <v>20.0</v>
      </c>
      <c r="AG31" s="67">
        <v>89.0</v>
      </c>
      <c r="AH31" s="69">
        <v>0.63</v>
      </c>
      <c r="AI31" s="69">
        <v>0.17</v>
      </c>
      <c r="AJ31" s="69">
        <v>0.06</v>
      </c>
      <c r="AK31" s="69">
        <v>0.33</v>
      </c>
      <c r="AL31" s="69">
        <v>0.33</v>
      </c>
      <c r="AM31" s="69">
        <v>0.07</v>
      </c>
      <c r="AN31" s="2">
        <f t="shared" si="1"/>
        <v>8</v>
      </c>
      <c r="AO31" s="2">
        <f t="shared" si="2"/>
        <v>1</v>
      </c>
      <c r="AP31" s="2">
        <f t="shared" si="3"/>
        <v>2</v>
      </c>
      <c r="AS31" s="2">
        <f t="shared" si="4"/>
        <v>3</v>
      </c>
      <c r="AT31" s="70">
        <f t="shared" si="5"/>
        <v>6.99</v>
      </c>
      <c r="AU31" s="71">
        <f t="shared" si="6"/>
        <v>5.405886889</v>
      </c>
      <c r="AV31" s="71">
        <f t="shared" si="7"/>
        <v>1.663095188</v>
      </c>
      <c r="AW31" s="71">
        <f t="shared" si="8"/>
        <v>0.6907119786</v>
      </c>
      <c r="AX31" s="71">
        <f t="shared" si="9"/>
        <v>0</v>
      </c>
      <c r="AY31" s="71">
        <f t="shared" si="10"/>
        <v>0</v>
      </c>
      <c r="AZ31" s="71">
        <f t="shared" si="11"/>
        <v>-0.6940516415</v>
      </c>
      <c r="BA31" s="71">
        <f t="shared" si="12"/>
        <v>-0.8165947634</v>
      </c>
      <c r="BB31" s="71">
        <f t="shared" si="13"/>
        <v>6.249047651</v>
      </c>
    </row>
    <row r="32">
      <c r="A32" s="61">
        <v>31.0</v>
      </c>
      <c r="B32" s="66" t="s">
        <v>702</v>
      </c>
      <c r="C32" s="66" t="s">
        <v>1800</v>
      </c>
      <c r="D32" s="66" t="s">
        <v>1801</v>
      </c>
      <c r="E32" s="67">
        <v>27.0</v>
      </c>
      <c r="F32" s="66" t="s">
        <v>1808</v>
      </c>
      <c r="G32" s="66" t="s">
        <v>1811</v>
      </c>
      <c r="H32" s="66" t="s">
        <v>1804</v>
      </c>
      <c r="I32" s="66" t="s">
        <v>1812</v>
      </c>
      <c r="J32" s="67">
        <v>0.0</v>
      </c>
      <c r="K32" s="67">
        <v>1.0</v>
      </c>
      <c r="L32" s="58"/>
      <c r="M32" s="58"/>
      <c r="N32" s="68">
        <v>2.0</v>
      </c>
      <c r="O32" s="67">
        <v>0.0</v>
      </c>
      <c r="P32" s="67">
        <v>0.0</v>
      </c>
      <c r="Q32" s="67">
        <v>0.0</v>
      </c>
      <c r="R32" s="67">
        <v>0.0</v>
      </c>
      <c r="S32" s="67">
        <v>4.0</v>
      </c>
      <c r="T32" s="67">
        <v>0.0</v>
      </c>
      <c r="U32" s="67">
        <v>0.0</v>
      </c>
      <c r="V32" s="58"/>
      <c r="W32" s="67">
        <v>6.0</v>
      </c>
      <c r="X32" s="67">
        <v>0.0</v>
      </c>
      <c r="Y32" s="67">
        <v>0.0</v>
      </c>
      <c r="Z32" s="67">
        <v>0.0</v>
      </c>
      <c r="AA32" s="67">
        <v>0.0</v>
      </c>
      <c r="AB32" s="67">
        <v>0.0</v>
      </c>
      <c r="AC32" s="67">
        <v>0.0</v>
      </c>
      <c r="AD32" s="67">
        <v>0.0</v>
      </c>
      <c r="AE32" s="67">
        <v>0.0</v>
      </c>
      <c r="AF32" s="67">
        <v>6.0</v>
      </c>
      <c r="AG32" s="67">
        <v>32.0</v>
      </c>
      <c r="AH32" s="69">
        <v>0.66</v>
      </c>
      <c r="AI32" s="69">
        <v>0.25</v>
      </c>
      <c r="AJ32" s="69">
        <v>0.09</v>
      </c>
      <c r="AK32" s="69">
        <v>0.0</v>
      </c>
      <c r="AL32" s="69">
        <v>0.5</v>
      </c>
      <c r="AM32" s="69">
        <v>0.0</v>
      </c>
      <c r="AN32" s="2">
        <f t="shared" si="1"/>
        <v>0</v>
      </c>
      <c r="AO32" s="2">
        <f t="shared" si="2"/>
        <v>0</v>
      </c>
      <c r="AP32" s="2">
        <f t="shared" si="3"/>
        <v>0</v>
      </c>
      <c r="AS32" s="2">
        <f t="shared" si="4"/>
        <v>4</v>
      </c>
      <c r="AT32" s="70">
        <f t="shared" si="5"/>
        <v>2</v>
      </c>
      <c r="AU32" s="71">
        <f t="shared" si="6"/>
        <v>0</v>
      </c>
      <c r="AV32" s="71">
        <f t="shared" si="7"/>
        <v>0</v>
      </c>
      <c r="AW32" s="71">
        <f t="shared" si="8"/>
        <v>0</v>
      </c>
      <c r="AX32" s="71">
        <f t="shared" si="9"/>
        <v>0</v>
      </c>
      <c r="AY32" s="71">
        <f t="shared" si="10"/>
        <v>0</v>
      </c>
      <c r="AZ32" s="71">
        <f t="shared" si="11"/>
        <v>-0.9254021887</v>
      </c>
      <c r="BA32" s="71">
        <f t="shared" si="12"/>
        <v>-0.2336465704</v>
      </c>
      <c r="BB32" s="71">
        <f t="shared" si="13"/>
        <v>-1.159048759</v>
      </c>
    </row>
    <row r="33">
      <c r="A33" s="61">
        <v>32.0</v>
      </c>
      <c r="B33" s="66" t="s">
        <v>1855</v>
      </c>
      <c r="C33" s="66" t="s">
        <v>1800</v>
      </c>
      <c r="D33" s="66" t="s">
        <v>1801</v>
      </c>
      <c r="E33" s="67">
        <v>26.0</v>
      </c>
      <c r="F33" s="66" t="s">
        <v>1808</v>
      </c>
      <c r="G33" s="66" t="s">
        <v>1820</v>
      </c>
      <c r="H33" s="66" t="s">
        <v>1804</v>
      </c>
      <c r="I33" s="66" t="s">
        <v>1819</v>
      </c>
      <c r="J33" s="67">
        <v>0.0</v>
      </c>
      <c r="K33" s="67">
        <v>1.0</v>
      </c>
      <c r="L33" s="58"/>
      <c r="M33" s="58"/>
      <c r="N33" s="68">
        <v>1.0</v>
      </c>
      <c r="O33" s="67">
        <v>1.0</v>
      </c>
      <c r="P33" s="67">
        <v>0.0</v>
      </c>
      <c r="Q33" s="67">
        <v>0.0</v>
      </c>
      <c r="R33" s="67">
        <v>1.0</v>
      </c>
      <c r="S33" s="67">
        <v>1.0</v>
      </c>
      <c r="T33" s="67">
        <v>0.0</v>
      </c>
      <c r="U33" s="67">
        <v>0.0</v>
      </c>
      <c r="V33" s="58"/>
      <c r="W33" s="67">
        <v>3.0</v>
      </c>
      <c r="X33" s="67">
        <v>1.0</v>
      </c>
      <c r="Y33" s="67">
        <v>0.0</v>
      </c>
      <c r="Z33" s="67">
        <v>1.0</v>
      </c>
      <c r="AA33" s="67">
        <v>0.0</v>
      </c>
      <c r="AB33" s="67">
        <v>0.0</v>
      </c>
      <c r="AC33" s="67">
        <v>0.0</v>
      </c>
      <c r="AD33" s="67">
        <v>0.0</v>
      </c>
      <c r="AE33" s="67">
        <v>0.0</v>
      </c>
      <c r="AF33" s="67">
        <v>4.0</v>
      </c>
      <c r="AG33" s="67">
        <v>10.0</v>
      </c>
      <c r="AH33" s="69">
        <v>0.6</v>
      </c>
      <c r="AI33" s="69">
        <v>0.2</v>
      </c>
      <c r="AJ33" s="69">
        <v>0.2</v>
      </c>
      <c r="AK33" s="69">
        <v>0.5</v>
      </c>
      <c r="AL33" s="69">
        <v>0.5</v>
      </c>
      <c r="AM33" s="69">
        <v>0.0</v>
      </c>
      <c r="AN33" s="2">
        <f t="shared" si="1"/>
        <v>1</v>
      </c>
      <c r="AO33" s="2">
        <f t="shared" si="2"/>
        <v>0</v>
      </c>
      <c r="AP33" s="2">
        <f t="shared" si="3"/>
        <v>1</v>
      </c>
      <c r="AS33" s="2">
        <f t="shared" si="4"/>
        <v>1</v>
      </c>
      <c r="AT33" s="70">
        <f t="shared" si="5"/>
        <v>2</v>
      </c>
      <c r="AU33" s="71">
        <f t="shared" si="6"/>
        <v>0.6757358611</v>
      </c>
      <c r="AV33" s="71">
        <f t="shared" si="7"/>
        <v>0</v>
      </c>
      <c r="AW33" s="71">
        <f t="shared" si="8"/>
        <v>0.3453559893</v>
      </c>
      <c r="AX33" s="71">
        <f t="shared" si="9"/>
        <v>0</v>
      </c>
      <c r="AY33" s="71">
        <f t="shared" si="10"/>
        <v>0</v>
      </c>
      <c r="AZ33" s="71">
        <f t="shared" si="11"/>
        <v>-0.2313505472</v>
      </c>
      <c r="BA33" s="71">
        <f t="shared" si="12"/>
        <v>-0.2336465704</v>
      </c>
      <c r="BB33" s="71">
        <f t="shared" si="13"/>
        <v>0.5560947328</v>
      </c>
    </row>
    <row r="34">
      <c r="A34" s="61">
        <v>33.0</v>
      </c>
      <c r="B34" s="66" t="s">
        <v>1113</v>
      </c>
      <c r="C34" s="66" t="s">
        <v>1800</v>
      </c>
      <c r="D34" s="66" t="s">
        <v>1801</v>
      </c>
      <c r="E34" s="67">
        <v>27.0</v>
      </c>
      <c r="F34" s="66" t="s">
        <v>1808</v>
      </c>
      <c r="G34" s="66" t="s">
        <v>1815</v>
      </c>
      <c r="H34" s="58"/>
      <c r="I34" s="66" t="s">
        <v>1816</v>
      </c>
      <c r="J34" s="67">
        <v>0.0</v>
      </c>
      <c r="K34" s="67">
        <v>1.0</v>
      </c>
      <c r="L34" s="58"/>
      <c r="M34" s="58"/>
      <c r="N34" s="68">
        <v>1.0</v>
      </c>
      <c r="O34" s="67">
        <v>0.0</v>
      </c>
      <c r="P34" s="67">
        <v>0.0</v>
      </c>
      <c r="Q34" s="67">
        <v>0.0</v>
      </c>
      <c r="R34" s="67">
        <v>1.0</v>
      </c>
      <c r="S34" s="67">
        <v>0.0</v>
      </c>
      <c r="T34" s="67">
        <v>0.0</v>
      </c>
      <c r="U34" s="67">
        <v>0.0</v>
      </c>
      <c r="V34" s="58"/>
      <c r="W34" s="67">
        <v>3.0</v>
      </c>
      <c r="X34" s="67">
        <v>0.0</v>
      </c>
      <c r="Y34" s="67">
        <v>0.0</v>
      </c>
      <c r="Z34" s="67">
        <v>0.0</v>
      </c>
      <c r="AA34" s="67">
        <v>0.0</v>
      </c>
      <c r="AB34" s="67">
        <v>0.0</v>
      </c>
      <c r="AC34" s="67">
        <v>0.0</v>
      </c>
      <c r="AD34" s="67">
        <v>0.0</v>
      </c>
      <c r="AE34" s="67">
        <v>0.0</v>
      </c>
      <c r="AF34" s="67">
        <v>4.0</v>
      </c>
      <c r="AG34" s="67">
        <v>16.0</v>
      </c>
      <c r="AH34" s="69">
        <v>0.5</v>
      </c>
      <c r="AI34" s="69">
        <v>0.13</v>
      </c>
      <c r="AJ34" s="69">
        <v>0.06</v>
      </c>
      <c r="AK34" s="69">
        <v>0.67</v>
      </c>
      <c r="AL34" s="69">
        <v>0.0</v>
      </c>
      <c r="AM34" s="69">
        <v>0.0</v>
      </c>
      <c r="AN34" s="2">
        <f t="shared" si="1"/>
        <v>0</v>
      </c>
      <c r="AO34" s="2">
        <f t="shared" si="2"/>
        <v>0</v>
      </c>
      <c r="AP34" s="2">
        <f t="shared" si="3"/>
        <v>1</v>
      </c>
      <c r="AS34" s="2">
        <f t="shared" si="4"/>
        <v>0</v>
      </c>
      <c r="AT34" s="70">
        <f t="shared" si="5"/>
        <v>3</v>
      </c>
      <c r="AU34" s="71">
        <f t="shared" si="6"/>
        <v>0</v>
      </c>
      <c r="AV34" s="71">
        <f t="shared" si="7"/>
        <v>0</v>
      </c>
      <c r="AW34" s="71">
        <f t="shared" si="8"/>
        <v>0.3453559893</v>
      </c>
      <c r="AX34" s="71">
        <f t="shared" si="9"/>
        <v>0</v>
      </c>
      <c r="AY34" s="71">
        <f t="shared" si="10"/>
        <v>0</v>
      </c>
      <c r="AZ34" s="71">
        <f t="shared" si="11"/>
        <v>0</v>
      </c>
      <c r="BA34" s="71">
        <f t="shared" si="12"/>
        <v>-0.3504698555</v>
      </c>
      <c r="BB34" s="71">
        <f t="shared" si="13"/>
        <v>-0.005113866244</v>
      </c>
    </row>
    <row r="35">
      <c r="A35" s="61">
        <v>34.0</v>
      </c>
      <c r="B35" s="66" t="s">
        <v>1856</v>
      </c>
      <c r="C35" s="66" t="s">
        <v>1800</v>
      </c>
      <c r="D35" s="66" t="s">
        <v>1801</v>
      </c>
      <c r="E35" s="67">
        <v>30.0</v>
      </c>
      <c r="F35" s="66" t="s">
        <v>1808</v>
      </c>
      <c r="G35" s="66" t="s">
        <v>1816</v>
      </c>
      <c r="H35" s="66" t="s">
        <v>1804</v>
      </c>
      <c r="I35" s="66" t="s">
        <v>1815</v>
      </c>
      <c r="J35" s="67">
        <v>0.0</v>
      </c>
      <c r="K35" s="67">
        <v>1.0</v>
      </c>
      <c r="L35" s="58"/>
      <c r="M35" s="58"/>
      <c r="N35" s="68">
        <v>1.0</v>
      </c>
      <c r="O35" s="67">
        <v>1.0</v>
      </c>
      <c r="P35" s="67">
        <v>0.0</v>
      </c>
      <c r="Q35" s="67">
        <v>0.0</v>
      </c>
      <c r="R35" s="67">
        <v>1.0</v>
      </c>
      <c r="S35" s="67">
        <v>3.0</v>
      </c>
      <c r="T35" s="67">
        <v>0.0</v>
      </c>
      <c r="U35" s="67">
        <v>0.0</v>
      </c>
      <c r="V35" s="60"/>
      <c r="W35" s="67">
        <v>4.0</v>
      </c>
      <c r="X35" s="67">
        <v>0.0</v>
      </c>
      <c r="Y35" s="67">
        <v>0.0</v>
      </c>
      <c r="Z35" s="67">
        <v>0.0</v>
      </c>
      <c r="AA35" s="67">
        <v>0.0</v>
      </c>
      <c r="AB35" s="67">
        <v>0.0</v>
      </c>
      <c r="AC35" s="67">
        <v>1.0</v>
      </c>
      <c r="AD35" s="67">
        <v>0.0</v>
      </c>
      <c r="AE35" s="67">
        <v>0.0</v>
      </c>
      <c r="AF35" s="67">
        <v>5.0</v>
      </c>
      <c r="AG35" s="67">
        <v>25.0</v>
      </c>
      <c r="AH35" s="69">
        <v>0.64</v>
      </c>
      <c r="AI35" s="69">
        <v>0.2</v>
      </c>
      <c r="AJ35" s="69">
        <v>0.16</v>
      </c>
      <c r="AK35" s="69">
        <v>0.0</v>
      </c>
      <c r="AL35" s="69">
        <v>1.0</v>
      </c>
      <c r="AM35" s="69">
        <v>0.0</v>
      </c>
      <c r="AN35" s="2">
        <f t="shared" si="1"/>
        <v>1</v>
      </c>
      <c r="AO35" s="2">
        <f t="shared" si="2"/>
        <v>0</v>
      </c>
      <c r="AP35" s="2">
        <f t="shared" si="3"/>
        <v>1</v>
      </c>
      <c r="AS35" s="2">
        <f t="shared" si="4"/>
        <v>3</v>
      </c>
      <c r="AT35" s="70">
        <f t="shared" si="5"/>
        <v>0</v>
      </c>
      <c r="AU35" s="71">
        <f t="shared" si="6"/>
        <v>0.6757358611</v>
      </c>
      <c r="AV35" s="71">
        <f t="shared" si="7"/>
        <v>0</v>
      </c>
      <c r="AW35" s="71">
        <f t="shared" si="8"/>
        <v>0.3453559893</v>
      </c>
      <c r="AX35" s="71">
        <f t="shared" si="9"/>
        <v>0</v>
      </c>
      <c r="AY35" s="71">
        <f t="shared" si="10"/>
        <v>0</v>
      </c>
      <c r="AZ35" s="71">
        <f t="shared" si="11"/>
        <v>-0.6940516415</v>
      </c>
      <c r="BA35" s="71">
        <f t="shared" si="12"/>
        <v>0</v>
      </c>
      <c r="BB35" s="71">
        <f t="shared" si="13"/>
        <v>0.3270402089</v>
      </c>
    </row>
    <row r="36">
      <c r="A36" s="61">
        <v>35.0</v>
      </c>
      <c r="B36" s="66" t="s">
        <v>1857</v>
      </c>
      <c r="C36" s="66" t="s">
        <v>1800</v>
      </c>
      <c r="D36" s="66" t="s">
        <v>1801</v>
      </c>
      <c r="E36" s="67">
        <v>26.0</v>
      </c>
      <c r="F36" s="66" t="s">
        <v>1808</v>
      </c>
      <c r="G36" s="66" t="s">
        <v>1824</v>
      </c>
      <c r="H36" s="58"/>
      <c r="I36" s="66" t="s">
        <v>1825</v>
      </c>
      <c r="J36" s="67">
        <v>0.0</v>
      </c>
      <c r="K36" s="67">
        <v>1.0</v>
      </c>
      <c r="L36" s="58"/>
      <c r="M36" s="58"/>
      <c r="N36" s="68">
        <v>0.33</v>
      </c>
      <c r="O36" s="67">
        <v>0.0</v>
      </c>
      <c r="P36" s="67">
        <v>0.0</v>
      </c>
      <c r="Q36" s="67">
        <v>0.0</v>
      </c>
      <c r="R36" s="67">
        <v>0.0</v>
      </c>
      <c r="S36" s="67">
        <v>0.0</v>
      </c>
      <c r="T36" s="67">
        <v>0.0</v>
      </c>
      <c r="U36" s="67">
        <v>0.0</v>
      </c>
      <c r="V36" s="60"/>
      <c r="W36" s="67">
        <v>1.0</v>
      </c>
      <c r="X36" s="67">
        <v>0.0</v>
      </c>
      <c r="Y36" s="67">
        <v>0.0</v>
      </c>
      <c r="Z36" s="67">
        <v>0.0</v>
      </c>
      <c r="AA36" s="67">
        <v>0.0</v>
      </c>
      <c r="AB36" s="67">
        <v>0.0</v>
      </c>
      <c r="AC36" s="67">
        <v>0.0</v>
      </c>
      <c r="AD36" s="67">
        <v>0.0</v>
      </c>
      <c r="AE36" s="67">
        <v>0.0</v>
      </c>
      <c r="AF36" s="67">
        <v>1.0</v>
      </c>
      <c r="AG36" s="67">
        <v>2.0</v>
      </c>
      <c r="AH36" s="69">
        <v>1.0</v>
      </c>
      <c r="AI36" s="69">
        <v>0.0</v>
      </c>
      <c r="AJ36" s="69">
        <v>0.5</v>
      </c>
      <c r="AK36" s="69">
        <v>1.0</v>
      </c>
      <c r="AL36" s="69">
        <v>0.0</v>
      </c>
      <c r="AM36" s="69">
        <v>0.0</v>
      </c>
      <c r="AN36" s="2">
        <f t="shared" si="1"/>
        <v>0</v>
      </c>
      <c r="AO36" s="2">
        <f t="shared" si="2"/>
        <v>0</v>
      </c>
      <c r="AP36" s="2">
        <f t="shared" si="3"/>
        <v>0</v>
      </c>
      <c r="AS36" s="2">
        <f t="shared" si="4"/>
        <v>0</v>
      </c>
      <c r="AT36" s="70">
        <f t="shared" si="5"/>
        <v>0.99</v>
      </c>
      <c r="AU36" s="71">
        <f t="shared" si="6"/>
        <v>0</v>
      </c>
      <c r="AV36" s="71">
        <f t="shared" si="7"/>
        <v>0</v>
      </c>
      <c r="AW36" s="71">
        <f t="shared" si="8"/>
        <v>0</v>
      </c>
      <c r="AX36" s="71">
        <f t="shared" si="9"/>
        <v>0</v>
      </c>
      <c r="AY36" s="71">
        <f t="shared" si="10"/>
        <v>0</v>
      </c>
      <c r="AZ36" s="71">
        <f t="shared" si="11"/>
        <v>0</v>
      </c>
      <c r="BA36" s="71">
        <f t="shared" si="12"/>
        <v>-0.1156550523</v>
      </c>
      <c r="BB36" s="71">
        <f t="shared" si="13"/>
        <v>-0.1156550523</v>
      </c>
    </row>
    <row r="37">
      <c r="A37" s="61">
        <v>36.0</v>
      </c>
      <c r="B37" s="66" t="s">
        <v>486</v>
      </c>
      <c r="C37" s="66" t="s">
        <v>1800</v>
      </c>
      <c r="D37" s="66" t="s">
        <v>1801</v>
      </c>
      <c r="E37" s="67">
        <v>25.0</v>
      </c>
      <c r="F37" s="66" t="s">
        <v>1802</v>
      </c>
      <c r="G37" s="66" t="s">
        <v>1817</v>
      </c>
      <c r="H37" s="58"/>
      <c r="I37" s="66" t="s">
        <v>1809</v>
      </c>
      <c r="J37" s="67">
        <v>0.0</v>
      </c>
      <c r="K37" s="67">
        <v>1.0</v>
      </c>
      <c r="L37" s="58"/>
      <c r="M37" s="58"/>
      <c r="N37" s="68">
        <v>3.33</v>
      </c>
      <c r="O37" s="67">
        <v>2.0</v>
      </c>
      <c r="P37" s="67">
        <v>1.0</v>
      </c>
      <c r="Q37" s="67">
        <v>1.0</v>
      </c>
      <c r="R37" s="67">
        <v>1.0</v>
      </c>
      <c r="S37" s="67">
        <v>2.0</v>
      </c>
      <c r="T37" s="67">
        <v>0.0</v>
      </c>
      <c r="U37" s="67">
        <v>0.0</v>
      </c>
      <c r="V37" s="58"/>
      <c r="W37" s="67">
        <v>12.0</v>
      </c>
      <c r="X37" s="67">
        <v>0.0</v>
      </c>
      <c r="Y37" s="67">
        <v>0.0</v>
      </c>
      <c r="Z37" s="67">
        <v>0.0</v>
      </c>
      <c r="AA37" s="67">
        <v>0.0</v>
      </c>
      <c r="AB37" s="67">
        <v>0.0</v>
      </c>
      <c r="AC37" s="67">
        <v>0.0</v>
      </c>
      <c r="AD37" s="67">
        <v>0.0</v>
      </c>
      <c r="AE37" s="67">
        <v>0.0</v>
      </c>
      <c r="AF37" s="67">
        <v>13.0</v>
      </c>
      <c r="AG37" s="67">
        <v>53.0</v>
      </c>
      <c r="AH37" s="69">
        <v>0.77</v>
      </c>
      <c r="AI37" s="69">
        <v>0.17</v>
      </c>
      <c r="AJ37" s="69">
        <v>0.13</v>
      </c>
      <c r="AK37" s="69">
        <v>0.5</v>
      </c>
      <c r="AL37" s="69">
        <v>0.1</v>
      </c>
      <c r="AM37" s="69">
        <v>0.1</v>
      </c>
      <c r="AN37" s="2">
        <f t="shared" si="1"/>
        <v>2</v>
      </c>
      <c r="AO37" s="2">
        <f t="shared" si="2"/>
        <v>0</v>
      </c>
      <c r="AP37" s="2">
        <f t="shared" si="3"/>
        <v>1</v>
      </c>
      <c r="AS37" s="2">
        <f t="shared" si="4"/>
        <v>2</v>
      </c>
      <c r="AT37" s="70">
        <f t="shared" si="5"/>
        <v>7.99</v>
      </c>
      <c r="AU37" s="71">
        <f t="shared" si="6"/>
        <v>1.351471722</v>
      </c>
      <c r="AV37" s="71">
        <f t="shared" si="7"/>
        <v>0</v>
      </c>
      <c r="AW37" s="71">
        <f t="shared" si="8"/>
        <v>0.3453559893</v>
      </c>
      <c r="AX37" s="71">
        <f t="shared" si="9"/>
        <v>0</v>
      </c>
      <c r="AY37" s="71">
        <f t="shared" si="10"/>
        <v>0</v>
      </c>
      <c r="AZ37" s="71">
        <f t="shared" si="11"/>
        <v>-0.4627010944</v>
      </c>
      <c r="BA37" s="71">
        <f t="shared" si="12"/>
        <v>-0.9334180486</v>
      </c>
      <c r="BB37" s="71">
        <f t="shared" si="13"/>
        <v>0.3007085685</v>
      </c>
    </row>
    <row r="38">
      <c r="A38" s="61">
        <v>37.0</v>
      </c>
      <c r="B38" s="66" t="s">
        <v>1858</v>
      </c>
      <c r="C38" s="66" t="s">
        <v>1800</v>
      </c>
      <c r="D38" s="66" t="s">
        <v>1801</v>
      </c>
      <c r="E38" s="67">
        <v>25.0</v>
      </c>
      <c r="F38" s="66" t="s">
        <v>1802</v>
      </c>
      <c r="G38" s="66" t="s">
        <v>1818</v>
      </c>
      <c r="H38" s="58"/>
      <c r="I38" s="66" t="s">
        <v>1806</v>
      </c>
      <c r="J38" s="67">
        <v>0.0</v>
      </c>
      <c r="K38" s="67">
        <v>1.0</v>
      </c>
      <c r="L38" s="58"/>
      <c r="M38" s="58"/>
      <c r="N38" s="68">
        <v>1.0</v>
      </c>
      <c r="O38" s="67">
        <v>0.0</v>
      </c>
      <c r="P38" s="67">
        <v>0.0</v>
      </c>
      <c r="Q38" s="67">
        <v>0.0</v>
      </c>
      <c r="R38" s="67">
        <v>1.0</v>
      </c>
      <c r="S38" s="67">
        <v>2.0</v>
      </c>
      <c r="T38" s="67">
        <v>0.0</v>
      </c>
      <c r="U38" s="67">
        <v>0.0</v>
      </c>
      <c r="V38" s="60"/>
      <c r="W38" s="67">
        <v>3.0</v>
      </c>
      <c r="X38" s="67">
        <v>0.0</v>
      </c>
      <c r="Y38" s="67">
        <v>0.0</v>
      </c>
      <c r="Z38" s="67">
        <v>0.0</v>
      </c>
      <c r="AA38" s="67">
        <v>0.0</v>
      </c>
      <c r="AB38" s="67">
        <v>0.0</v>
      </c>
      <c r="AC38" s="67">
        <v>0.0</v>
      </c>
      <c r="AD38" s="67">
        <v>0.0</v>
      </c>
      <c r="AE38" s="67">
        <v>0.0</v>
      </c>
      <c r="AF38" s="67">
        <v>4.0</v>
      </c>
      <c r="AG38" s="67">
        <v>24.0</v>
      </c>
      <c r="AH38" s="69">
        <v>0.58</v>
      </c>
      <c r="AI38" s="69">
        <v>0.17</v>
      </c>
      <c r="AJ38" s="69">
        <v>0.04</v>
      </c>
      <c r="AK38" s="69">
        <v>0.0</v>
      </c>
      <c r="AL38" s="69">
        <v>0.0</v>
      </c>
      <c r="AM38" s="69">
        <v>1.0</v>
      </c>
      <c r="AN38" s="2">
        <f t="shared" si="1"/>
        <v>0</v>
      </c>
      <c r="AO38" s="2">
        <f t="shared" si="2"/>
        <v>0</v>
      </c>
      <c r="AP38" s="2">
        <f t="shared" si="3"/>
        <v>1</v>
      </c>
      <c r="AS38" s="2">
        <f t="shared" si="4"/>
        <v>2</v>
      </c>
      <c r="AT38" s="70">
        <f t="shared" si="5"/>
        <v>1</v>
      </c>
      <c r="AU38" s="71">
        <f t="shared" si="6"/>
        <v>0</v>
      </c>
      <c r="AV38" s="71">
        <f t="shared" si="7"/>
        <v>0</v>
      </c>
      <c r="AW38" s="71">
        <f t="shared" si="8"/>
        <v>0.3453559893</v>
      </c>
      <c r="AX38" s="71">
        <f t="shared" si="9"/>
        <v>0</v>
      </c>
      <c r="AY38" s="71">
        <f t="shared" si="10"/>
        <v>0</v>
      </c>
      <c r="AZ38" s="71">
        <f t="shared" si="11"/>
        <v>-0.4627010944</v>
      </c>
      <c r="BA38" s="71">
        <f t="shared" si="12"/>
        <v>-0.1168232852</v>
      </c>
      <c r="BB38" s="71">
        <f t="shared" si="13"/>
        <v>-0.2341683902</v>
      </c>
    </row>
    <row r="39">
      <c r="A39" s="61">
        <v>38.0</v>
      </c>
      <c r="B39" s="66" t="s">
        <v>436</v>
      </c>
      <c r="C39" s="66" t="s">
        <v>1800</v>
      </c>
      <c r="D39" s="66" t="s">
        <v>1801</v>
      </c>
      <c r="E39" s="67">
        <v>36.0</v>
      </c>
      <c r="F39" s="66" t="s">
        <v>1808</v>
      </c>
      <c r="G39" s="66" t="s">
        <v>1816</v>
      </c>
      <c r="H39" s="66" t="s">
        <v>1804</v>
      </c>
      <c r="I39" s="66" t="s">
        <v>1815</v>
      </c>
      <c r="J39" s="67">
        <v>0.0</v>
      </c>
      <c r="K39" s="58"/>
      <c r="L39" s="58"/>
      <c r="M39" s="67">
        <v>1.0</v>
      </c>
      <c r="N39" s="68">
        <v>1.66</v>
      </c>
      <c r="O39" s="67">
        <v>3.0</v>
      </c>
      <c r="P39" s="67">
        <v>0.0</v>
      </c>
      <c r="Q39" s="67">
        <v>0.0</v>
      </c>
      <c r="R39" s="67">
        <v>2.0</v>
      </c>
      <c r="S39" s="67">
        <v>0.0</v>
      </c>
      <c r="T39" s="67">
        <v>0.0</v>
      </c>
      <c r="U39" s="67">
        <v>0.0</v>
      </c>
      <c r="V39" s="58"/>
      <c r="W39" s="67">
        <v>7.0</v>
      </c>
      <c r="X39" s="67">
        <v>0.0</v>
      </c>
      <c r="Y39" s="67">
        <v>0.0</v>
      </c>
      <c r="Z39" s="67">
        <v>0.0</v>
      </c>
      <c r="AA39" s="67">
        <v>0.0</v>
      </c>
      <c r="AB39" s="67">
        <v>1.0</v>
      </c>
      <c r="AC39" s="67">
        <v>0.0</v>
      </c>
      <c r="AD39" s="67">
        <v>0.0</v>
      </c>
      <c r="AE39" s="67">
        <v>0.0</v>
      </c>
      <c r="AF39" s="67">
        <v>10.0</v>
      </c>
      <c r="AG39" s="67">
        <v>37.0</v>
      </c>
      <c r="AH39" s="69">
        <v>0.62</v>
      </c>
      <c r="AI39" s="69">
        <v>0.11</v>
      </c>
      <c r="AJ39" s="69">
        <v>0.03</v>
      </c>
      <c r="AK39" s="69">
        <v>0.63</v>
      </c>
      <c r="AL39" s="69">
        <v>0.25</v>
      </c>
      <c r="AM39" s="69">
        <v>0.13</v>
      </c>
      <c r="AN39" s="2">
        <f t="shared" si="1"/>
        <v>3</v>
      </c>
      <c r="AO39" s="2">
        <f t="shared" si="2"/>
        <v>0</v>
      </c>
      <c r="AP39" s="2">
        <f t="shared" si="3"/>
        <v>2</v>
      </c>
      <c r="AS39" s="2">
        <f t="shared" si="4"/>
        <v>0</v>
      </c>
      <c r="AT39" s="70">
        <f t="shared" si="5"/>
        <v>4.98</v>
      </c>
      <c r="AU39" s="71">
        <f t="shared" si="6"/>
        <v>2.027207583</v>
      </c>
      <c r="AV39" s="71">
        <f t="shared" si="7"/>
        <v>0</v>
      </c>
      <c r="AW39" s="71">
        <f t="shared" si="8"/>
        <v>0.6907119786</v>
      </c>
      <c r="AX39" s="71">
        <f t="shared" si="9"/>
        <v>0</v>
      </c>
      <c r="AY39" s="71">
        <f t="shared" si="10"/>
        <v>0</v>
      </c>
      <c r="AZ39" s="71">
        <f t="shared" si="11"/>
        <v>0</v>
      </c>
      <c r="BA39" s="71">
        <f t="shared" si="12"/>
        <v>-0.5817799602</v>
      </c>
      <c r="BB39" s="71">
        <f t="shared" si="13"/>
        <v>2.136139602</v>
      </c>
    </row>
    <row r="40">
      <c r="A40" s="61">
        <v>39.0</v>
      </c>
      <c r="B40" s="66" t="s">
        <v>471</v>
      </c>
      <c r="C40" s="66" t="s">
        <v>1800</v>
      </c>
      <c r="D40" s="66" t="s">
        <v>1801</v>
      </c>
      <c r="E40" s="67">
        <v>34.0</v>
      </c>
      <c r="F40" s="66" t="s">
        <v>1802</v>
      </c>
      <c r="G40" s="66" t="s">
        <v>1827</v>
      </c>
      <c r="H40" s="66" t="s">
        <v>1804</v>
      </c>
      <c r="I40" s="66" t="s">
        <v>1826</v>
      </c>
      <c r="J40" s="67">
        <v>0.0</v>
      </c>
      <c r="K40" s="58"/>
      <c r="L40" s="58"/>
      <c r="M40" s="67">
        <v>1.0</v>
      </c>
      <c r="N40" s="68">
        <v>1.0</v>
      </c>
      <c r="O40" s="67">
        <v>0.0</v>
      </c>
      <c r="P40" s="67">
        <v>0.0</v>
      </c>
      <c r="Q40" s="67">
        <v>0.0</v>
      </c>
      <c r="R40" s="67">
        <v>0.0</v>
      </c>
      <c r="S40" s="67">
        <v>2.0</v>
      </c>
      <c r="T40" s="67">
        <v>0.0</v>
      </c>
      <c r="U40" s="67">
        <v>0.0</v>
      </c>
      <c r="V40" s="58"/>
      <c r="W40" s="67">
        <v>3.0</v>
      </c>
      <c r="X40" s="67">
        <v>0.0</v>
      </c>
      <c r="Y40" s="67">
        <v>0.0</v>
      </c>
      <c r="Z40" s="67">
        <v>0.0</v>
      </c>
      <c r="AA40" s="67">
        <v>0.0</v>
      </c>
      <c r="AB40" s="67">
        <v>0.0</v>
      </c>
      <c r="AC40" s="67">
        <v>0.0</v>
      </c>
      <c r="AD40" s="67">
        <v>0.0</v>
      </c>
      <c r="AE40" s="67">
        <v>0.0</v>
      </c>
      <c r="AF40" s="67">
        <v>3.0</v>
      </c>
      <c r="AG40" s="67">
        <v>16.0</v>
      </c>
      <c r="AH40" s="69">
        <v>0.75</v>
      </c>
      <c r="AI40" s="69">
        <v>0.19</v>
      </c>
      <c r="AJ40" s="69">
        <v>0.25</v>
      </c>
      <c r="AK40" s="69">
        <v>0.0</v>
      </c>
      <c r="AL40" s="69">
        <v>0.0</v>
      </c>
      <c r="AM40" s="69">
        <v>0.0</v>
      </c>
      <c r="AN40" s="2">
        <f t="shared" si="1"/>
        <v>0</v>
      </c>
      <c r="AO40" s="2">
        <f t="shared" si="2"/>
        <v>0</v>
      </c>
      <c r="AP40" s="2">
        <f t="shared" si="3"/>
        <v>0</v>
      </c>
      <c r="AS40" s="2">
        <f t="shared" si="4"/>
        <v>2</v>
      </c>
      <c r="AT40" s="70">
        <f t="shared" si="5"/>
        <v>1</v>
      </c>
      <c r="AU40" s="71">
        <f t="shared" si="6"/>
        <v>0</v>
      </c>
      <c r="AV40" s="71">
        <f t="shared" si="7"/>
        <v>0</v>
      </c>
      <c r="AW40" s="71">
        <f t="shared" si="8"/>
        <v>0</v>
      </c>
      <c r="AX40" s="71">
        <f t="shared" si="9"/>
        <v>0</v>
      </c>
      <c r="AY40" s="71">
        <f t="shared" si="10"/>
        <v>0</v>
      </c>
      <c r="AZ40" s="71">
        <f t="shared" si="11"/>
        <v>-0.4627010944</v>
      </c>
      <c r="BA40" s="71">
        <f t="shared" si="12"/>
        <v>-0.1168232852</v>
      </c>
      <c r="BB40" s="71">
        <f t="shared" si="13"/>
        <v>-0.5795243795</v>
      </c>
    </row>
    <row r="41">
      <c r="A41" s="61">
        <v>40.0</v>
      </c>
      <c r="B41" s="66" t="s">
        <v>1859</v>
      </c>
      <c r="C41" s="66" t="s">
        <v>1800</v>
      </c>
      <c r="D41" s="66" t="s">
        <v>1801</v>
      </c>
      <c r="E41" s="67">
        <v>33.0</v>
      </c>
      <c r="F41" s="66" t="s">
        <v>1802</v>
      </c>
      <c r="G41" s="66" t="s">
        <v>1821</v>
      </c>
      <c r="H41" s="66" t="s">
        <v>1804</v>
      </c>
      <c r="I41" s="66" t="s">
        <v>1828</v>
      </c>
      <c r="J41" s="67">
        <v>0.0</v>
      </c>
      <c r="K41" s="58"/>
      <c r="L41" s="58"/>
      <c r="M41" s="67">
        <v>1.0</v>
      </c>
      <c r="N41" s="68">
        <v>1.0</v>
      </c>
      <c r="O41" s="67">
        <v>0.0</v>
      </c>
      <c r="P41" s="67">
        <v>0.0</v>
      </c>
      <c r="Q41" s="67">
        <v>0.0</v>
      </c>
      <c r="R41" s="67">
        <v>0.0</v>
      </c>
      <c r="S41" s="67">
        <v>1.0</v>
      </c>
      <c r="T41" s="67">
        <v>0.0</v>
      </c>
      <c r="U41" s="67">
        <v>0.0</v>
      </c>
      <c r="V41" s="60"/>
      <c r="W41" s="67">
        <v>3.0</v>
      </c>
      <c r="X41" s="67">
        <v>0.0</v>
      </c>
      <c r="Y41" s="67">
        <v>0.0</v>
      </c>
      <c r="Z41" s="67">
        <v>0.0</v>
      </c>
      <c r="AA41" s="67">
        <v>0.0</v>
      </c>
      <c r="AB41" s="67">
        <v>0.0</v>
      </c>
      <c r="AC41" s="67">
        <v>0.0</v>
      </c>
      <c r="AD41" s="67">
        <v>0.0</v>
      </c>
      <c r="AE41" s="67">
        <v>0.0</v>
      </c>
      <c r="AF41" s="67">
        <v>3.0</v>
      </c>
      <c r="AG41" s="67">
        <v>15.0</v>
      </c>
      <c r="AH41" s="69">
        <v>0.53</v>
      </c>
      <c r="AI41" s="69">
        <v>0.07</v>
      </c>
      <c r="AJ41" s="69">
        <v>0.13</v>
      </c>
      <c r="AK41" s="69">
        <v>0.0</v>
      </c>
      <c r="AL41" s="69">
        <v>0.0</v>
      </c>
      <c r="AM41" s="69">
        <v>0.5</v>
      </c>
      <c r="AN41" s="2">
        <f t="shared" si="1"/>
        <v>0</v>
      </c>
      <c r="AO41" s="2">
        <f t="shared" si="2"/>
        <v>0</v>
      </c>
      <c r="AP41" s="2">
        <f t="shared" si="3"/>
        <v>0</v>
      </c>
      <c r="AS41" s="2">
        <f t="shared" si="4"/>
        <v>1</v>
      </c>
      <c r="AT41" s="70">
        <f t="shared" si="5"/>
        <v>2</v>
      </c>
      <c r="AU41" s="71">
        <f t="shared" si="6"/>
        <v>0</v>
      </c>
      <c r="AV41" s="71">
        <f t="shared" si="7"/>
        <v>0</v>
      </c>
      <c r="AW41" s="71">
        <f t="shared" si="8"/>
        <v>0</v>
      </c>
      <c r="AX41" s="71">
        <f t="shared" si="9"/>
        <v>0</v>
      </c>
      <c r="AY41" s="71">
        <f t="shared" si="10"/>
        <v>0</v>
      </c>
      <c r="AZ41" s="71">
        <f t="shared" si="11"/>
        <v>-0.2313505472</v>
      </c>
      <c r="BA41" s="71">
        <f t="shared" si="12"/>
        <v>-0.2336465704</v>
      </c>
      <c r="BB41" s="71">
        <f t="shared" si="13"/>
        <v>-0.4649971175</v>
      </c>
    </row>
    <row r="42">
      <c r="A42" s="61">
        <v>41.0</v>
      </c>
      <c r="B42" s="66" t="s">
        <v>469</v>
      </c>
      <c r="C42" s="66" t="s">
        <v>1800</v>
      </c>
      <c r="D42" s="66" t="s">
        <v>1801</v>
      </c>
      <c r="E42" s="67">
        <v>30.0</v>
      </c>
      <c r="F42" s="66" t="s">
        <v>1808</v>
      </c>
      <c r="G42" s="66" t="s">
        <v>1813</v>
      </c>
      <c r="H42" s="66" t="s">
        <v>1804</v>
      </c>
      <c r="I42" s="66" t="s">
        <v>1814</v>
      </c>
      <c r="J42" s="67">
        <v>0.0</v>
      </c>
      <c r="K42" s="58"/>
      <c r="L42" s="58"/>
      <c r="M42" s="67">
        <v>1.0</v>
      </c>
      <c r="N42" s="68">
        <v>1.0</v>
      </c>
      <c r="O42" s="67">
        <v>1.0</v>
      </c>
      <c r="P42" s="67">
        <v>0.0</v>
      </c>
      <c r="Q42" s="67">
        <v>0.0</v>
      </c>
      <c r="R42" s="67">
        <v>0.0</v>
      </c>
      <c r="S42" s="67">
        <v>1.0</v>
      </c>
      <c r="T42" s="67">
        <v>0.0</v>
      </c>
      <c r="U42" s="67">
        <v>0.0</v>
      </c>
      <c r="V42" s="58"/>
      <c r="W42" s="67">
        <v>3.0</v>
      </c>
      <c r="X42" s="67">
        <v>0.0</v>
      </c>
      <c r="Y42" s="67">
        <v>0.0</v>
      </c>
      <c r="Z42" s="67">
        <v>0.0</v>
      </c>
      <c r="AA42" s="67">
        <v>0.0</v>
      </c>
      <c r="AB42" s="67">
        <v>0.0</v>
      </c>
      <c r="AC42" s="67">
        <v>0.0</v>
      </c>
      <c r="AD42" s="67">
        <v>0.0</v>
      </c>
      <c r="AE42" s="67">
        <v>0.0</v>
      </c>
      <c r="AF42" s="67">
        <v>3.0</v>
      </c>
      <c r="AG42" s="67">
        <v>14.0</v>
      </c>
      <c r="AH42" s="69">
        <v>0.71</v>
      </c>
      <c r="AI42" s="69">
        <v>0.21</v>
      </c>
      <c r="AJ42" s="69">
        <v>0.14</v>
      </c>
      <c r="AK42" s="69">
        <v>0.5</v>
      </c>
      <c r="AL42" s="69">
        <v>0.5</v>
      </c>
      <c r="AM42" s="69">
        <v>0.0</v>
      </c>
      <c r="AN42" s="2">
        <f t="shared" si="1"/>
        <v>1</v>
      </c>
      <c r="AO42" s="2">
        <f t="shared" si="2"/>
        <v>0</v>
      </c>
      <c r="AP42" s="2">
        <f t="shared" si="3"/>
        <v>0</v>
      </c>
      <c r="AS42" s="2">
        <f t="shared" si="4"/>
        <v>1</v>
      </c>
      <c r="AT42" s="70">
        <f t="shared" si="5"/>
        <v>2</v>
      </c>
      <c r="AU42" s="71">
        <f t="shared" si="6"/>
        <v>0.6757358611</v>
      </c>
      <c r="AV42" s="71">
        <f t="shared" si="7"/>
        <v>0</v>
      </c>
      <c r="AW42" s="71">
        <f t="shared" si="8"/>
        <v>0</v>
      </c>
      <c r="AX42" s="71">
        <f t="shared" si="9"/>
        <v>0</v>
      </c>
      <c r="AY42" s="71">
        <f t="shared" si="10"/>
        <v>0</v>
      </c>
      <c r="AZ42" s="71">
        <f t="shared" si="11"/>
        <v>-0.2313505472</v>
      </c>
      <c r="BA42" s="71">
        <f t="shared" si="12"/>
        <v>-0.2336465704</v>
      </c>
      <c r="BB42" s="71">
        <f t="shared" si="13"/>
        <v>0.2107387436</v>
      </c>
    </row>
    <row r="43">
      <c r="A43" s="61">
        <v>42.0</v>
      </c>
      <c r="B43" s="66" t="s">
        <v>1860</v>
      </c>
      <c r="C43" s="66" t="s">
        <v>1800</v>
      </c>
      <c r="D43" s="66" t="s">
        <v>1801</v>
      </c>
      <c r="E43" s="67">
        <v>32.0</v>
      </c>
      <c r="F43" s="66" t="s">
        <v>1808</v>
      </c>
      <c r="G43" s="66" t="s">
        <v>1820</v>
      </c>
      <c r="H43" s="66" t="s">
        <v>1804</v>
      </c>
      <c r="I43" s="66" t="s">
        <v>1819</v>
      </c>
      <c r="J43" s="67">
        <v>0.0</v>
      </c>
      <c r="K43" s="58"/>
      <c r="L43" s="58"/>
      <c r="M43" s="67">
        <v>1.0</v>
      </c>
      <c r="N43" s="68">
        <v>1.0</v>
      </c>
      <c r="O43" s="67">
        <v>0.0</v>
      </c>
      <c r="P43" s="67">
        <v>0.0</v>
      </c>
      <c r="Q43" s="67">
        <v>0.0</v>
      </c>
      <c r="R43" s="67">
        <v>0.0</v>
      </c>
      <c r="S43" s="67">
        <v>1.0</v>
      </c>
      <c r="T43" s="67">
        <v>0.0</v>
      </c>
      <c r="U43" s="67">
        <v>0.0</v>
      </c>
      <c r="V43" s="60"/>
      <c r="W43" s="67">
        <v>3.0</v>
      </c>
      <c r="X43" s="67">
        <v>0.0</v>
      </c>
      <c r="Y43" s="67">
        <v>0.0</v>
      </c>
      <c r="Z43" s="67">
        <v>0.0</v>
      </c>
      <c r="AA43" s="67">
        <v>0.0</v>
      </c>
      <c r="AB43" s="67">
        <v>0.0</v>
      </c>
      <c r="AC43" s="67">
        <v>0.0</v>
      </c>
      <c r="AD43" s="67">
        <v>0.0</v>
      </c>
      <c r="AE43" s="67">
        <v>0.0</v>
      </c>
      <c r="AF43" s="67">
        <v>3.0</v>
      </c>
      <c r="AG43" s="67">
        <v>11.0</v>
      </c>
      <c r="AH43" s="69">
        <v>0.73</v>
      </c>
      <c r="AI43" s="69">
        <v>0.27</v>
      </c>
      <c r="AJ43" s="69">
        <v>0.27</v>
      </c>
      <c r="AK43" s="69">
        <v>0.5</v>
      </c>
      <c r="AL43" s="69">
        <v>0.0</v>
      </c>
      <c r="AM43" s="69">
        <v>0.0</v>
      </c>
      <c r="AN43" s="2">
        <f t="shared" si="1"/>
        <v>0</v>
      </c>
      <c r="AO43" s="2">
        <f t="shared" si="2"/>
        <v>0</v>
      </c>
      <c r="AP43" s="2">
        <f t="shared" si="3"/>
        <v>0</v>
      </c>
      <c r="AS43" s="2">
        <f t="shared" si="4"/>
        <v>1</v>
      </c>
      <c r="AT43" s="70">
        <f t="shared" si="5"/>
        <v>2</v>
      </c>
      <c r="AU43" s="71">
        <f t="shared" si="6"/>
        <v>0</v>
      </c>
      <c r="AV43" s="71">
        <f t="shared" si="7"/>
        <v>0</v>
      </c>
      <c r="AW43" s="71">
        <f t="shared" si="8"/>
        <v>0</v>
      </c>
      <c r="AX43" s="71">
        <f t="shared" si="9"/>
        <v>0</v>
      </c>
      <c r="AY43" s="71">
        <f t="shared" si="10"/>
        <v>0</v>
      </c>
      <c r="AZ43" s="71">
        <f t="shared" si="11"/>
        <v>-0.2313505472</v>
      </c>
      <c r="BA43" s="71">
        <f t="shared" si="12"/>
        <v>-0.2336465704</v>
      </c>
      <c r="BB43" s="71">
        <f t="shared" si="13"/>
        <v>-0.4649971175</v>
      </c>
    </row>
    <row r="44">
      <c r="A44" s="61">
        <v>43.0</v>
      </c>
      <c r="B44" s="66" t="s">
        <v>949</v>
      </c>
      <c r="C44" s="66" t="s">
        <v>1800</v>
      </c>
      <c r="D44" s="66" t="s">
        <v>1801</v>
      </c>
      <c r="E44" s="67">
        <v>29.0</v>
      </c>
      <c r="F44" s="66" t="s">
        <v>1802</v>
      </c>
      <c r="G44" s="66" t="s">
        <v>1803</v>
      </c>
      <c r="H44" s="66" t="s">
        <v>1804</v>
      </c>
      <c r="I44" s="66" t="s">
        <v>1805</v>
      </c>
      <c r="J44" s="67">
        <v>0.0</v>
      </c>
      <c r="K44" s="58"/>
      <c r="L44" s="58"/>
      <c r="M44" s="67">
        <v>1.0</v>
      </c>
      <c r="N44" s="68">
        <v>1.0</v>
      </c>
      <c r="O44" s="67">
        <v>0.0</v>
      </c>
      <c r="P44" s="67">
        <v>0.0</v>
      </c>
      <c r="Q44" s="67">
        <v>0.0</v>
      </c>
      <c r="R44" s="67">
        <v>1.0</v>
      </c>
      <c r="S44" s="67">
        <v>0.0</v>
      </c>
      <c r="T44" s="67">
        <v>0.0</v>
      </c>
      <c r="U44" s="67">
        <v>0.0</v>
      </c>
      <c r="V44" s="60"/>
      <c r="W44" s="67">
        <v>3.0</v>
      </c>
      <c r="X44" s="67">
        <v>0.0</v>
      </c>
      <c r="Y44" s="67">
        <v>0.0</v>
      </c>
      <c r="Z44" s="67">
        <v>0.0</v>
      </c>
      <c r="AA44" s="67">
        <v>0.0</v>
      </c>
      <c r="AB44" s="67">
        <v>0.0</v>
      </c>
      <c r="AC44" s="67">
        <v>0.0</v>
      </c>
      <c r="AD44" s="67">
        <v>0.0</v>
      </c>
      <c r="AE44" s="67">
        <v>0.0</v>
      </c>
      <c r="AF44" s="67">
        <v>4.0</v>
      </c>
      <c r="AG44" s="67">
        <v>16.0</v>
      </c>
      <c r="AH44" s="69">
        <v>0.63</v>
      </c>
      <c r="AI44" s="69">
        <v>0.06</v>
      </c>
      <c r="AJ44" s="69">
        <v>0.19</v>
      </c>
      <c r="AK44" s="69">
        <v>0.0</v>
      </c>
      <c r="AL44" s="69">
        <v>0.33</v>
      </c>
      <c r="AM44" s="69">
        <v>0.0</v>
      </c>
      <c r="AN44" s="2">
        <f t="shared" si="1"/>
        <v>0</v>
      </c>
      <c r="AO44" s="2">
        <f t="shared" si="2"/>
        <v>0</v>
      </c>
      <c r="AP44" s="2">
        <f t="shared" si="3"/>
        <v>1</v>
      </c>
      <c r="AS44" s="2">
        <f t="shared" si="4"/>
        <v>0</v>
      </c>
      <c r="AT44" s="70">
        <f t="shared" si="5"/>
        <v>3</v>
      </c>
      <c r="AU44" s="71">
        <f t="shared" si="6"/>
        <v>0</v>
      </c>
      <c r="AV44" s="71">
        <f t="shared" si="7"/>
        <v>0</v>
      </c>
      <c r="AW44" s="71">
        <f t="shared" si="8"/>
        <v>0.3453559893</v>
      </c>
      <c r="AX44" s="71">
        <f t="shared" si="9"/>
        <v>0</v>
      </c>
      <c r="AY44" s="71">
        <f t="shared" si="10"/>
        <v>0</v>
      </c>
      <c r="AZ44" s="71">
        <f t="shared" si="11"/>
        <v>0</v>
      </c>
      <c r="BA44" s="71">
        <f t="shared" si="12"/>
        <v>-0.3504698555</v>
      </c>
      <c r="BB44" s="71">
        <f t="shared" si="13"/>
        <v>-0.005113866244</v>
      </c>
    </row>
    <row r="45">
      <c r="A45" s="61">
        <v>44.0</v>
      </c>
      <c r="B45" s="66" t="s">
        <v>1861</v>
      </c>
      <c r="C45" s="66" t="s">
        <v>1800</v>
      </c>
      <c r="D45" s="66" t="s">
        <v>1801</v>
      </c>
      <c r="E45" s="67">
        <v>27.0</v>
      </c>
      <c r="F45" s="66" t="s">
        <v>1808</v>
      </c>
      <c r="G45" s="66" t="s">
        <v>1824</v>
      </c>
      <c r="H45" s="58"/>
      <c r="I45" s="66" t="s">
        <v>1825</v>
      </c>
      <c r="J45" s="67">
        <v>0.0</v>
      </c>
      <c r="K45" s="58"/>
      <c r="L45" s="58"/>
      <c r="M45" s="67">
        <v>1.0</v>
      </c>
      <c r="N45" s="68">
        <v>1.0</v>
      </c>
      <c r="O45" s="67">
        <v>1.0</v>
      </c>
      <c r="P45" s="67">
        <v>0.0</v>
      </c>
      <c r="Q45" s="67">
        <v>0.0</v>
      </c>
      <c r="R45" s="67">
        <v>1.0</v>
      </c>
      <c r="S45" s="67">
        <v>2.0</v>
      </c>
      <c r="T45" s="67">
        <v>0.0</v>
      </c>
      <c r="U45" s="67">
        <v>0.0</v>
      </c>
      <c r="V45" s="60"/>
      <c r="W45" s="67">
        <v>4.0</v>
      </c>
      <c r="X45" s="67">
        <v>1.0</v>
      </c>
      <c r="Y45" s="67">
        <v>0.0</v>
      </c>
      <c r="Z45" s="67">
        <v>0.0</v>
      </c>
      <c r="AA45" s="67">
        <v>0.0</v>
      </c>
      <c r="AB45" s="67">
        <v>0.0</v>
      </c>
      <c r="AC45" s="67">
        <v>0.0</v>
      </c>
      <c r="AD45" s="67">
        <v>0.0</v>
      </c>
      <c r="AE45" s="67">
        <v>0.0</v>
      </c>
      <c r="AF45" s="67">
        <v>5.0</v>
      </c>
      <c r="AG45" s="67">
        <v>31.0</v>
      </c>
      <c r="AH45" s="69">
        <v>0.68</v>
      </c>
      <c r="AI45" s="69">
        <v>0.13</v>
      </c>
      <c r="AJ45" s="69">
        <v>0.13</v>
      </c>
      <c r="AK45" s="69">
        <v>1.0</v>
      </c>
      <c r="AL45" s="69">
        <v>0.0</v>
      </c>
      <c r="AM45" s="69">
        <v>0.0</v>
      </c>
      <c r="AN45" s="2">
        <f t="shared" si="1"/>
        <v>1</v>
      </c>
      <c r="AO45" s="2">
        <f t="shared" si="2"/>
        <v>0</v>
      </c>
      <c r="AP45" s="2">
        <f t="shared" si="3"/>
        <v>1</v>
      </c>
      <c r="AS45" s="2">
        <f t="shared" si="4"/>
        <v>2</v>
      </c>
      <c r="AT45" s="70">
        <f t="shared" si="5"/>
        <v>1</v>
      </c>
      <c r="AU45" s="71">
        <f t="shared" si="6"/>
        <v>0.6757358611</v>
      </c>
      <c r="AV45" s="71">
        <f t="shared" si="7"/>
        <v>0</v>
      </c>
      <c r="AW45" s="71">
        <f t="shared" si="8"/>
        <v>0.3453559893</v>
      </c>
      <c r="AX45" s="71">
        <f t="shared" si="9"/>
        <v>0</v>
      </c>
      <c r="AY45" s="71">
        <f t="shared" si="10"/>
        <v>0</v>
      </c>
      <c r="AZ45" s="71">
        <f t="shared" si="11"/>
        <v>-0.4627010944</v>
      </c>
      <c r="BA45" s="71">
        <f t="shared" si="12"/>
        <v>-0.1168232852</v>
      </c>
      <c r="BB45" s="71">
        <f t="shared" si="13"/>
        <v>0.4415674708</v>
      </c>
    </row>
    <row r="46">
      <c r="A46" s="61">
        <v>45.0</v>
      </c>
      <c r="B46" s="66" t="s">
        <v>870</v>
      </c>
      <c r="C46" s="66" t="s">
        <v>1800</v>
      </c>
      <c r="D46" s="66" t="s">
        <v>1801</v>
      </c>
      <c r="E46" s="67">
        <v>26.0</v>
      </c>
      <c r="F46" s="66" t="s">
        <v>1802</v>
      </c>
      <c r="G46" s="66" t="s">
        <v>1829</v>
      </c>
      <c r="H46" s="58"/>
      <c r="I46" s="66" t="s">
        <v>1830</v>
      </c>
      <c r="J46" s="67">
        <v>0.0</v>
      </c>
      <c r="K46" s="58"/>
      <c r="L46" s="58"/>
      <c r="M46" s="67">
        <v>1.0</v>
      </c>
      <c r="N46" s="68">
        <v>1.0</v>
      </c>
      <c r="O46" s="67">
        <v>0.0</v>
      </c>
      <c r="P46" s="67">
        <v>0.0</v>
      </c>
      <c r="Q46" s="67">
        <v>0.0</v>
      </c>
      <c r="R46" s="67">
        <v>1.0</v>
      </c>
      <c r="S46" s="67">
        <v>1.0</v>
      </c>
      <c r="T46" s="67">
        <v>0.0</v>
      </c>
      <c r="U46" s="67">
        <v>0.0</v>
      </c>
      <c r="V46" s="58"/>
      <c r="W46" s="67">
        <v>3.0</v>
      </c>
      <c r="X46" s="67">
        <v>0.0</v>
      </c>
      <c r="Y46" s="67">
        <v>0.0</v>
      </c>
      <c r="Z46" s="67">
        <v>0.0</v>
      </c>
      <c r="AA46" s="67">
        <v>0.0</v>
      </c>
      <c r="AB46" s="67">
        <v>0.0</v>
      </c>
      <c r="AC46" s="67">
        <v>0.0</v>
      </c>
      <c r="AD46" s="67">
        <v>0.0</v>
      </c>
      <c r="AE46" s="67">
        <v>0.0</v>
      </c>
      <c r="AF46" s="67">
        <v>4.0</v>
      </c>
      <c r="AG46" s="67">
        <v>19.0</v>
      </c>
      <c r="AH46" s="69">
        <v>0.53</v>
      </c>
      <c r="AI46" s="69">
        <v>0.05</v>
      </c>
      <c r="AJ46" s="69">
        <v>0.05</v>
      </c>
      <c r="AK46" s="69">
        <v>0.0</v>
      </c>
      <c r="AL46" s="69">
        <v>0.5</v>
      </c>
      <c r="AM46" s="69">
        <v>0.0</v>
      </c>
      <c r="AN46" s="2">
        <f t="shared" si="1"/>
        <v>0</v>
      </c>
      <c r="AO46" s="2">
        <f t="shared" si="2"/>
        <v>0</v>
      </c>
      <c r="AP46" s="2">
        <f t="shared" si="3"/>
        <v>1</v>
      </c>
      <c r="AS46" s="2">
        <f t="shared" si="4"/>
        <v>1</v>
      </c>
      <c r="AT46" s="70">
        <f t="shared" si="5"/>
        <v>2</v>
      </c>
      <c r="AU46" s="71">
        <f t="shared" si="6"/>
        <v>0</v>
      </c>
      <c r="AV46" s="71">
        <f t="shared" si="7"/>
        <v>0</v>
      </c>
      <c r="AW46" s="71">
        <f t="shared" si="8"/>
        <v>0.3453559893</v>
      </c>
      <c r="AX46" s="71">
        <f t="shared" si="9"/>
        <v>0</v>
      </c>
      <c r="AY46" s="71">
        <f t="shared" si="10"/>
        <v>0</v>
      </c>
      <c r="AZ46" s="71">
        <f t="shared" si="11"/>
        <v>-0.2313505472</v>
      </c>
      <c r="BA46" s="71">
        <f t="shared" si="12"/>
        <v>-0.2336465704</v>
      </c>
      <c r="BB46" s="71">
        <f t="shared" si="13"/>
        <v>-0.1196411282</v>
      </c>
    </row>
    <row r="47">
      <c r="A47" s="61">
        <v>46.0</v>
      </c>
      <c r="B47" s="66" t="s">
        <v>1862</v>
      </c>
      <c r="C47" s="66" t="s">
        <v>1800</v>
      </c>
      <c r="D47" s="66" t="s">
        <v>1801</v>
      </c>
      <c r="E47" s="67">
        <v>31.0</v>
      </c>
      <c r="F47" s="66" t="s">
        <v>1808</v>
      </c>
      <c r="G47" s="66" t="s">
        <v>1819</v>
      </c>
      <c r="H47" s="58"/>
      <c r="I47" s="66" t="s">
        <v>1820</v>
      </c>
      <c r="J47" s="67">
        <v>0.0</v>
      </c>
      <c r="K47" s="60"/>
      <c r="L47" s="67">
        <v>1.0</v>
      </c>
      <c r="M47" s="58"/>
      <c r="N47" s="68">
        <v>1.0</v>
      </c>
      <c r="O47" s="67">
        <v>2.0</v>
      </c>
      <c r="P47" s="67">
        <v>3.0</v>
      </c>
      <c r="Q47" s="67">
        <v>2.0</v>
      </c>
      <c r="R47" s="67">
        <v>0.0</v>
      </c>
      <c r="S47" s="67">
        <v>3.0</v>
      </c>
      <c r="T47" s="67">
        <v>1.0</v>
      </c>
      <c r="U47" s="67">
        <v>1.0</v>
      </c>
      <c r="V47" s="60"/>
      <c r="W47" s="67">
        <v>5.0</v>
      </c>
      <c r="X47" s="67">
        <v>0.0</v>
      </c>
      <c r="Y47" s="67">
        <v>0.0</v>
      </c>
      <c r="Z47" s="67">
        <v>0.0</v>
      </c>
      <c r="AA47" s="67">
        <v>0.0</v>
      </c>
      <c r="AB47" s="67">
        <v>0.0</v>
      </c>
      <c r="AC47" s="67">
        <v>0.0</v>
      </c>
      <c r="AD47" s="67">
        <v>0.0</v>
      </c>
      <c r="AE47" s="67">
        <v>0.0</v>
      </c>
      <c r="AF47" s="67">
        <v>6.0</v>
      </c>
      <c r="AG47" s="67">
        <v>24.0</v>
      </c>
      <c r="AH47" s="69">
        <v>0.67</v>
      </c>
      <c r="AI47" s="69">
        <v>0.25</v>
      </c>
      <c r="AJ47" s="69">
        <v>0.13</v>
      </c>
      <c r="AK47" s="69">
        <v>0.0</v>
      </c>
      <c r="AL47" s="69">
        <v>0.5</v>
      </c>
      <c r="AM47" s="69">
        <v>0.0</v>
      </c>
      <c r="AN47" s="2">
        <f t="shared" si="1"/>
        <v>1</v>
      </c>
      <c r="AO47" s="2">
        <f t="shared" si="2"/>
        <v>1</v>
      </c>
      <c r="AP47" s="2">
        <f t="shared" si="3"/>
        <v>1</v>
      </c>
      <c r="AS47" s="2">
        <f t="shared" si="4"/>
        <v>3</v>
      </c>
      <c r="AT47" s="70">
        <f t="shared" si="5"/>
        <v>0</v>
      </c>
      <c r="AU47" s="71">
        <f t="shared" si="6"/>
        <v>0.6757358611</v>
      </c>
      <c r="AV47" s="71">
        <f t="shared" si="7"/>
        <v>1.663095188</v>
      </c>
      <c r="AW47" s="71">
        <f t="shared" si="8"/>
        <v>0.3453559893</v>
      </c>
      <c r="AX47" s="71">
        <f t="shared" si="9"/>
        <v>0</v>
      </c>
      <c r="AY47" s="71">
        <f t="shared" si="10"/>
        <v>0</v>
      </c>
      <c r="AZ47" s="71">
        <f t="shared" si="11"/>
        <v>-0.6940516415</v>
      </c>
      <c r="BA47" s="71">
        <f t="shared" si="12"/>
        <v>0</v>
      </c>
      <c r="BB47" s="71">
        <f t="shared" si="13"/>
        <v>1.990135397</v>
      </c>
    </row>
    <row r="48">
      <c r="A48" s="61">
        <v>47.0</v>
      </c>
      <c r="B48" s="66" t="s">
        <v>789</v>
      </c>
      <c r="C48" s="66" t="s">
        <v>1800</v>
      </c>
      <c r="D48" s="66" t="s">
        <v>1801</v>
      </c>
      <c r="E48" s="67">
        <v>29.0</v>
      </c>
      <c r="F48" s="66" t="s">
        <v>1808</v>
      </c>
      <c r="G48" s="66" t="s">
        <v>1805</v>
      </c>
      <c r="H48" s="58"/>
      <c r="I48" s="66" t="s">
        <v>1803</v>
      </c>
      <c r="J48" s="67">
        <v>0.0</v>
      </c>
      <c r="K48" s="60"/>
      <c r="L48" s="67">
        <v>1.0</v>
      </c>
      <c r="M48" s="58"/>
      <c r="N48" s="68">
        <v>1.0</v>
      </c>
      <c r="O48" s="67">
        <v>1.0</v>
      </c>
      <c r="P48" s="67">
        <v>1.0</v>
      </c>
      <c r="Q48" s="67">
        <v>1.0</v>
      </c>
      <c r="R48" s="67">
        <v>0.0</v>
      </c>
      <c r="S48" s="67">
        <v>1.0</v>
      </c>
      <c r="T48" s="67">
        <v>1.0</v>
      </c>
      <c r="U48" s="67">
        <v>0.0</v>
      </c>
      <c r="V48" s="60"/>
      <c r="W48" s="67">
        <v>4.0</v>
      </c>
      <c r="X48" s="67">
        <v>0.0</v>
      </c>
      <c r="Y48" s="67">
        <v>0.0</v>
      </c>
      <c r="Z48" s="67">
        <v>0.0</v>
      </c>
      <c r="AA48" s="67">
        <v>0.0</v>
      </c>
      <c r="AB48" s="67">
        <v>0.0</v>
      </c>
      <c r="AC48" s="67">
        <v>0.0</v>
      </c>
      <c r="AD48" s="67">
        <v>0.0</v>
      </c>
      <c r="AE48" s="67">
        <v>0.0</v>
      </c>
      <c r="AF48" s="67">
        <v>4.0</v>
      </c>
      <c r="AG48" s="67">
        <v>13.0</v>
      </c>
      <c r="AH48" s="69">
        <v>0.62</v>
      </c>
      <c r="AI48" s="69">
        <v>0.15</v>
      </c>
      <c r="AJ48" s="69">
        <v>0.15</v>
      </c>
      <c r="AK48" s="69">
        <v>0.33</v>
      </c>
      <c r="AL48" s="69">
        <v>0.0</v>
      </c>
      <c r="AM48" s="69">
        <v>0.0</v>
      </c>
      <c r="AN48" s="2">
        <f t="shared" si="1"/>
        <v>0</v>
      </c>
      <c r="AO48" s="2">
        <f t="shared" si="2"/>
        <v>1</v>
      </c>
      <c r="AP48" s="2">
        <f t="shared" si="3"/>
        <v>0</v>
      </c>
      <c r="AS48" s="2">
        <f t="shared" si="4"/>
        <v>1</v>
      </c>
      <c r="AT48" s="70">
        <f t="shared" si="5"/>
        <v>2</v>
      </c>
      <c r="AU48" s="71">
        <f t="shared" si="6"/>
        <v>0</v>
      </c>
      <c r="AV48" s="71">
        <f t="shared" si="7"/>
        <v>1.663095188</v>
      </c>
      <c r="AW48" s="71">
        <f t="shared" si="8"/>
        <v>0</v>
      </c>
      <c r="AX48" s="71">
        <f t="shared" si="9"/>
        <v>0</v>
      </c>
      <c r="AY48" s="71">
        <f t="shared" si="10"/>
        <v>0</v>
      </c>
      <c r="AZ48" s="71">
        <f t="shared" si="11"/>
        <v>-0.2313505472</v>
      </c>
      <c r="BA48" s="71">
        <f t="shared" si="12"/>
        <v>-0.2336465704</v>
      </c>
      <c r="BB48" s="71">
        <f t="shared" si="13"/>
        <v>1.198098071</v>
      </c>
    </row>
    <row r="49">
      <c r="A49" s="61">
        <v>48.0</v>
      </c>
      <c r="B49" s="66" t="s">
        <v>1863</v>
      </c>
      <c r="C49" s="66" t="s">
        <v>1800</v>
      </c>
      <c r="D49" s="66" t="s">
        <v>1801</v>
      </c>
      <c r="E49" s="67">
        <v>31.0</v>
      </c>
      <c r="F49" s="66" t="s">
        <v>1808</v>
      </c>
      <c r="G49" s="66" t="s">
        <v>1816</v>
      </c>
      <c r="H49" s="66" t="s">
        <v>1804</v>
      </c>
      <c r="I49" s="66" t="s">
        <v>1815</v>
      </c>
      <c r="J49" s="67">
        <v>0.0</v>
      </c>
      <c r="K49" s="60"/>
      <c r="L49" s="67">
        <v>1.0</v>
      </c>
      <c r="M49" s="58"/>
      <c r="N49" s="68">
        <v>1.66</v>
      </c>
      <c r="O49" s="67">
        <v>2.0</v>
      </c>
      <c r="P49" s="67">
        <v>1.0</v>
      </c>
      <c r="Q49" s="67">
        <v>0.0</v>
      </c>
      <c r="R49" s="67">
        <v>1.0</v>
      </c>
      <c r="S49" s="67">
        <v>1.0</v>
      </c>
      <c r="T49" s="67">
        <v>0.0</v>
      </c>
      <c r="U49" s="67">
        <v>0.0</v>
      </c>
      <c r="V49" s="60"/>
      <c r="W49" s="67">
        <v>6.0</v>
      </c>
      <c r="X49" s="67">
        <v>0.0</v>
      </c>
      <c r="Y49" s="67">
        <v>0.0</v>
      </c>
      <c r="Z49" s="67">
        <v>1.0</v>
      </c>
      <c r="AA49" s="67">
        <v>0.0</v>
      </c>
      <c r="AB49" s="67">
        <v>0.0</v>
      </c>
      <c r="AC49" s="67">
        <v>0.0</v>
      </c>
      <c r="AD49" s="67">
        <v>0.0</v>
      </c>
      <c r="AE49" s="67">
        <v>0.0</v>
      </c>
      <c r="AF49" s="67">
        <v>7.0</v>
      </c>
      <c r="AG49" s="67">
        <v>17.0</v>
      </c>
      <c r="AH49" s="69">
        <v>0.65</v>
      </c>
      <c r="AI49" s="69">
        <v>0.06</v>
      </c>
      <c r="AJ49" s="69">
        <v>0.0</v>
      </c>
      <c r="AK49" s="69">
        <v>0.4</v>
      </c>
      <c r="AL49" s="69">
        <v>0.2</v>
      </c>
      <c r="AM49" s="69">
        <v>0.0</v>
      </c>
      <c r="AN49" s="2">
        <f t="shared" si="1"/>
        <v>2</v>
      </c>
      <c r="AO49" s="2">
        <f t="shared" si="2"/>
        <v>0</v>
      </c>
      <c r="AP49" s="2">
        <f t="shared" si="3"/>
        <v>1</v>
      </c>
      <c r="AS49" s="2">
        <f t="shared" si="4"/>
        <v>1</v>
      </c>
      <c r="AT49" s="70">
        <f t="shared" si="5"/>
        <v>3.98</v>
      </c>
      <c r="AU49" s="71">
        <f t="shared" si="6"/>
        <v>1.351471722</v>
      </c>
      <c r="AV49" s="71">
        <f t="shared" si="7"/>
        <v>0</v>
      </c>
      <c r="AW49" s="71">
        <f t="shared" si="8"/>
        <v>0.3453559893</v>
      </c>
      <c r="AX49" s="71">
        <f t="shared" si="9"/>
        <v>0</v>
      </c>
      <c r="AY49" s="71">
        <f t="shared" si="10"/>
        <v>0</v>
      </c>
      <c r="AZ49" s="71">
        <f t="shared" si="11"/>
        <v>-0.2313505472</v>
      </c>
      <c r="BA49" s="71">
        <f t="shared" si="12"/>
        <v>-0.464956675</v>
      </c>
      <c r="BB49" s="71">
        <f t="shared" si="13"/>
        <v>1.000520489</v>
      </c>
    </row>
    <row r="50">
      <c r="A50" s="61">
        <v>49.0</v>
      </c>
      <c r="B50" s="66" t="s">
        <v>475</v>
      </c>
      <c r="C50" s="66" t="s">
        <v>1800</v>
      </c>
      <c r="D50" s="66" t="s">
        <v>1801</v>
      </c>
      <c r="E50" s="67">
        <v>26.0</v>
      </c>
      <c r="F50" s="66" t="s">
        <v>1808</v>
      </c>
      <c r="G50" s="66" t="s">
        <v>1812</v>
      </c>
      <c r="H50" s="58"/>
      <c r="I50" s="66" t="s">
        <v>1811</v>
      </c>
      <c r="J50" s="67">
        <v>0.0</v>
      </c>
      <c r="K50" s="60"/>
      <c r="L50" s="67">
        <v>1.0</v>
      </c>
      <c r="M50" s="58"/>
      <c r="N50" s="68">
        <v>1.0</v>
      </c>
      <c r="O50" s="67">
        <v>3.0</v>
      </c>
      <c r="P50" s="67">
        <v>4.0</v>
      </c>
      <c r="Q50" s="67">
        <v>3.0</v>
      </c>
      <c r="R50" s="67">
        <v>1.0</v>
      </c>
      <c r="S50" s="67">
        <v>1.0</v>
      </c>
      <c r="T50" s="67">
        <v>0.0</v>
      </c>
      <c r="U50" s="67">
        <v>0.0</v>
      </c>
      <c r="V50" s="58"/>
      <c r="W50" s="67">
        <v>6.0</v>
      </c>
      <c r="X50" s="67">
        <v>1.0</v>
      </c>
      <c r="Y50" s="67">
        <v>0.0</v>
      </c>
      <c r="Z50" s="67">
        <v>0.0</v>
      </c>
      <c r="AA50" s="67">
        <v>0.0</v>
      </c>
      <c r="AB50" s="67">
        <v>0.0</v>
      </c>
      <c r="AC50" s="67">
        <v>0.0</v>
      </c>
      <c r="AD50" s="67">
        <v>0.0</v>
      </c>
      <c r="AE50" s="67">
        <v>0.0</v>
      </c>
      <c r="AF50" s="67">
        <v>7.0</v>
      </c>
      <c r="AG50" s="67">
        <v>24.0</v>
      </c>
      <c r="AH50" s="69">
        <v>0.46</v>
      </c>
      <c r="AI50" s="69">
        <v>0.08</v>
      </c>
      <c r="AJ50" s="69">
        <v>0.08</v>
      </c>
      <c r="AK50" s="69">
        <v>0.4</v>
      </c>
      <c r="AL50" s="69">
        <v>0.4</v>
      </c>
      <c r="AM50" s="69">
        <v>0.2</v>
      </c>
      <c r="AN50" s="2">
        <f t="shared" si="1"/>
        <v>3</v>
      </c>
      <c r="AO50" s="2">
        <f t="shared" si="2"/>
        <v>0</v>
      </c>
      <c r="AP50" s="2">
        <f t="shared" si="3"/>
        <v>1</v>
      </c>
      <c r="AS50" s="2">
        <f t="shared" si="4"/>
        <v>1</v>
      </c>
      <c r="AT50" s="70">
        <f t="shared" si="5"/>
        <v>2</v>
      </c>
      <c r="AU50" s="71">
        <f t="shared" si="6"/>
        <v>2.027207583</v>
      </c>
      <c r="AV50" s="71">
        <f t="shared" si="7"/>
        <v>0</v>
      </c>
      <c r="AW50" s="71">
        <f t="shared" si="8"/>
        <v>0.3453559893</v>
      </c>
      <c r="AX50" s="71">
        <f t="shared" si="9"/>
        <v>0</v>
      </c>
      <c r="AY50" s="71">
        <f t="shared" si="10"/>
        <v>0</v>
      </c>
      <c r="AZ50" s="71">
        <f t="shared" si="11"/>
        <v>-0.2313505472</v>
      </c>
      <c r="BA50" s="71">
        <f t="shared" si="12"/>
        <v>-0.2336465704</v>
      </c>
      <c r="BB50" s="71">
        <f t="shared" si="13"/>
        <v>1.907566455</v>
      </c>
    </row>
    <row r="51">
      <c r="A51" s="61">
        <v>50.0</v>
      </c>
      <c r="B51" s="66" t="s">
        <v>1864</v>
      </c>
      <c r="C51" s="66" t="s">
        <v>1800</v>
      </c>
      <c r="D51" s="66" t="s">
        <v>1801</v>
      </c>
      <c r="E51" s="67">
        <v>26.0</v>
      </c>
      <c r="F51" s="66" t="s">
        <v>1808</v>
      </c>
      <c r="G51" s="66" t="s">
        <v>1806</v>
      </c>
      <c r="H51" s="66" t="s">
        <v>1804</v>
      </c>
      <c r="I51" s="66" t="s">
        <v>1818</v>
      </c>
      <c r="J51" s="67">
        <v>0.0</v>
      </c>
      <c r="K51" s="60"/>
      <c r="L51" s="67">
        <v>1.0</v>
      </c>
      <c r="M51" s="58"/>
      <c r="N51" s="68">
        <v>0.66</v>
      </c>
      <c r="O51" s="67">
        <v>1.0</v>
      </c>
      <c r="P51" s="67">
        <v>1.0</v>
      </c>
      <c r="Q51" s="67">
        <v>0.0</v>
      </c>
      <c r="R51" s="67">
        <v>2.0</v>
      </c>
      <c r="S51" s="67">
        <v>0.0</v>
      </c>
      <c r="T51" s="67">
        <v>0.0</v>
      </c>
      <c r="U51" s="67">
        <v>0.0</v>
      </c>
      <c r="V51" s="60"/>
      <c r="W51" s="67">
        <v>2.0</v>
      </c>
      <c r="X51" s="67">
        <v>0.0</v>
      </c>
      <c r="Y51" s="67">
        <v>0.0</v>
      </c>
      <c r="Z51" s="67">
        <v>1.0</v>
      </c>
      <c r="AA51" s="67">
        <v>0.0</v>
      </c>
      <c r="AB51" s="67">
        <v>0.0</v>
      </c>
      <c r="AC51" s="67">
        <v>0.0</v>
      </c>
      <c r="AD51" s="67">
        <v>0.0</v>
      </c>
      <c r="AE51" s="67">
        <v>0.0</v>
      </c>
      <c r="AF51" s="67">
        <v>5.0</v>
      </c>
      <c r="AG51" s="67">
        <v>15.0</v>
      </c>
      <c r="AH51" s="69">
        <v>0.67</v>
      </c>
      <c r="AI51" s="69">
        <v>0.0</v>
      </c>
      <c r="AJ51" s="69">
        <v>0.13</v>
      </c>
      <c r="AK51" s="69">
        <v>0.33</v>
      </c>
      <c r="AL51" s="69">
        <v>0.33</v>
      </c>
      <c r="AM51" s="69">
        <v>0.33</v>
      </c>
      <c r="AN51" s="2">
        <f t="shared" si="1"/>
        <v>1</v>
      </c>
      <c r="AO51" s="2">
        <f t="shared" si="2"/>
        <v>0</v>
      </c>
      <c r="AP51" s="2">
        <f t="shared" si="3"/>
        <v>2</v>
      </c>
      <c r="AS51" s="2">
        <f t="shared" si="4"/>
        <v>0</v>
      </c>
      <c r="AT51" s="70">
        <f t="shared" si="5"/>
        <v>1.98</v>
      </c>
      <c r="AU51" s="71">
        <f t="shared" si="6"/>
        <v>0.6757358611</v>
      </c>
      <c r="AV51" s="71">
        <f t="shared" si="7"/>
        <v>0</v>
      </c>
      <c r="AW51" s="71">
        <f t="shared" si="8"/>
        <v>0.6907119786</v>
      </c>
      <c r="AX51" s="71">
        <f t="shared" si="9"/>
        <v>0</v>
      </c>
      <c r="AY51" s="71">
        <f t="shared" si="10"/>
        <v>0</v>
      </c>
      <c r="AZ51" s="71">
        <f t="shared" si="11"/>
        <v>0</v>
      </c>
      <c r="BA51" s="71">
        <f t="shared" si="12"/>
        <v>-0.2313101047</v>
      </c>
      <c r="BB51" s="71">
        <f t="shared" si="13"/>
        <v>1.135137735</v>
      </c>
    </row>
    <row r="52">
      <c r="A52" s="61">
        <v>51.0</v>
      </c>
      <c r="B52" s="66" t="s">
        <v>474</v>
      </c>
      <c r="C52" s="66" t="s">
        <v>1800</v>
      </c>
      <c r="D52" s="66" t="s">
        <v>1801</v>
      </c>
      <c r="E52" s="67">
        <v>29.0</v>
      </c>
      <c r="F52" s="66" t="s">
        <v>1802</v>
      </c>
      <c r="G52" s="66" t="s">
        <v>1828</v>
      </c>
      <c r="H52" s="58"/>
      <c r="I52" s="66" t="s">
        <v>1821</v>
      </c>
      <c r="J52" s="67">
        <v>0.0</v>
      </c>
      <c r="K52" s="60"/>
      <c r="L52" s="67">
        <v>1.0</v>
      </c>
      <c r="M52" s="58"/>
      <c r="N52" s="68">
        <v>1.0</v>
      </c>
      <c r="O52" s="67">
        <v>2.0</v>
      </c>
      <c r="P52" s="67">
        <v>1.0</v>
      </c>
      <c r="Q52" s="67">
        <v>1.0</v>
      </c>
      <c r="R52" s="67">
        <v>0.0</v>
      </c>
      <c r="S52" s="67">
        <v>2.0</v>
      </c>
      <c r="T52" s="67">
        <v>0.0</v>
      </c>
      <c r="U52" s="67">
        <v>0.0</v>
      </c>
      <c r="V52" s="60"/>
      <c r="W52" s="67">
        <v>5.0</v>
      </c>
      <c r="X52" s="67">
        <v>1.0</v>
      </c>
      <c r="Y52" s="67">
        <v>0.0</v>
      </c>
      <c r="Z52" s="67">
        <v>0.0</v>
      </c>
      <c r="AA52" s="67">
        <v>0.0</v>
      </c>
      <c r="AB52" s="67">
        <v>0.0</v>
      </c>
      <c r="AC52" s="67">
        <v>0.0</v>
      </c>
      <c r="AD52" s="67">
        <v>0.0</v>
      </c>
      <c r="AE52" s="67">
        <v>0.0</v>
      </c>
      <c r="AF52" s="67">
        <v>5.0</v>
      </c>
      <c r="AG52" s="67">
        <v>14.0</v>
      </c>
      <c r="AH52" s="69">
        <v>0.86</v>
      </c>
      <c r="AI52" s="69">
        <v>0.29</v>
      </c>
      <c r="AJ52" s="69">
        <v>0.14</v>
      </c>
      <c r="AK52" s="69">
        <v>0.33</v>
      </c>
      <c r="AL52" s="69">
        <v>0.33</v>
      </c>
      <c r="AM52" s="69">
        <v>0.0</v>
      </c>
      <c r="AN52" s="2">
        <f t="shared" si="1"/>
        <v>2</v>
      </c>
      <c r="AO52" s="2">
        <f t="shared" si="2"/>
        <v>0</v>
      </c>
      <c r="AP52" s="2">
        <f t="shared" si="3"/>
        <v>0</v>
      </c>
      <c r="AS52" s="2">
        <f t="shared" si="4"/>
        <v>2</v>
      </c>
      <c r="AT52" s="70">
        <f t="shared" si="5"/>
        <v>1</v>
      </c>
      <c r="AU52" s="71">
        <f t="shared" si="6"/>
        <v>1.351471722</v>
      </c>
      <c r="AV52" s="71">
        <f t="shared" si="7"/>
        <v>0</v>
      </c>
      <c r="AW52" s="71">
        <f t="shared" si="8"/>
        <v>0</v>
      </c>
      <c r="AX52" s="71">
        <f t="shared" si="9"/>
        <v>0</v>
      </c>
      <c r="AY52" s="71">
        <f t="shared" si="10"/>
        <v>0</v>
      </c>
      <c r="AZ52" s="71">
        <f t="shared" si="11"/>
        <v>-0.4627010944</v>
      </c>
      <c r="BA52" s="71">
        <f t="shared" si="12"/>
        <v>-0.1168232852</v>
      </c>
      <c r="BB52" s="71">
        <f t="shared" si="13"/>
        <v>0.7719473427</v>
      </c>
    </row>
    <row r="53">
      <c r="A53" s="61">
        <v>52.0</v>
      </c>
      <c r="B53" s="66" t="s">
        <v>490</v>
      </c>
      <c r="C53" s="66" t="s">
        <v>1800</v>
      </c>
      <c r="D53" s="66" t="s">
        <v>1801</v>
      </c>
      <c r="E53" s="67">
        <v>26.0</v>
      </c>
      <c r="F53" s="66" t="s">
        <v>1808</v>
      </c>
      <c r="G53" s="66" t="s">
        <v>1825</v>
      </c>
      <c r="H53" s="66" t="s">
        <v>1804</v>
      </c>
      <c r="I53" s="66" t="s">
        <v>1824</v>
      </c>
      <c r="J53" s="67">
        <v>0.0</v>
      </c>
      <c r="K53" s="58"/>
      <c r="L53" s="67">
        <v>1.0</v>
      </c>
      <c r="M53" s="58"/>
      <c r="N53" s="68">
        <v>0.66</v>
      </c>
      <c r="O53" s="67">
        <v>2.0</v>
      </c>
      <c r="P53" s="67">
        <v>3.0</v>
      </c>
      <c r="Q53" s="67">
        <v>3.0</v>
      </c>
      <c r="R53" s="67">
        <v>0.0</v>
      </c>
      <c r="S53" s="67">
        <v>1.0</v>
      </c>
      <c r="T53" s="67">
        <v>1.0</v>
      </c>
      <c r="U53" s="67">
        <v>0.0</v>
      </c>
      <c r="V53" s="58"/>
      <c r="W53" s="67">
        <v>5.0</v>
      </c>
      <c r="X53" s="67">
        <v>1.0</v>
      </c>
      <c r="Y53" s="67">
        <v>0.0</v>
      </c>
      <c r="Z53" s="67">
        <v>0.0</v>
      </c>
      <c r="AA53" s="67">
        <v>0.0</v>
      </c>
      <c r="AB53" s="67">
        <v>0.0</v>
      </c>
      <c r="AC53" s="67">
        <v>0.0</v>
      </c>
      <c r="AD53" s="67">
        <v>0.0</v>
      </c>
      <c r="AE53" s="67">
        <v>0.0</v>
      </c>
      <c r="AF53" s="67">
        <v>5.0</v>
      </c>
      <c r="AG53" s="67">
        <v>16.0</v>
      </c>
      <c r="AH53" s="69">
        <v>0.81</v>
      </c>
      <c r="AI53" s="69">
        <v>0.25</v>
      </c>
      <c r="AJ53" s="69">
        <v>0.13</v>
      </c>
      <c r="AK53" s="69">
        <v>0.0</v>
      </c>
      <c r="AL53" s="69">
        <v>0.5</v>
      </c>
      <c r="AM53" s="69">
        <v>0.0</v>
      </c>
      <c r="AN53" s="2">
        <f t="shared" si="1"/>
        <v>1</v>
      </c>
      <c r="AO53" s="2">
        <f t="shared" si="2"/>
        <v>1</v>
      </c>
      <c r="AP53" s="2">
        <f t="shared" si="3"/>
        <v>0</v>
      </c>
      <c r="AS53" s="2">
        <f t="shared" si="4"/>
        <v>1</v>
      </c>
      <c r="AT53" s="70">
        <f t="shared" si="5"/>
        <v>0.98</v>
      </c>
      <c r="AU53" s="71">
        <f t="shared" si="6"/>
        <v>0.6757358611</v>
      </c>
      <c r="AV53" s="71">
        <f t="shared" si="7"/>
        <v>1.663095188</v>
      </c>
      <c r="AW53" s="71">
        <f t="shared" si="8"/>
        <v>0</v>
      </c>
      <c r="AX53" s="71">
        <f t="shared" si="9"/>
        <v>0</v>
      </c>
      <c r="AY53" s="71">
        <f t="shared" si="10"/>
        <v>0</v>
      </c>
      <c r="AZ53" s="71">
        <f t="shared" si="11"/>
        <v>-0.2313505472</v>
      </c>
      <c r="BA53" s="71">
        <f t="shared" si="12"/>
        <v>-0.1144868195</v>
      </c>
      <c r="BB53" s="71">
        <f t="shared" si="13"/>
        <v>1.992993683</v>
      </c>
    </row>
    <row r="54">
      <c r="A54" s="61">
        <v>53.0</v>
      </c>
      <c r="B54" s="66" t="s">
        <v>742</v>
      </c>
      <c r="C54" s="66" t="s">
        <v>1800</v>
      </c>
      <c r="D54" s="66" t="s">
        <v>1801</v>
      </c>
      <c r="E54" s="67">
        <v>34.0</v>
      </c>
      <c r="F54" s="66" t="s">
        <v>1808</v>
      </c>
      <c r="G54" s="66" t="s">
        <v>1811</v>
      </c>
      <c r="H54" s="66" t="s">
        <v>1804</v>
      </c>
      <c r="I54" s="66" t="s">
        <v>1812</v>
      </c>
      <c r="J54" s="67">
        <v>0.0</v>
      </c>
      <c r="K54" s="60"/>
      <c r="L54" s="58"/>
      <c r="M54" s="58"/>
      <c r="N54" s="68">
        <v>1.0</v>
      </c>
      <c r="O54" s="67">
        <v>0.0</v>
      </c>
      <c r="P54" s="67">
        <v>0.0</v>
      </c>
      <c r="Q54" s="67">
        <v>0.0</v>
      </c>
      <c r="R54" s="67">
        <v>0.0</v>
      </c>
      <c r="S54" s="67">
        <v>2.0</v>
      </c>
      <c r="T54" s="67">
        <v>0.0</v>
      </c>
      <c r="U54" s="67">
        <v>0.0</v>
      </c>
      <c r="V54" s="58"/>
      <c r="W54" s="67">
        <v>3.0</v>
      </c>
      <c r="X54" s="67">
        <v>0.0</v>
      </c>
      <c r="Y54" s="67">
        <v>0.0</v>
      </c>
      <c r="Z54" s="67">
        <v>0.0</v>
      </c>
      <c r="AA54" s="67">
        <v>0.0</v>
      </c>
      <c r="AB54" s="67">
        <v>0.0</v>
      </c>
      <c r="AC54" s="67">
        <v>0.0</v>
      </c>
      <c r="AD54" s="67">
        <v>0.0</v>
      </c>
      <c r="AE54" s="67">
        <v>0.0</v>
      </c>
      <c r="AF54" s="67">
        <v>3.0</v>
      </c>
      <c r="AG54" s="67">
        <v>11.0</v>
      </c>
      <c r="AH54" s="69">
        <v>0.64</v>
      </c>
      <c r="AI54" s="69">
        <v>0.09</v>
      </c>
      <c r="AJ54" s="69">
        <v>0.27</v>
      </c>
      <c r="AK54" s="69">
        <v>0.0</v>
      </c>
      <c r="AL54" s="69">
        <v>0.0</v>
      </c>
      <c r="AM54" s="69">
        <v>0.0</v>
      </c>
      <c r="AN54" s="2">
        <f t="shared" si="1"/>
        <v>0</v>
      </c>
      <c r="AO54" s="2">
        <f t="shared" si="2"/>
        <v>0</v>
      </c>
      <c r="AP54" s="2">
        <f t="shared" si="3"/>
        <v>0</v>
      </c>
      <c r="AS54" s="2">
        <f t="shared" si="4"/>
        <v>2</v>
      </c>
      <c r="AT54" s="70">
        <f t="shared" si="5"/>
        <v>1</v>
      </c>
      <c r="AU54" s="71">
        <f t="shared" si="6"/>
        <v>0</v>
      </c>
      <c r="AV54" s="71">
        <f t="shared" si="7"/>
        <v>0</v>
      </c>
      <c r="AW54" s="71">
        <f t="shared" si="8"/>
        <v>0</v>
      </c>
      <c r="AX54" s="71">
        <f t="shared" si="9"/>
        <v>0</v>
      </c>
      <c r="AY54" s="71">
        <f t="shared" si="10"/>
        <v>0</v>
      </c>
      <c r="AZ54" s="71">
        <f t="shared" si="11"/>
        <v>-0.4627010944</v>
      </c>
      <c r="BA54" s="71">
        <f t="shared" si="12"/>
        <v>-0.1168232852</v>
      </c>
      <c r="BB54" s="71">
        <f t="shared" si="13"/>
        <v>-0.5795243795</v>
      </c>
    </row>
    <row r="55">
      <c r="A55" s="61">
        <v>54.0</v>
      </c>
      <c r="B55" s="66" t="s">
        <v>703</v>
      </c>
      <c r="C55" s="66" t="s">
        <v>1800</v>
      </c>
      <c r="D55" s="66" t="s">
        <v>1801</v>
      </c>
      <c r="E55" s="67">
        <v>36.0</v>
      </c>
      <c r="F55" s="66" t="s">
        <v>1808</v>
      </c>
      <c r="G55" s="66" t="s">
        <v>1815</v>
      </c>
      <c r="H55" s="58"/>
      <c r="I55" s="66" t="s">
        <v>1816</v>
      </c>
      <c r="J55" s="67">
        <v>0.0</v>
      </c>
      <c r="K55" s="60"/>
      <c r="L55" s="58"/>
      <c r="M55" s="58"/>
      <c r="N55" s="68">
        <v>1.66</v>
      </c>
      <c r="O55" s="67">
        <v>3.0</v>
      </c>
      <c r="P55" s="67">
        <v>1.0</v>
      </c>
      <c r="Q55" s="67">
        <v>1.0</v>
      </c>
      <c r="R55" s="67">
        <v>0.0</v>
      </c>
      <c r="S55" s="67">
        <v>2.0</v>
      </c>
      <c r="T55" s="67">
        <v>0.0</v>
      </c>
      <c r="U55" s="67">
        <v>0.0</v>
      </c>
      <c r="V55" s="60"/>
      <c r="W55" s="67">
        <v>8.0</v>
      </c>
      <c r="X55" s="67">
        <v>1.0</v>
      </c>
      <c r="Y55" s="67">
        <v>0.0</v>
      </c>
      <c r="Z55" s="67">
        <v>0.0</v>
      </c>
      <c r="AA55" s="67">
        <v>0.0</v>
      </c>
      <c r="AB55" s="67">
        <v>0.0</v>
      </c>
      <c r="AC55" s="67">
        <v>1.0</v>
      </c>
      <c r="AD55" s="67">
        <v>1.0</v>
      </c>
      <c r="AE55" s="67">
        <v>0.0</v>
      </c>
      <c r="AF55" s="67">
        <v>8.0</v>
      </c>
      <c r="AG55" s="67">
        <v>29.0</v>
      </c>
      <c r="AH55" s="69">
        <v>0.76</v>
      </c>
      <c r="AI55" s="69">
        <v>0.31</v>
      </c>
      <c r="AJ55" s="69">
        <v>0.03</v>
      </c>
      <c r="AK55" s="69">
        <v>0.67</v>
      </c>
      <c r="AL55" s="69">
        <v>0.0</v>
      </c>
      <c r="AM55" s="69">
        <v>0.0</v>
      </c>
      <c r="AN55" s="2">
        <f t="shared" si="1"/>
        <v>3</v>
      </c>
      <c r="AO55" s="2">
        <f t="shared" si="2"/>
        <v>0</v>
      </c>
      <c r="AP55" s="2">
        <f t="shared" si="3"/>
        <v>0</v>
      </c>
      <c r="AS55" s="2">
        <f t="shared" si="4"/>
        <v>2</v>
      </c>
      <c r="AT55" s="70">
        <f t="shared" si="5"/>
        <v>2.98</v>
      </c>
      <c r="AU55" s="71">
        <f t="shared" si="6"/>
        <v>2.027207583</v>
      </c>
      <c r="AV55" s="71">
        <f t="shared" si="7"/>
        <v>0</v>
      </c>
      <c r="AW55" s="71">
        <f t="shared" si="8"/>
        <v>0</v>
      </c>
      <c r="AX55" s="71">
        <f t="shared" si="9"/>
        <v>0</v>
      </c>
      <c r="AY55" s="71">
        <f t="shared" si="10"/>
        <v>0</v>
      </c>
      <c r="AZ55" s="71">
        <f t="shared" si="11"/>
        <v>-0.4627010944</v>
      </c>
      <c r="BA55" s="71">
        <f t="shared" si="12"/>
        <v>-0.3481333898</v>
      </c>
      <c r="BB55" s="71">
        <f t="shared" si="13"/>
        <v>1.216373099</v>
      </c>
    </row>
    <row r="56">
      <c r="A56" s="61">
        <v>55.0</v>
      </c>
      <c r="B56" s="66" t="s">
        <v>1116</v>
      </c>
      <c r="C56" s="66" t="s">
        <v>1800</v>
      </c>
      <c r="D56" s="66" t="s">
        <v>1801</v>
      </c>
      <c r="E56" s="67">
        <v>36.0</v>
      </c>
      <c r="F56" s="66" t="s">
        <v>1808</v>
      </c>
      <c r="G56" s="66" t="s">
        <v>1805</v>
      </c>
      <c r="H56" s="58"/>
      <c r="I56" s="66" t="s">
        <v>1803</v>
      </c>
      <c r="J56" s="67">
        <v>0.0</v>
      </c>
      <c r="K56" s="60"/>
      <c r="L56" s="60"/>
      <c r="M56" s="58"/>
      <c r="N56" s="68">
        <v>1.0</v>
      </c>
      <c r="O56" s="67">
        <v>2.0</v>
      </c>
      <c r="P56" s="67">
        <v>2.0</v>
      </c>
      <c r="Q56" s="67">
        <v>2.0</v>
      </c>
      <c r="R56" s="67">
        <v>0.0</v>
      </c>
      <c r="S56" s="67">
        <v>0.0</v>
      </c>
      <c r="T56" s="67">
        <v>1.0</v>
      </c>
      <c r="U56" s="67">
        <v>0.0</v>
      </c>
      <c r="V56" s="60"/>
      <c r="W56" s="67">
        <v>5.0</v>
      </c>
      <c r="X56" s="67">
        <v>0.0</v>
      </c>
      <c r="Y56" s="67">
        <v>0.0</v>
      </c>
      <c r="Z56" s="67">
        <v>0.0</v>
      </c>
      <c r="AA56" s="67">
        <v>0.0</v>
      </c>
      <c r="AB56" s="67">
        <v>0.0</v>
      </c>
      <c r="AC56" s="67">
        <v>0.0</v>
      </c>
      <c r="AD56" s="67">
        <v>1.0</v>
      </c>
      <c r="AE56" s="67">
        <v>0.0</v>
      </c>
      <c r="AF56" s="67">
        <v>5.0</v>
      </c>
      <c r="AG56" s="67">
        <v>17.0</v>
      </c>
      <c r="AH56" s="69">
        <v>0.65</v>
      </c>
      <c r="AI56" s="69">
        <v>0.06</v>
      </c>
      <c r="AJ56" s="69">
        <v>0.24</v>
      </c>
      <c r="AK56" s="69">
        <v>0.2</v>
      </c>
      <c r="AL56" s="69">
        <v>0.2</v>
      </c>
      <c r="AM56" s="69">
        <v>0.0</v>
      </c>
      <c r="AN56" s="2">
        <f t="shared" si="1"/>
        <v>1</v>
      </c>
      <c r="AO56" s="2">
        <f t="shared" si="2"/>
        <v>1</v>
      </c>
      <c r="AP56" s="2">
        <f t="shared" si="3"/>
        <v>0</v>
      </c>
      <c r="AS56" s="2">
        <f t="shared" si="4"/>
        <v>0</v>
      </c>
      <c r="AT56" s="70">
        <f t="shared" si="5"/>
        <v>3</v>
      </c>
      <c r="AU56" s="71">
        <f t="shared" si="6"/>
        <v>0.6757358611</v>
      </c>
      <c r="AV56" s="71">
        <f t="shared" si="7"/>
        <v>1.663095188</v>
      </c>
      <c r="AW56" s="71">
        <f t="shared" si="8"/>
        <v>0</v>
      </c>
      <c r="AX56" s="71">
        <f t="shared" si="9"/>
        <v>0</v>
      </c>
      <c r="AY56" s="71">
        <f t="shared" si="10"/>
        <v>0</v>
      </c>
      <c r="AZ56" s="71">
        <f t="shared" si="11"/>
        <v>0</v>
      </c>
      <c r="BA56" s="71">
        <f t="shared" si="12"/>
        <v>-0.3504698555</v>
      </c>
      <c r="BB56" s="71">
        <f t="shared" si="13"/>
        <v>1.988361194</v>
      </c>
    </row>
    <row r="57">
      <c r="A57" s="61">
        <v>56.0</v>
      </c>
      <c r="B57" s="66" t="s">
        <v>1865</v>
      </c>
      <c r="C57" s="66" t="s">
        <v>1800</v>
      </c>
      <c r="D57" s="66" t="s">
        <v>1801</v>
      </c>
      <c r="E57" s="67">
        <v>37.0</v>
      </c>
      <c r="F57" s="66" t="s">
        <v>1808</v>
      </c>
      <c r="G57" s="66" t="s">
        <v>1814</v>
      </c>
      <c r="H57" s="58"/>
      <c r="I57" s="66" t="s">
        <v>1813</v>
      </c>
      <c r="J57" s="67">
        <v>0.0</v>
      </c>
      <c r="K57" s="60"/>
      <c r="L57" s="58"/>
      <c r="M57" s="60"/>
      <c r="N57" s="68">
        <v>1.0</v>
      </c>
      <c r="O57" s="67">
        <v>1.0</v>
      </c>
      <c r="P57" s="67">
        <v>0.0</v>
      </c>
      <c r="Q57" s="67">
        <v>0.0</v>
      </c>
      <c r="R57" s="67">
        <v>1.0</v>
      </c>
      <c r="S57" s="67">
        <v>1.0</v>
      </c>
      <c r="T57" s="67">
        <v>0.0</v>
      </c>
      <c r="U57" s="67">
        <v>0.0</v>
      </c>
      <c r="V57" s="60"/>
      <c r="W57" s="67">
        <v>3.0</v>
      </c>
      <c r="X57" s="67">
        <v>0.0</v>
      </c>
      <c r="Y57" s="67">
        <v>0.0</v>
      </c>
      <c r="Z57" s="67">
        <v>0.0</v>
      </c>
      <c r="AA57" s="67">
        <v>0.0</v>
      </c>
      <c r="AB57" s="67">
        <v>0.0</v>
      </c>
      <c r="AC57" s="67">
        <v>0.0</v>
      </c>
      <c r="AD57" s="67">
        <v>0.0</v>
      </c>
      <c r="AE57" s="67">
        <v>0.0</v>
      </c>
      <c r="AF57" s="67">
        <v>4.0</v>
      </c>
      <c r="AG57" s="67">
        <v>17.0</v>
      </c>
      <c r="AH57" s="69">
        <v>0.65</v>
      </c>
      <c r="AI57" s="69">
        <v>0.12</v>
      </c>
      <c r="AJ57" s="69">
        <v>0.12</v>
      </c>
      <c r="AK57" s="69">
        <v>0.5</v>
      </c>
      <c r="AL57" s="69">
        <v>0.5</v>
      </c>
      <c r="AM57" s="69">
        <v>0.0</v>
      </c>
      <c r="AN57" s="2">
        <f t="shared" si="1"/>
        <v>1</v>
      </c>
      <c r="AO57" s="2">
        <f t="shared" si="2"/>
        <v>0</v>
      </c>
      <c r="AP57" s="2">
        <f t="shared" si="3"/>
        <v>1</v>
      </c>
      <c r="AS57" s="2">
        <f t="shared" si="4"/>
        <v>1</v>
      </c>
      <c r="AT57" s="70">
        <f t="shared" si="5"/>
        <v>2</v>
      </c>
      <c r="AU57" s="71">
        <f t="shared" si="6"/>
        <v>0.6757358611</v>
      </c>
      <c r="AV57" s="71">
        <f t="shared" si="7"/>
        <v>0</v>
      </c>
      <c r="AW57" s="71">
        <f t="shared" si="8"/>
        <v>0.3453559893</v>
      </c>
      <c r="AX57" s="71">
        <f t="shared" si="9"/>
        <v>0</v>
      </c>
      <c r="AY57" s="71">
        <f t="shared" si="10"/>
        <v>0</v>
      </c>
      <c r="AZ57" s="71">
        <f t="shared" si="11"/>
        <v>-0.2313505472</v>
      </c>
      <c r="BA57" s="71">
        <f t="shared" si="12"/>
        <v>-0.2336465704</v>
      </c>
      <c r="BB57" s="71">
        <f t="shared" si="13"/>
        <v>0.5560947328</v>
      </c>
    </row>
    <row r="58">
      <c r="A58" s="61">
        <v>57.0</v>
      </c>
      <c r="B58" s="66" t="s">
        <v>747</v>
      </c>
      <c r="C58" s="66" t="s">
        <v>1800</v>
      </c>
      <c r="D58" s="66" t="s">
        <v>1801</v>
      </c>
      <c r="E58" s="67">
        <v>37.0</v>
      </c>
      <c r="F58" s="66" t="s">
        <v>1802</v>
      </c>
      <c r="G58" s="66" t="s">
        <v>1817</v>
      </c>
      <c r="H58" s="58"/>
      <c r="I58" s="66" t="s">
        <v>1809</v>
      </c>
      <c r="J58" s="67">
        <v>0.0</v>
      </c>
      <c r="K58" s="60"/>
      <c r="L58" s="58"/>
      <c r="M58" s="58"/>
      <c r="N58" s="68">
        <v>1.0</v>
      </c>
      <c r="O58" s="67">
        <v>1.0</v>
      </c>
      <c r="P58" s="67">
        <v>0.0</v>
      </c>
      <c r="Q58" s="67">
        <v>0.0</v>
      </c>
      <c r="R58" s="67">
        <v>0.0</v>
      </c>
      <c r="S58" s="67">
        <v>0.0</v>
      </c>
      <c r="T58" s="67">
        <v>0.0</v>
      </c>
      <c r="U58" s="67">
        <v>0.0</v>
      </c>
      <c r="V58" s="58"/>
      <c r="W58" s="67">
        <v>4.0</v>
      </c>
      <c r="X58" s="67">
        <v>0.0</v>
      </c>
      <c r="Y58" s="67">
        <v>0.0</v>
      </c>
      <c r="Z58" s="67">
        <v>0.0</v>
      </c>
      <c r="AA58" s="67">
        <v>0.0</v>
      </c>
      <c r="AB58" s="67">
        <v>0.0</v>
      </c>
      <c r="AC58" s="67">
        <v>0.0</v>
      </c>
      <c r="AD58" s="67">
        <v>0.0</v>
      </c>
      <c r="AE58" s="67">
        <v>0.0</v>
      </c>
      <c r="AF58" s="67">
        <v>4.0</v>
      </c>
      <c r="AG58" s="67">
        <v>17.0</v>
      </c>
      <c r="AH58" s="69">
        <v>0.76</v>
      </c>
      <c r="AI58" s="69">
        <v>0.24</v>
      </c>
      <c r="AJ58" s="69">
        <v>0.12</v>
      </c>
      <c r="AK58" s="69">
        <v>0.75</v>
      </c>
      <c r="AL58" s="69">
        <v>0.25</v>
      </c>
      <c r="AM58" s="69">
        <v>0.0</v>
      </c>
      <c r="AN58" s="2">
        <f t="shared" si="1"/>
        <v>1</v>
      </c>
      <c r="AO58" s="2">
        <f t="shared" si="2"/>
        <v>0</v>
      </c>
      <c r="AP58" s="2">
        <f t="shared" si="3"/>
        <v>0</v>
      </c>
      <c r="AS58" s="2">
        <f t="shared" si="4"/>
        <v>0</v>
      </c>
      <c r="AT58" s="70">
        <f t="shared" si="5"/>
        <v>3</v>
      </c>
      <c r="AU58" s="71">
        <f t="shared" si="6"/>
        <v>0.6757358611</v>
      </c>
      <c r="AV58" s="71">
        <f t="shared" si="7"/>
        <v>0</v>
      </c>
      <c r="AW58" s="71">
        <f t="shared" si="8"/>
        <v>0</v>
      </c>
      <c r="AX58" s="71">
        <f t="shared" si="9"/>
        <v>0</v>
      </c>
      <c r="AY58" s="71">
        <f t="shared" si="10"/>
        <v>0</v>
      </c>
      <c r="AZ58" s="71">
        <f t="shared" si="11"/>
        <v>0</v>
      </c>
      <c r="BA58" s="71">
        <f t="shared" si="12"/>
        <v>-0.3504698555</v>
      </c>
      <c r="BB58" s="71">
        <f t="shared" si="13"/>
        <v>0.3252660056</v>
      </c>
    </row>
    <row r="59">
      <c r="A59" s="61">
        <v>58.0</v>
      </c>
      <c r="B59" s="66" t="s">
        <v>708</v>
      </c>
      <c r="C59" s="66" t="s">
        <v>1800</v>
      </c>
      <c r="D59" s="66" t="s">
        <v>1801</v>
      </c>
      <c r="E59" s="67">
        <v>32.0</v>
      </c>
      <c r="F59" s="66" t="s">
        <v>1802</v>
      </c>
      <c r="G59" s="66" t="s">
        <v>1807</v>
      </c>
      <c r="H59" s="66" t="s">
        <v>1804</v>
      </c>
      <c r="I59" s="66" t="s">
        <v>1806</v>
      </c>
      <c r="J59" s="67">
        <v>0.0</v>
      </c>
      <c r="K59" s="60"/>
      <c r="L59" s="58"/>
      <c r="M59" s="60"/>
      <c r="N59" s="68">
        <v>1.0</v>
      </c>
      <c r="O59" s="67">
        <v>0.0</v>
      </c>
      <c r="P59" s="67">
        <v>0.0</v>
      </c>
      <c r="Q59" s="67">
        <v>0.0</v>
      </c>
      <c r="R59" s="67">
        <v>0.0</v>
      </c>
      <c r="S59" s="67">
        <v>1.0</v>
      </c>
      <c r="T59" s="67">
        <v>0.0</v>
      </c>
      <c r="U59" s="67">
        <v>0.0</v>
      </c>
      <c r="V59" s="60"/>
      <c r="W59" s="67">
        <v>3.0</v>
      </c>
      <c r="X59" s="67">
        <v>0.0</v>
      </c>
      <c r="Y59" s="67">
        <v>0.0</v>
      </c>
      <c r="Z59" s="67">
        <v>0.0</v>
      </c>
      <c r="AA59" s="67">
        <v>0.0</v>
      </c>
      <c r="AB59" s="67">
        <v>0.0</v>
      </c>
      <c r="AC59" s="67">
        <v>0.0</v>
      </c>
      <c r="AD59" s="67">
        <v>0.0</v>
      </c>
      <c r="AE59" s="67">
        <v>0.0</v>
      </c>
      <c r="AF59" s="67">
        <v>3.0</v>
      </c>
      <c r="AG59" s="67">
        <v>15.0</v>
      </c>
      <c r="AH59" s="69">
        <v>0.53</v>
      </c>
      <c r="AI59" s="69">
        <v>0.27</v>
      </c>
      <c r="AJ59" s="69">
        <v>0.07</v>
      </c>
      <c r="AK59" s="69">
        <v>0.0</v>
      </c>
      <c r="AL59" s="69">
        <v>0.0</v>
      </c>
      <c r="AM59" s="69">
        <v>0.0</v>
      </c>
      <c r="AN59" s="2">
        <f t="shared" si="1"/>
        <v>0</v>
      </c>
      <c r="AO59" s="2">
        <f t="shared" si="2"/>
        <v>0</v>
      </c>
      <c r="AP59" s="2">
        <f t="shared" si="3"/>
        <v>0</v>
      </c>
      <c r="AS59" s="2">
        <f t="shared" si="4"/>
        <v>1</v>
      </c>
      <c r="AT59" s="70">
        <f t="shared" si="5"/>
        <v>2</v>
      </c>
      <c r="AU59" s="71">
        <f t="shared" si="6"/>
        <v>0</v>
      </c>
      <c r="AV59" s="71">
        <f t="shared" si="7"/>
        <v>0</v>
      </c>
      <c r="AW59" s="71">
        <f t="shared" si="8"/>
        <v>0</v>
      </c>
      <c r="AX59" s="71">
        <f t="shared" si="9"/>
        <v>0</v>
      </c>
      <c r="AY59" s="71">
        <f t="shared" si="10"/>
        <v>0</v>
      </c>
      <c r="AZ59" s="71">
        <f t="shared" si="11"/>
        <v>-0.2313505472</v>
      </c>
      <c r="BA59" s="71">
        <f t="shared" si="12"/>
        <v>-0.2336465704</v>
      </c>
      <c r="BB59" s="71">
        <f t="shared" si="13"/>
        <v>-0.4649971175</v>
      </c>
    </row>
    <row r="60">
      <c r="A60" s="61">
        <v>59.0</v>
      </c>
      <c r="B60" s="66" t="s">
        <v>884</v>
      </c>
      <c r="C60" s="66" t="s">
        <v>1800</v>
      </c>
      <c r="D60" s="66" t="s">
        <v>1801</v>
      </c>
      <c r="E60" s="67">
        <v>35.0</v>
      </c>
      <c r="F60" s="66" t="s">
        <v>1802</v>
      </c>
      <c r="G60" s="66" t="s">
        <v>1809</v>
      </c>
      <c r="H60" s="66" t="s">
        <v>1804</v>
      </c>
      <c r="I60" s="66" t="s">
        <v>1817</v>
      </c>
      <c r="J60" s="67">
        <v>0.0</v>
      </c>
      <c r="K60" s="60"/>
      <c r="L60" s="58"/>
      <c r="M60" s="60"/>
      <c r="N60" s="68">
        <v>0.66</v>
      </c>
      <c r="O60" s="67">
        <v>0.0</v>
      </c>
      <c r="P60" s="67">
        <v>0.0</v>
      </c>
      <c r="Q60" s="67">
        <v>0.0</v>
      </c>
      <c r="R60" s="67">
        <v>0.0</v>
      </c>
      <c r="S60" s="67">
        <v>1.0</v>
      </c>
      <c r="T60" s="67">
        <v>0.0</v>
      </c>
      <c r="U60" s="67">
        <v>0.0</v>
      </c>
      <c r="V60" s="60"/>
      <c r="W60" s="67">
        <v>2.0</v>
      </c>
      <c r="X60" s="67">
        <v>0.0</v>
      </c>
      <c r="Y60" s="67">
        <v>0.0</v>
      </c>
      <c r="Z60" s="67">
        <v>0.0</v>
      </c>
      <c r="AA60" s="67">
        <v>0.0</v>
      </c>
      <c r="AB60" s="67">
        <v>0.0</v>
      </c>
      <c r="AC60" s="67">
        <v>0.0</v>
      </c>
      <c r="AD60" s="67">
        <v>0.0</v>
      </c>
      <c r="AE60" s="67">
        <v>0.0</v>
      </c>
      <c r="AF60" s="67">
        <v>2.0</v>
      </c>
      <c r="AG60" s="67">
        <v>12.0</v>
      </c>
      <c r="AH60" s="69">
        <v>0.58</v>
      </c>
      <c r="AI60" s="69">
        <v>0.33</v>
      </c>
      <c r="AJ60" s="69">
        <v>0.0</v>
      </c>
      <c r="AK60" s="69">
        <v>0.0</v>
      </c>
      <c r="AL60" s="69">
        <v>1.0</v>
      </c>
      <c r="AM60" s="69">
        <v>0.0</v>
      </c>
      <c r="AN60" s="2">
        <f t="shared" si="1"/>
        <v>0</v>
      </c>
      <c r="AO60" s="2">
        <f t="shared" si="2"/>
        <v>0</v>
      </c>
      <c r="AP60" s="2">
        <f t="shared" si="3"/>
        <v>0</v>
      </c>
      <c r="AS60" s="2">
        <f t="shared" si="4"/>
        <v>1</v>
      </c>
      <c r="AT60" s="70">
        <f t="shared" si="5"/>
        <v>0.98</v>
      </c>
      <c r="AU60" s="71">
        <f t="shared" si="6"/>
        <v>0</v>
      </c>
      <c r="AV60" s="71">
        <f t="shared" si="7"/>
        <v>0</v>
      </c>
      <c r="AW60" s="71">
        <f t="shared" si="8"/>
        <v>0</v>
      </c>
      <c r="AX60" s="71">
        <f t="shared" si="9"/>
        <v>0</v>
      </c>
      <c r="AY60" s="71">
        <f t="shared" si="10"/>
        <v>0</v>
      </c>
      <c r="AZ60" s="71">
        <f t="shared" si="11"/>
        <v>-0.2313505472</v>
      </c>
      <c r="BA60" s="71">
        <f t="shared" si="12"/>
        <v>-0.1144868195</v>
      </c>
      <c r="BB60" s="71">
        <f t="shared" si="13"/>
        <v>-0.3458373667</v>
      </c>
    </row>
    <row r="61">
      <c r="A61" s="61">
        <v>60.0</v>
      </c>
      <c r="B61" s="66" t="s">
        <v>851</v>
      </c>
      <c r="C61" s="66" t="s">
        <v>1800</v>
      </c>
      <c r="D61" s="66" t="s">
        <v>1801</v>
      </c>
      <c r="E61" s="67">
        <v>32.0</v>
      </c>
      <c r="F61" s="66" t="s">
        <v>1808</v>
      </c>
      <c r="G61" s="66" t="s">
        <v>1809</v>
      </c>
      <c r="H61" s="58"/>
      <c r="I61" s="66" t="s">
        <v>1810</v>
      </c>
      <c r="J61" s="67">
        <v>0.0</v>
      </c>
      <c r="K61" s="60"/>
      <c r="L61" s="58"/>
      <c r="M61" s="60"/>
      <c r="N61" s="68">
        <v>2.0</v>
      </c>
      <c r="O61" s="67">
        <v>0.0</v>
      </c>
      <c r="P61" s="67">
        <v>0.0</v>
      </c>
      <c r="Q61" s="67">
        <v>0.0</v>
      </c>
      <c r="R61" s="67">
        <v>0.0</v>
      </c>
      <c r="S61" s="67">
        <v>2.0</v>
      </c>
      <c r="T61" s="67">
        <v>0.0</v>
      </c>
      <c r="U61" s="67">
        <v>0.0</v>
      </c>
      <c r="V61" s="58"/>
      <c r="W61" s="67">
        <v>6.0</v>
      </c>
      <c r="X61" s="67">
        <v>0.0</v>
      </c>
      <c r="Y61" s="67">
        <v>0.0</v>
      </c>
      <c r="Z61" s="67">
        <v>0.0</v>
      </c>
      <c r="AA61" s="67">
        <v>0.0</v>
      </c>
      <c r="AB61" s="67">
        <v>0.0</v>
      </c>
      <c r="AC61" s="67">
        <v>0.0</v>
      </c>
      <c r="AD61" s="67">
        <v>0.0</v>
      </c>
      <c r="AE61" s="67">
        <v>0.0</v>
      </c>
      <c r="AF61" s="67">
        <v>6.0</v>
      </c>
      <c r="AG61" s="67">
        <v>26.0</v>
      </c>
      <c r="AH61" s="69">
        <v>0.62</v>
      </c>
      <c r="AI61" s="69">
        <v>0.27</v>
      </c>
      <c r="AJ61" s="69">
        <v>0.12</v>
      </c>
      <c r="AK61" s="69">
        <v>0.75</v>
      </c>
      <c r="AL61" s="69">
        <v>0.0</v>
      </c>
      <c r="AM61" s="69">
        <v>0.25</v>
      </c>
      <c r="AN61" s="2">
        <f t="shared" si="1"/>
        <v>0</v>
      </c>
      <c r="AO61" s="2">
        <f t="shared" si="2"/>
        <v>0</v>
      </c>
      <c r="AP61" s="2">
        <f t="shared" si="3"/>
        <v>0</v>
      </c>
      <c r="AS61" s="2">
        <f t="shared" si="4"/>
        <v>2</v>
      </c>
      <c r="AT61" s="70">
        <f t="shared" si="5"/>
        <v>4</v>
      </c>
      <c r="AU61" s="71">
        <f t="shared" si="6"/>
        <v>0</v>
      </c>
      <c r="AV61" s="71">
        <f t="shared" si="7"/>
        <v>0</v>
      </c>
      <c r="AW61" s="71">
        <f t="shared" si="8"/>
        <v>0</v>
      </c>
      <c r="AX61" s="71">
        <f t="shared" si="9"/>
        <v>0</v>
      </c>
      <c r="AY61" s="71">
        <f t="shared" si="10"/>
        <v>0</v>
      </c>
      <c r="AZ61" s="71">
        <f t="shared" si="11"/>
        <v>-0.4627010944</v>
      </c>
      <c r="BA61" s="71">
        <f t="shared" si="12"/>
        <v>-0.4672931407</v>
      </c>
      <c r="BB61" s="71">
        <f t="shared" si="13"/>
        <v>-0.9299942351</v>
      </c>
    </row>
    <row r="62">
      <c r="A62" s="61">
        <v>61.0</v>
      </c>
      <c r="B62" s="66" t="s">
        <v>1866</v>
      </c>
      <c r="C62" s="66" t="s">
        <v>1800</v>
      </c>
      <c r="D62" s="66" t="s">
        <v>1801</v>
      </c>
      <c r="E62" s="67">
        <v>32.0</v>
      </c>
      <c r="F62" s="66" t="s">
        <v>1802</v>
      </c>
      <c r="G62" s="66" t="s">
        <v>1806</v>
      </c>
      <c r="H62" s="58"/>
      <c r="I62" s="66" t="s">
        <v>1807</v>
      </c>
      <c r="J62" s="67">
        <v>0.0</v>
      </c>
      <c r="K62" s="60"/>
      <c r="L62" s="58"/>
      <c r="M62" s="60"/>
      <c r="N62" s="68">
        <v>1.0</v>
      </c>
      <c r="O62" s="67">
        <v>2.0</v>
      </c>
      <c r="P62" s="67">
        <v>1.0</v>
      </c>
      <c r="Q62" s="67">
        <v>0.0</v>
      </c>
      <c r="R62" s="67">
        <v>0.0</v>
      </c>
      <c r="S62" s="67">
        <v>3.0</v>
      </c>
      <c r="T62" s="67">
        <v>0.0</v>
      </c>
      <c r="U62" s="67">
        <v>0.0</v>
      </c>
      <c r="V62" s="60"/>
      <c r="W62" s="67">
        <v>6.0</v>
      </c>
      <c r="X62" s="67">
        <v>1.0</v>
      </c>
      <c r="Y62" s="67">
        <v>0.0</v>
      </c>
      <c r="Z62" s="67">
        <v>0.0</v>
      </c>
      <c r="AA62" s="67">
        <v>0.0</v>
      </c>
      <c r="AB62" s="67">
        <v>0.0</v>
      </c>
      <c r="AC62" s="67">
        <v>0.0</v>
      </c>
      <c r="AD62" s="67">
        <v>0.0</v>
      </c>
      <c r="AE62" s="67">
        <v>0.0</v>
      </c>
      <c r="AF62" s="67">
        <v>6.0</v>
      </c>
      <c r="AG62" s="67">
        <v>28.0</v>
      </c>
      <c r="AH62" s="69">
        <v>0.75</v>
      </c>
      <c r="AI62" s="69">
        <v>0.14</v>
      </c>
      <c r="AJ62" s="69">
        <v>0.29</v>
      </c>
      <c r="AK62" s="69">
        <v>0.67</v>
      </c>
      <c r="AL62" s="69">
        <v>0.33</v>
      </c>
      <c r="AM62" s="69">
        <v>0.0</v>
      </c>
      <c r="AN62" s="2">
        <f t="shared" si="1"/>
        <v>2</v>
      </c>
      <c r="AO62" s="2">
        <f t="shared" si="2"/>
        <v>0</v>
      </c>
      <c r="AP62" s="2">
        <f t="shared" si="3"/>
        <v>0</v>
      </c>
      <c r="AS62" s="2">
        <f t="shared" si="4"/>
        <v>3</v>
      </c>
      <c r="AT62" s="70">
        <f t="shared" si="5"/>
        <v>0</v>
      </c>
      <c r="AU62" s="71">
        <f t="shared" si="6"/>
        <v>1.351471722</v>
      </c>
      <c r="AV62" s="71">
        <f t="shared" si="7"/>
        <v>0</v>
      </c>
      <c r="AW62" s="71">
        <f t="shared" si="8"/>
        <v>0</v>
      </c>
      <c r="AX62" s="71">
        <f t="shared" si="9"/>
        <v>0</v>
      </c>
      <c r="AY62" s="71">
        <f t="shared" si="10"/>
        <v>0</v>
      </c>
      <c r="AZ62" s="71">
        <f t="shared" si="11"/>
        <v>-0.6940516415</v>
      </c>
      <c r="BA62" s="71">
        <f t="shared" si="12"/>
        <v>0</v>
      </c>
      <c r="BB62" s="71">
        <f t="shared" si="13"/>
        <v>0.6574200807</v>
      </c>
    </row>
    <row r="63">
      <c r="A63" s="61">
        <v>62.0</v>
      </c>
      <c r="B63" s="66" t="s">
        <v>876</v>
      </c>
      <c r="C63" s="66" t="s">
        <v>1800</v>
      </c>
      <c r="D63" s="66" t="s">
        <v>1801</v>
      </c>
      <c r="E63" s="67">
        <v>30.0</v>
      </c>
      <c r="F63" s="66" t="s">
        <v>1802</v>
      </c>
      <c r="G63" s="66" t="s">
        <v>1822</v>
      </c>
      <c r="H63" s="66" t="s">
        <v>1804</v>
      </c>
      <c r="I63" s="66" t="s">
        <v>1821</v>
      </c>
      <c r="J63" s="67">
        <v>0.0</v>
      </c>
      <c r="K63" s="60"/>
      <c r="L63" s="58"/>
      <c r="M63" s="60"/>
      <c r="N63" s="68">
        <v>0.66</v>
      </c>
      <c r="O63" s="67">
        <v>2.0</v>
      </c>
      <c r="P63" s="67">
        <v>0.0</v>
      </c>
      <c r="Q63" s="67">
        <v>0.0</v>
      </c>
      <c r="R63" s="67">
        <v>0.0</v>
      </c>
      <c r="S63" s="67">
        <v>2.0</v>
      </c>
      <c r="T63" s="67">
        <v>0.0</v>
      </c>
      <c r="U63" s="67">
        <v>0.0</v>
      </c>
      <c r="V63" s="60"/>
      <c r="W63" s="67">
        <v>4.0</v>
      </c>
      <c r="X63" s="67">
        <v>1.0</v>
      </c>
      <c r="Y63" s="67">
        <v>0.0</v>
      </c>
      <c r="Z63" s="67">
        <v>0.0</v>
      </c>
      <c r="AA63" s="67">
        <v>0.0</v>
      </c>
      <c r="AB63" s="67">
        <v>0.0</v>
      </c>
      <c r="AC63" s="67">
        <v>0.0</v>
      </c>
      <c r="AD63" s="67">
        <v>0.0</v>
      </c>
      <c r="AE63" s="67">
        <v>0.0</v>
      </c>
      <c r="AF63" s="67">
        <v>4.0</v>
      </c>
      <c r="AG63" s="67">
        <v>14.0</v>
      </c>
      <c r="AH63" s="69">
        <v>0.79</v>
      </c>
      <c r="AI63" s="69">
        <v>0.14</v>
      </c>
      <c r="AJ63" s="69">
        <v>0.29</v>
      </c>
      <c r="AK63" s="69">
        <v>0.5</v>
      </c>
      <c r="AL63" s="69">
        <v>0.5</v>
      </c>
      <c r="AM63" s="69">
        <v>0.0</v>
      </c>
      <c r="AN63" s="2">
        <f t="shared" si="1"/>
        <v>2</v>
      </c>
      <c r="AO63" s="2">
        <f t="shared" si="2"/>
        <v>0</v>
      </c>
      <c r="AP63" s="2">
        <f t="shared" si="3"/>
        <v>0</v>
      </c>
      <c r="AS63" s="2">
        <f t="shared" si="4"/>
        <v>2</v>
      </c>
      <c r="AT63" s="70">
        <f t="shared" si="5"/>
        <v>-0.02</v>
      </c>
      <c r="AU63" s="71">
        <f t="shared" si="6"/>
        <v>1.351471722</v>
      </c>
      <c r="AV63" s="71">
        <f t="shared" si="7"/>
        <v>0</v>
      </c>
      <c r="AW63" s="71">
        <f t="shared" si="8"/>
        <v>0</v>
      </c>
      <c r="AX63" s="71">
        <f t="shared" si="9"/>
        <v>0</v>
      </c>
      <c r="AY63" s="71">
        <f t="shared" si="10"/>
        <v>0</v>
      </c>
      <c r="AZ63" s="71">
        <f t="shared" si="11"/>
        <v>-0.4627010944</v>
      </c>
      <c r="BA63" s="71">
        <f t="shared" si="12"/>
        <v>0.002336465704</v>
      </c>
      <c r="BB63" s="71">
        <f t="shared" si="13"/>
        <v>0.8911070935</v>
      </c>
    </row>
    <row r="64">
      <c r="A64" s="61">
        <v>63.0</v>
      </c>
      <c r="B64" s="66" t="s">
        <v>709</v>
      </c>
      <c r="C64" s="66" t="s">
        <v>1800</v>
      </c>
      <c r="D64" s="66" t="s">
        <v>1801</v>
      </c>
      <c r="E64" s="67">
        <v>33.0</v>
      </c>
      <c r="F64" s="66" t="s">
        <v>1808</v>
      </c>
      <c r="G64" s="66" t="s">
        <v>1813</v>
      </c>
      <c r="H64" s="66" t="s">
        <v>1804</v>
      </c>
      <c r="I64" s="66" t="s">
        <v>1814</v>
      </c>
      <c r="J64" s="67">
        <v>0.0</v>
      </c>
      <c r="K64" s="60"/>
      <c r="L64" s="58"/>
      <c r="M64" s="60"/>
      <c r="N64" s="68">
        <v>0.66</v>
      </c>
      <c r="O64" s="67">
        <v>0.0</v>
      </c>
      <c r="P64" s="67">
        <v>0.0</v>
      </c>
      <c r="Q64" s="67">
        <v>0.0</v>
      </c>
      <c r="R64" s="67">
        <v>0.0</v>
      </c>
      <c r="S64" s="67">
        <v>1.0</v>
      </c>
      <c r="T64" s="67">
        <v>0.0</v>
      </c>
      <c r="U64" s="67">
        <v>0.0</v>
      </c>
      <c r="V64" s="58"/>
      <c r="W64" s="67">
        <v>2.0</v>
      </c>
      <c r="X64" s="67">
        <v>0.0</v>
      </c>
      <c r="Y64" s="67">
        <v>0.0</v>
      </c>
      <c r="Z64" s="67">
        <v>0.0</v>
      </c>
      <c r="AA64" s="67">
        <v>0.0</v>
      </c>
      <c r="AB64" s="67">
        <v>0.0</v>
      </c>
      <c r="AC64" s="67">
        <v>0.0</v>
      </c>
      <c r="AD64" s="67">
        <v>0.0</v>
      </c>
      <c r="AE64" s="67">
        <v>0.0</v>
      </c>
      <c r="AF64" s="67">
        <v>2.0</v>
      </c>
      <c r="AG64" s="67">
        <v>10.0</v>
      </c>
      <c r="AH64" s="69">
        <v>0.6</v>
      </c>
      <c r="AI64" s="69">
        <v>0.2</v>
      </c>
      <c r="AJ64" s="69">
        <v>0.2</v>
      </c>
      <c r="AK64" s="69">
        <v>0.0</v>
      </c>
      <c r="AL64" s="69">
        <v>0.0</v>
      </c>
      <c r="AM64" s="69">
        <v>0.0</v>
      </c>
      <c r="AN64" s="2">
        <f t="shared" si="1"/>
        <v>0</v>
      </c>
      <c r="AO64" s="2">
        <f t="shared" si="2"/>
        <v>0</v>
      </c>
      <c r="AP64" s="2">
        <f t="shared" si="3"/>
        <v>0</v>
      </c>
      <c r="AS64" s="2">
        <f t="shared" si="4"/>
        <v>1</v>
      </c>
      <c r="AT64" s="70">
        <f t="shared" si="5"/>
        <v>0.98</v>
      </c>
      <c r="AU64" s="71">
        <f t="shared" si="6"/>
        <v>0</v>
      </c>
      <c r="AV64" s="71">
        <f t="shared" si="7"/>
        <v>0</v>
      </c>
      <c r="AW64" s="71">
        <f t="shared" si="8"/>
        <v>0</v>
      </c>
      <c r="AX64" s="71">
        <f t="shared" si="9"/>
        <v>0</v>
      </c>
      <c r="AY64" s="71">
        <f t="shared" si="10"/>
        <v>0</v>
      </c>
      <c r="AZ64" s="71">
        <f t="shared" si="11"/>
        <v>-0.2313505472</v>
      </c>
      <c r="BA64" s="71">
        <f t="shared" si="12"/>
        <v>-0.1144868195</v>
      </c>
      <c r="BB64" s="71">
        <f t="shared" si="13"/>
        <v>-0.3458373667</v>
      </c>
    </row>
    <row r="65">
      <c r="A65" s="61">
        <v>64.0</v>
      </c>
      <c r="B65" s="66" t="s">
        <v>494</v>
      </c>
      <c r="C65" s="66" t="s">
        <v>1800</v>
      </c>
      <c r="D65" s="66" t="s">
        <v>1801</v>
      </c>
      <c r="E65" s="67">
        <v>34.0</v>
      </c>
      <c r="F65" s="66" t="s">
        <v>1808</v>
      </c>
      <c r="G65" s="66" t="s">
        <v>1813</v>
      </c>
      <c r="H65" s="66" t="s">
        <v>1804</v>
      </c>
      <c r="I65" s="66" t="s">
        <v>1814</v>
      </c>
      <c r="J65" s="67">
        <v>0.0</v>
      </c>
      <c r="K65" s="58"/>
      <c r="L65" s="60"/>
      <c r="M65" s="60"/>
      <c r="N65" s="68">
        <v>1.33</v>
      </c>
      <c r="O65" s="67">
        <v>0.0</v>
      </c>
      <c r="P65" s="67">
        <v>0.0</v>
      </c>
      <c r="Q65" s="67">
        <v>0.0</v>
      </c>
      <c r="R65" s="67">
        <v>0.0</v>
      </c>
      <c r="S65" s="67">
        <v>1.0</v>
      </c>
      <c r="T65" s="67">
        <v>0.0</v>
      </c>
      <c r="U65" s="67">
        <v>0.0</v>
      </c>
      <c r="V65" s="58"/>
      <c r="W65" s="67">
        <v>4.0</v>
      </c>
      <c r="X65" s="67">
        <v>0.0</v>
      </c>
      <c r="Y65" s="67">
        <v>0.0</v>
      </c>
      <c r="Z65" s="67">
        <v>0.0</v>
      </c>
      <c r="AA65" s="67">
        <v>0.0</v>
      </c>
      <c r="AB65" s="67">
        <v>0.0</v>
      </c>
      <c r="AC65" s="67">
        <v>0.0</v>
      </c>
      <c r="AD65" s="67">
        <v>0.0</v>
      </c>
      <c r="AE65" s="67">
        <v>0.0</v>
      </c>
      <c r="AF65" s="67">
        <v>4.0</v>
      </c>
      <c r="AG65" s="67">
        <v>9.0</v>
      </c>
      <c r="AH65" s="69">
        <v>0.78</v>
      </c>
      <c r="AI65" s="69">
        <v>0.11</v>
      </c>
      <c r="AJ65" s="69">
        <v>0.33</v>
      </c>
      <c r="AK65" s="69">
        <v>0.67</v>
      </c>
      <c r="AL65" s="69">
        <v>0.0</v>
      </c>
      <c r="AM65" s="69">
        <v>0.33</v>
      </c>
      <c r="AN65" s="2">
        <f t="shared" si="1"/>
        <v>0</v>
      </c>
      <c r="AO65" s="2">
        <f t="shared" si="2"/>
        <v>0</v>
      </c>
      <c r="AP65" s="2">
        <f t="shared" si="3"/>
        <v>0</v>
      </c>
      <c r="AS65" s="2">
        <f t="shared" si="4"/>
        <v>1</v>
      </c>
      <c r="AT65" s="70">
        <f t="shared" si="5"/>
        <v>2.99</v>
      </c>
      <c r="AU65" s="71">
        <f t="shared" si="6"/>
        <v>0</v>
      </c>
      <c r="AV65" s="71">
        <f t="shared" si="7"/>
        <v>0</v>
      </c>
      <c r="AW65" s="71">
        <f t="shared" si="8"/>
        <v>0</v>
      </c>
      <c r="AX65" s="71">
        <f t="shared" si="9"/>
        <v>0</v>
      </c>
      <c r="AY65" s="71">
        <f t="shared" si="10"/>
        <v>0</v>
      </c>
      <c r="AZ65" s="71">
        <f t="shared" si="11"/>
        <v>-0.2313505472</v>
      </c>
      <c r="BA65" s="71">
        <f t="shared" si="12"/>
        <v>-0.3493016227</v>
      </c>
      <c r="BB65" s="71">
        <f t="shared" si="13"/>
        <v>-0.5806521699</v>
      </c>
    </row>
    <row r="66">
      <c r="A66" s="61">
        <v>65.0</v>
      </c>
      <c r="B66" s="66" t="s">
        <v>732</v>
      </c>
      <c r="C66" s="66" t="s">
        <v>1800</v>
      </c>
      <c r="D66" s="66" t="s">
        <v>1801</v>
      </c>
      <c r="E66" s="67">
        <v>31.0</v>
      </c>
      <c r="F66" s="66" t="s">
        <v>1802</v>
      </c>
      <c r="G66" s="66" t="s">
        <v>1803</v>
      </c>
      <c r="H66" s="66" t="s">
        <v>1804</v>
      </c>
      <c r="I66" s="66" t="s">
        <v>1805</v>
      </c>
      <c r="J66" s="67">
        <v>0.0</v>
      </c>
      <c r="K66" s="60"/>
      <c r="L66" s="60"/>
      <c r="M66" s="60"/>
      <c r="N66" s="68">
        <v>1.0</v>
      </c>
      <c r="O66" s="67">
        <v>0.0</v>
      </c>
      <c r="P66" s="67">
        <v>0.0</v>
      </c>
      <c r="Q66" s="67">
        <v>0.0</v>
      </c>
      <c r="R66" s="67">
        <v>0.0</v>
      </c>
      <c r="S66" s="67">
        <v>2.0</v>
      </c>
      <c r="T66" s="67">
        <v>0.0</v>
      </c>
      <c r="U66" s="67">
        <v>0.0</v>
      </c>
      <c r="V66" s="60"/>
      <c r="W66" s="67">
        <v>3.0</v>
      </c>
      <c r="X66" s="67">
        <v>0.0</v>
      </c>
      <c r="Y66" s="67">
        <v>0.0</v>
      </c>
      <c r="Z66" s="67">
        <v>0.0</v>
      </c>
      <c r="AA66" s="67">
        <v>0.0</v>
      </c>
      <c r="AB66" s="67">
        <v>0.0</v>
      </c>
      <c r="AC66" s="67">
        <v>0.0</v>
      </c>
      <c r="AD66" s="67">
        <v>0.0</v>
      </c>
      <c r="AE66" s="67">
        <v>0.0</v>
      </c>
      <c r="AF66" s="67">
        <v>3.0</v>
      </c>
      <c r="AG66" s="67">
        <v>11.0</v>
      </c>
      <c r="AH66" s="69">
        <v>0.64</v>
      </c>
      <c r="AI66" s="69">
        <v>0.18</v>
      </c>
      <c r="AJ66" s="69">
        <v>0.18</v>
      </c>
      <c r="AK66" s="69">
        <v>0.0</v>
      </c>
      <c r="AL66" s="69">
        <v>0.0</v>
      </c>
      <c r="AM66" s="69">
        <v>0.0</v>
      </c>
      <c r="AN66" s="2">
        <f t="shared" si="1"/>
        <v>0</v>
      </c>
      <c r="AO66" s="2">
        <f t="shared" si="2"/>
        <v>0</v>
      </c>
      <c r="AP66" s="2">
        <f t="shared" si="3"/>
        <v>0</v>
      </c>
      <c r="AS66" s="2">
        <f t="shared" si="4"/>
        <v>2</v>
      </c>
      <c r="AT66" s="70">
        <f t="shared" si="5"/>
        <v>1</v>
      </c>
      <c r="AU66" s="71">
        <f t="shared" si="6"/>
        <v>0</v>
      </c>
      <c r="AV66" s="71">
        <f t="shared" si="7"/>
        <v>0</v>
      </c>
      <c r="AW66" s="71">
        <f t="shared" si="8"/>
        <v>0</v>
      </c>
      <c r="AX66" s="71">
        <f t="shared" si="9"/>
        <v>0</v>
      </c>
      <c r="AY66" s="71">
        <f t="shared" si="10"/>
        <v>0</v>
      </c>
      <c r="AZ66" s="71">
        <f t="shared" si="11"/>
        <v>-0.4627010944</v>
      </c>
      <c r="BA66" s="71">
        <f t="shared" si="12"/>
        <v>-0.1168232852</v>
      </c>
      <c r="BB66" s="71">
        <f t="shared" si="13"/>
        <v>-0.5795243795</v>
      </c>
    </row>
    <row r="67">
      <c r="A67" s="61">
        <v>66.0</v>
      </c>
      <c r="B67" s="66" t="s">
        <v>763</v>
      </c>
      <c r="C67" s="66" t="s">
        <v>1800</v>
      </c>
      <c r="D67" s="66" t="s">
        <v>1801</v>
      </c>
      <c r="E67" s="67">
        <v>34.0</v>
      </c>
      <c r="F67" s="66" t="s">
        <v>1808</v>
      </c>
      <c r="G67" s="66" t="s">
        <v>1819</v>
      </c>
      <c r="H67" s="58"/>
      <c r="I67" s="66" t="s">
        <v>1820</v>
      </c>
      <c r="J67" s="67">
        <v>0.0</v>
      </c>
      <c r="K67" s="60"/>
      <c r="L67" s="60"/>
      <c r="M67" s="60"/>
      <c r="N67" s="68">
        <v>1.0</v>
      </c>
      <c r="O67" s="67">
        <v>0.0</v>
      </c>
      <c r="P67" s="67">
        <v>0.0</v>
      </c>
      <c r="Q67" s="67">
        <v>0.0</v>
      </c>
      <c r="R67" s="67">
        <v>0.0</v>
      </c>
      <c r="S67" s="67">
        <v>1.0</v>
      </c>
      <c r="T67" s="67">
        <v>0.0</v>
      </c>
      <c r="U67" s="67">
        <v>0.0</v>
      </c>
      <c r="V67" s="60"/>
      <c r="W67" s="67">
        <v>3.0</v>
      </c>
      <c r="X67" s="67">
        <v>0.0</v>
      </c>
      <c r="Y67" s="67">
        <v>0.0</v>
      </c>
      <c r="Z67" s="67">
        <v>0.0</v>
      </c>
      <c r="AA67" s="67">
        <v>0.0</v>
      </c>
      <c r="AB67" s="67">
        <v>0.0</v>
      </c>
      <c r="AC67" s="67">
        <v>0.0</v>
      </c>
      <c r="AD67" s="67">
        <v>0.0</v>
      </c>
      <c r="AE67" s="67">
        <v>0.0</v>
      </c>
      <c r="AF67" s="67">
        <v>3.0</v>
      </c>
      <c r="AG67" s="67">
        <v>14.0</v>
      </c>
      <c r="AH67" s="69">
        <v>0.64</v>
      </c>
      <c r="AI67" s="69">
        <v>0.21</v>
      </c>
      <c r="AJ67" s="69">
        <v>0.07</v>
      </c>
      <c r="AK67" s="69">
        <v>0.5</v>
      </c>
      <c r="AL67" s="69">
        <v>0.0</v>
      </c>
      <c r="AM67" s="69">
        <v>0.0</v>
      </c>
      <c r="AN67" s="2">
        <f t="shared" si="1"/>
        <v>0</v>
      </c>
      <c r="AO67" s="2">
        <f t="shared" si="2"/>
        <v>0</v>
      </c>
      <c r="AP67" s="2">
        <f t="shared" si="3"/>
        <v>0</v>
      </c>
      <c r="AS67" s="2">
        <f t="shared" si="4"/>
        <v>1</v>
      </c>
      <c r="AT67" s="70">
        <f t="shared" si="5"/>
        <v>2</v>
      </c>
      <c r="AU67" s="71">
        <f t="shared" si="6"/>
        <v>0</v>
      </c>
      <c r="AV67" s="71">
        <f t="shared" si="7"/>
        <v>0</v>
      </c>
      <c r="AW67" s="71">
        <f t="shared" si="8"/>
        <v>0</v>
      </c>
      <c r="AX67" s="71">
        <f t="shared" si="9"/>
        <v>0</v>
      </c>
      <c r="AY67" s="71">
        <f t="shared" si="10"/>
        <v>0</v>
      </c>
      <c r="AZ67" s="71">
        <f t="shared" si="11"/>
        <v>-0.2313505472</v>
      </c>
      <c r="BA67" s="71">
        <f t="shared" si="12"/>
        <v>-0.2336465704</v>
      </c>
      <c r="BB67" s="71">
        <f t="shared" si="13"/>
        <v>-0.4649971175</v>
      </c>
    </row>
    <row r="68">
      <c r="A68" s="61">
        <v>67.0</v>
      </c>
      <c r="B68" s="66" t="s">
        <v>1002</v>
      </c>
      <c r="C68" s="66" t="s">
        <v>1800</v>
      </c>
      <c r="D68" s="66" t="s">
        <v>1801</v>
      </c>
      <c r="E68" s="67">
        <v>33.0</v>
      </c>
      <c r="F68" s="66" t="s">
        <v>1802</v>
      </c>
      <c r="G68" s="66" t="s">
        <v>1818</v>
      </c>
      <c r="H68" s="58"/>
      <c r="I68" s="66" t="s">
        <v>1806</v>
      </c>
      <c r="J68" s="67">
        <v>0.0</v>
      </c>
      <c r="K68" s="58"/>
      <c r="L68" s="60"/>
      <c r="M68" s="60"/>
      <c r="N68" s="68">
        <v>0.33</v>
      </c>
      <c r="O68" s="67">
        <v>1.0</v>
      </c>
      <c r="P68" s="67">
        <v>0.0</v>
      </c>
      <c r="Q68" s="67">
        <v>0.0</v>
      </c>
      <c r="R68" s="67">
        <v>0.0</v>
      </c>
      <c r="S68" s="67">
        <v>0.0</v>
      </c>
      <c r="T68" s="67">
        <v>0.0</v>
      </c>
      <c r="U68" s="67">
        <v>0.0</v>
      </c>
      <c r="V68" s="60"/>
      <c r="W68" s="67">
        <v>2.0</v>
      </c>
      <c r="X68" s="67">
        <v>1.0</v>
      </c>
      <c r="Y68" s="67">
        <v>0.0</v>
      </c>
      <c r="Z68" s="67">
        <v>0.0</v>
      </c>
      <c r="AA68" s="67">
        <v>0.0</v>
      </c>
      <c r="AB68" s="67">
        <v>0.0</v>
      </c>
      <c r="AC68" s="67">
        <v>0.0</v>
      </c>
      <c r="AD68" s="67">
        <v>0.0</v>
      </c>
      <c r="AE68" s="67">
        <v>0.0</v>
      </c>
      <c r="AF68" s="67">
        <v>2.0</v>
      </c>
      <c r="AG68" s="67">
        <v>11.0</v>
      </c>
      <c r="AH68" s="69">
        <v>0.73</v>
      </c>
      <c r="AI68" s="69">
        <v>0.18</v>
      </c>
      <c r="AJ68" s="69">
        <v>0.09</v>
      </c>
      <c r="AK68" s="69">
        <v>0.5</v>
      </c>
      <c r="AL68" s="69">
        <v>0.5</v>
      </c>
      <c r="AM68" s="69">
        <v>0.0</v>
      </c>
      <c r="AN68" s="2">
        <f t="shared" si="1"/>
        <v>1</v>
      </c>
      <c r="AO68" s="2">
        <f t="shared" si="2"/>
        <v>0</v>
      </c>
      <c r="AP68" s="2">
        <f t="shared" si="3"/>
        <v>0</v>
      </c>
      <c r="AS68" s="2">
        <f t="shared" si="4"/>
        <v>0</v>
      </c>
      <c r="AT68" s="70">
        <f t="shared" si="5"/>
        <v>0.99</v>
      </c>
      <c r="AU68" s="71">
        <f t="shared" si="6"/>
        <v>0.6757358611</v>
      </c>
      <c r="AV68" s="71">
        <f t="shared" si="7"/>
        <v>0</v>
      </c>
      <c r="AW68" s="71">
        <f t="shared" si="8"/>
        <v>0</v>
      </c>
      <c r="AX68" s="71">
        <f t="shared" si="9"/>
        <v>0</v>
      </c>
      <c r="AY68" s="71">
        <f t="shared" si="10"/>
        <v>0</v>
      </c>
      <c r="AZ68" s="71">
        <f t="shared" si="11"/>
        <v>0</v>
      </c>
      <c r="BA68" s="71">
        <f t="shared" si="12"/>
        <v>-0.1156550523</v>
      </c>
      <c r="BB68" s="71">
        <f t="shared" si="13"/>
        <v>0.5600808088</v>
      </c>
    </row>
    <row r="69">
      <c r="A69" s="61">
        <v>68.0</v>
      </c>
      <c r="B69" s="66" t="s">
        <v>1867</v>
      </c>
      <c r="C69" s="66" t="s">
        <v>1800</v>
      </c>
      <c r="D69" s="66" t="s">
        <v>1801</v>
      </c>
      <c r="E69" s="67">
        <v>31.0</v>
      </c>
      <c r="F69" s="66" t="s">
        <v>1802</v>
      </c>
      <c r="G69" s="66" t="s">
        <v>1828</v>
      </c>
      <c r="H69" s="58"/>
      <c r="I69" s="66" t="s">
        <v>1821</v>
      </c>
      <c r="J69" s="67">
        <v>0.0</v>
      </c>
      <c r="K69" s="60"/>
      <c r="L69" s="58"/>
      <c r="M69" s="60"/>
      <c r="N69" s="68">
        <v>1.66</v>
      </c>
      <c r="O69" s="67">
        <v>1.0</v>
      </c>
      <c r="P69" s="67">
        <v>0.0</v>
      </c>
      <c r="Q69" s="67">
        <v>0.0</v>
      </c>
      <c r="R69" s="67">
        <v>0.0</v>
      </c>
      <c r="S69" s="67">
        <v>1.0</v>
      </c>
      <c r="T69" s="67">
        <v>0.0</v>
      </c>
      <c r="U69" s="67">
        <v>0.0</v>
      </c>
      <c r="V69" s="60"/>
      <c r="W69" s="67">
        <v>5.0</v>
      </c>
      <c r="X69" s="67">
        <v>0.0</v>
      </c>
      <c r="Y69" s="67">
        <v>0.0</v>
      </c>
      <c r="Z69" s="67">
        <v>0.0</v>
      </c>
      <c r="AA69" s="67">
        <v>0.0</v>
      </c>
      <c r="AB69" s="67">
        <v>0.0</v>
      </c>
      <c r="AC69" s="67">
        <v>0.0</v>
      </c>
      <c r="AD69" s="67">
        <v>1.0</v>
      </c>
      <c r="AE69" s="67">
        <v>0.0</v>
      </c>
      <c r="AF69" s="67">
        <v>5.0</v>
      </c>
      <c r="AG69" s="67">
        <v>24.0</v>
      </c>
      <c r="AH69" s="69">
        <v>0.54</v>
      </c>
      <c r="AI69" s="69">
        <v>0.08</v>
      </c>
      <c r="AJ69" s="69">
        <v>0.17</v>
      </c>
      <c r="AK69" s="69">
        <v>0.0</v>
      </c>
      <c r="AL69" s="69">
        <v>0.5</v>
      </c>
      <c r="AM69" s="69">
        <v>0.25</v>
      </c>
      <c r="AN69" s="2">
        <f t="shared" si="1"/>
        <v>1</v>
      </c>
      <c r="AO69" s="2">
        <f t="shared" si="2"/>
        <v>0</v>
      </c>
      <c r="AP69" s="2">
        <f t="shared" si="3"/>
        <v>0</v>
      </c>
      <c r="AS69" s="2">
        <f t="shared" si="4"/>
        <v>1</v>
      </c>
      <c r="AT69" s="70">
        <f t="shared" si="5"/>
        <v>3.98</v>
      </c>
      <c r="AU69" s="71">
        <f t="shared" si="6"/>
        <v>0.6757358611</v>
      </c>
      <c r="AV69" s="71">
        <f t="shared" si="7"/>
        <v>0</v>
      </c>
      <c r="AW69" s="71">
        <f t="shared" si="8"/>
        <v>0</v>
      </c>
      <c r="AX69" s="71">
        <f t="shared" si="9"/>
        <v>0</v>
      </c>
      <c r="AY69" s="71">
        <f t="shared" si="10"/>
        <v>0</v>
      </c>
      <c r="AZ69" s="71">
        <f t="shared" si="11"/>
        <v>-0.2313505472</v>
      </c>
      <c r="BA69" s="71">
        <f t="shared" si="12"/>
        <v>-0.464956675</v>
      </c>
      <c r="BB69" s="71">
        <f t="shared" si="13"/>
        <v>-0.02057136109</v>
      </c>
    </row>
    <row r="70">
      <c r="A70" s="61">
        <v>69.0</v>
      </c>
      <c r="B70" s="66" t="s">
        <v>442</v>
      </c>
      <c r="C70" s="66" t="s">
        <v>1800</v>
      </c>
      <c r="D70" s="66" t="s">
        <v>1801</v>
      </c>
      <c r="E70" s="67">
        <v>30.0</v>
      </c>
      <c r="F70" s="66" t="s">
        <v>1808</v>
      </c>
      <c r="G70" s="66" t="s">
        <v>1813</v>
      </c>
      <c r="H70" s="66" t="s">
        <v>1804</v>
      </c>
      <c r="I70" s="66" t="s">
        <v>1814</v>
      </c>
      <c r="J70" s="67">
        <v>0.0</v>
      </c>
      <c r="K70" s="60"/>
      <c r="L70" s="60"/>
      <c r="M70" s="60"/>
      <c r="N70" s="68">
        <v>1.0</v>
      </c>
      <c r="O70" s="67">
        <v>2.0</v>
      </c>
      <c r="P70" s="67">
        <v>0.0</v>
      </c>
      <c r="Q70" s="67">
        <v>0.0</v>
      </c>
      <c r="R70" s="67">
        <v>0.0</v>
      </c>
      <c r="S70" s="67">
        <v>1.0</v>
      </c>
      <c r="T70" s="67">
        <v>0.0</v>
      </c>
      <c r="U70" s="67">
        <v>0.0</v>
      </c>
      <c r="V70" s="60"/>
      <c r="W70" s="67">
        <v>5.0</v>
      </c>
      <c r="X70" s="67">
        <v>0.0</v>
      </c>
      <c r="Y70" s="67">
        <v>0.0</v>
      </c>
      <c r="Z70" s="67">
        <v>0.0</v>
      </c>
      <c r="AA70" s="67">
        <v>0.0</v>
      </c>
      <c r="AB70" s="67">
        <v>0.0</v>
      </c>
      <c r="AC70" s="67">
        <v>0.0</v>
      </c>
      <c r="AD70" s="67">
        <v>0.0</v>
      </c>
      <c r="AE70" s="67">
        <v>0.0</v>
      </c>
      <c r="AF70" s="67">
        <v>5.0</v>
      </c>
      <c r="AG70" s="67">
        <v>15.0</v>
      </c>
      <c r="AH70" s="69">
        <v>0.67</v>
      </c>
      <c r="AI70" s="69">
        <v>0.27</v>
      </c>
      <c r="AJ70" s="69">
        <v>0.07</v>
      </c>
      <c r="AK70" s="69">
        <v>0.25</v>
      </c>
      <c r="AL70" s="69">
        <v>0.5</v>
      </c>
      <c r="AM70" s="69">
        <v>0.0</v>
      </c>
      <c r="AN70" s="2">
        <f t="shared" si="1"/>
        <v>2</v>
      </c>
      <c r="AO70" s="2">
        <f t="shared" si="2"/>
        <v>0</v>
      </c>
      <c r="AP70" s="2">
        <f t="shared" si="3"/>
        <v>0</v>
      </c>
      <c r="AS70" s="2">
        <f t="shared" si="4"/>
        <v>1</v>
      </c>
      <c r="AT70" s="70">
        <f t="shared" si="5"/>
        <v>2</v>
      </c>
      <c r="AU70" s="71">
        <f t="shared" si="6"/>
        <v>1.351471722</v>
      </c>
      <c r="AV70" s="71">
        <f t="shared" si="7"/>
        <v>0</v>
      </c>
      <c r="AW70" s="71">
        <f t="shared" si="8"/>
        <v>0</v>
      </c>
      <c r="AX70" s="71">
        <f t="shared" si="9"/>
        <v>0</v>
      </c>
      <c r="AY70" s="71">
        <f t="shared" si="10"/>
        <v>0</v>
      </c>
      <c r="AZ70" s="71">
        <f t="shared" si="11"/>
        <v>-0.2313505472</v>
      </c>
      <c r="BA70" s="71">
        <f t="shared" si="12"/>
        <v>-0.2336465704</v>
      </c>
      <c r="BB70" s="71">
        <f t="shared" si="13"/>
        <v>0.8864746047</v>
      </c>
    </row>
    <row r="71">
      <c r="A71" s="61">
        <v>70.0</v>
      </c>
      <c r="B71" s="66" t="s">
        <v>1868</v>
      </c>
      <c r="C71" s="66" t="s">
        <v>1800</v>
      </c>
      <c r="D71" s="66" t="s">
        <v>1801</v>
      </c>
      <c r="E71" s="67">
        <v>31.0</v>
      </c>
      <c r="F71" s="66" t="s">
        <v>1808</v>
      </c>
      <c r="G71" s="66" t="s">
        <v>1815</v>
      </c>
      <c r="H71" s="58"/>
      <c r="I71" s="66" t="s">
        <v>1816</v>
      </c>
      <c r="J71" s="67">
        <v>0.0</v>
      </c>
      <c r="K71" s="60"/>
      <c r="L71" s="60"/>
      <c r="M71" s="58"/>
      <c r="N71" s="68">
        <v>1.0</v>
      </c>
      <c r="O71" s="67">
        <v>0.0</v>
      </c>
      <c r="P71" s="67">
        <v>0.0</v>
      </c>
      <c r="Q71" s="67">
        <v>0.0</v>
      </c>
      <c r="R71" s="67">
        <v>0.0</v>
      </c>
      <c r="S71" s="67">
        <v>2.0</v>
      </c>
      <c r="T71" s="67">
        <v>0.0</v>
      </c>
      <c r="U71" s="67">
        <v>0.0</v>
      </c>
      <c r="V71" s="58"/>
      <c r="W71" s="67">
        <v>3.0</v>
      </c>
      <c r="X71" s="67">
        <v>0.0</v>
      </c>
      <c r="Y71" s="67">
        <v>0.0</v>
      </c>
      <c r="Z71" s="67">
        <v>0.0</v>
      </c>
      <c r="AA71" s="67">
        <v>0.0</v>
      </c>
      <c r="AB71" s="67">
        <v>0.0</v>
      </c>
      <c r="AC71" s="67">
        <v>0.0</v>
      </c>
      <c r="AD71" s="67">
        <v>0.0</v>
      </c>
      <c r="AE71" s="67">
        <v>0.0</v>
      </c>
      <c r="AF71" s="67">
        <v>3.0</v>
      </c>
      <c r="AG71" s="67">
        <v>12.0</v>
      </c>
      <c r="AH71" s="69">
        <v>0.67</v>
      </c>
      <c r="AI71" s="69">
        <v>0.25</v>
      </c>
      <c r="AJ71" s="69">
        <v>0.25</v>
      </c>
      <c r="AK71" s="69">
        <v>0.0</v>
      </c>
      <c r="AL71" s="69">
        <v>1.0</v>
      </c>
      <c r="AM71" s="69">
        <v>0.0</v>
      </c>
      <c r="AN71" s="2">
        <f t="shared" si="1"/>
        <v>0</v>
      </c>
      <c r="AO71" s="2">
        <f t="shared" si="2"/>
        <v>0</v>
      </c>
      <c r="AP71" s="2">
        <f t="shared" si="3"/>
        <v>0</v>
      </c>
      <c r="AS71" s="2">
        <f t="shared" si="4"/>
        <v>2</v>
      </c>
      <c r="AT71" s="70">
        <f t="shared" si="5"/>
        <v>1</v>
      </c>
      <c r="AU71" s="71">
        <f t="shared" si="6"/>
        <v>0</v>
      </c>
      <c r="AV71" s="71">
        <f t="shared" si="7"/>
        <v>0</v>
      </c>
      <c r="AW71" s="71">
        <f t="shared" si="8"/>
        <v>0</v>
      </c>
      <c r="AX71" s="71">
        <f t="shared" si="9"/>
        <v>0</v>
      </c>
      <c r="AY71" s="71">
        <f t="shared" si="10"/>
        <v>0</v>
      </c>
      <c r="AZ71" s="71">
        <f t="shared" si="11"/>
        <v>-0.4627010944</v>
      </c>
      <c r="BA71" s="71">
        <f t="shared" si="12"/>
        <v>-0.1168232852</v>
      </c>
      <c r="BB71" s="71">
        <f t="shared" si="13"/>
        <v>-0.5795243795</v>
      </c>
    </row>
    <row r="72">
      <c r="A72" s="61">
        <v>71.0</v>
      </c>
      <c r="B72" s="66" t="s">
        <v>961</v>
      </c>
      <c r="C72" s="66" t="s">
        <v>1800</v>
      </c>
      <c r="D72" s="66" t="s">
        <v>1801</v>
      </c>
      <c r="E72" s="67">
        <v>30.0</v>
      </c>
      <c r="F72" s="66" t="s">
        <v>1802</v>
      </c>
      <c r="G72" s="66" t="s">
        <v>1807</v>
      </c>
      <c r="H72" s="66" t="s">
        <v>1804</v>
      </c>
      <c r="I72" s="66" t="s">
        <v>1806</v>
      </c>
      <c r="J72" s="67">
        <v>0.0</v>
      </c>
      <c r="K72" s="58"/>
      <c r="L72" s="60"/>
      <c r="M72" s="60"/>
      <c r="N72" s="68">
        <v>1.0</v>
      </c>
      <c r="O72" s="67">
        <v>0.0</v>
      </c>
      <c r="P72" s="67">
        <v>0.0</v>
      </c>
      <c r="Q72" s="67">
        <v>0.0</v>
      </c>
      <c r="R72" s="67">
        <v>1.0</v>
      </c>
      <c r="S72" s="67">
        <v>2.0</v>
      </c>
      <c r="T72" s="67">
        <v>0.0</v>
      </c>
      <c r="U72" s="67">
        <v>0.0</v>
      </c>
      <c r="V72" s="60"/>
      <c r="W72" s="67">
        <v>3.0</v>
      </c>
      <c r="X72" s="67">
        <v>0.0</v>
      </c>
      <c r="Y72" s="67">
        <v>0.0</v>
      </c>
      <c r="Z72" s="67">
        <v>0.0</v>
      </c>
      <c r="AA72" s="67">
        <v>0.0</v>
      </c>
      <c r="AB72" s="67">
        <v>0.0</v>
      </c>
      <c r="AC72" s="67">
        <v>0.0</v>
      </c>
      <c r="AD72" s="67">
        <v>0.0</v>
      </c>
      <c r="AE72" s="67">
        <v>0.0</v>
      </c>
      <c r="AF72" s="67">
        <v>4.0</v>
      </c>
      <c r="AG72" s="67">
        <v>13.0</v>
      </c>
      <c r="AH72" s="69">
        <v>0.54</v>
      </c>
      <c r="AI72" s="69">
        <v>0.23</v>
      </c>
      <c r="AJ72" s="69">
        <v>0.15</v>
      </c>
      <c r="AK72" s="69">
        <v>0.0</v>
      </c>
      <c r="AL72" s="69">
        <v>1.0</v>
      </c>
      <c r="AM72" s="69">
        <v>0.0</v>
      </c>
      <c r="AN72" s="2">
        <f t="shared" si="1"/>
        <v>0</v>
      </c>
      <c r="AO72" s="2">
        <f t="shared" si="2"/>
        <v>0</v>
      </c>
      <c r="AP72" s="2">
        <f t="shared" si="3"/>
        <v>1</v>
      </c>
      <c r="AS72" s="2">
        <f t="shared" si="4"/>
        <v>2</v>
      </c>
      <c r="AT72" s="70">
        <f t="shared" si="5"/>
        <v>1</v>
      </c>
      <c r="AU72" s="71">
        <f t="shared" si="6"/>
        <v>0</v>
      </c>
      <c r="AV72" s="71">
        <f t="shared" si="7"/>
        <v>0</v>
      </c>
      <c r="AW72" s="71">
        <f t="shared" si="8"/>
        <v>0.3453559893</v>
      </c>
      <c r="AX72" s="71">
        <f t="shared" si="9"/>
        <v>0</v>
      </c>
      <c r="AY72" s="71">
        <f t="shared" si="10"/>
        <v>0</v>
      </c>
      <c r="AZ72" s="71">
        <f t="shared" si="11"/>
        <v>-0.4627010944</v>
      </c>
      <c r="BA72" s="71">
        <f t="shared" si="12"/>
        <v>-0.1168232852</v>
      </c>
      <c r="BB72" s="71">
        <f t="shared" si="13"/>
        <v>-0.2341683902</v>
      </c>
    </row>
    <row r="73">
      <c r="A73" s="61">
        <v>72.0</v>
      </c>
      <c r="B73" s="66" t="s">
        <v>943</v>
      </c>
      <c r="C73" s="66" t="s">
        <v>1800</v>
      </c>
      <c r="D73" s="66" t="s">
        <v>1801</v>
      </c>
      <c r="E73" s="67">
        <v>31.0</v>
      </c>
      <c r="F73" s="66" t="s">
        <v>1802</v>
      </c>
      <c r="G73" s="66" t="s">
        <v>1827</v>
      </c>
      <c r="H73" s="66" t="s">
        <v>1804</v>
      </c>
      <c r="I73" s="66" t="s">
        <v>1826</v>
      </c>
      <c r="J73" s="67">
        <v>0.0</v>
      </c>
      <c r="K73" s="60"/>
      <c r="L73" s="60"/>
      <c r="M73" s="60"/>
      <c r="N73" s="68">
        <v>2.0</v>
      </c>
      <c r="O73" s="67">
        <v>0.0</v>
      </c>
      <c r="P73" s="67">
        <v>0.0</v>
      </c>
      <c r="Q73" s="67">
        <v>0.0</v>
      </c>
      <c r="R73" s="67">
        <v>0.0</v>
      </c>
      <c r="S73" s="67">
        <v>1.0</v>
      </c>
      <c r="T73" s="67">
        <v>0.0</v>
      </c>
      <c r="U73" s="67">
        <v>0.0</v>
      </c>
      <c r="V73" s="58"/>
      <c r="W73" s="67">
        <v>6.0</v>
      </c>
      <c r="X73" s="67">
        <v>0.0</v>
      </c>
      <c r="Y73" s="67">
        <v>0.0</v>
      </c>
      <c r="Z73" s="67">
        <v>0.0</v>
      </c>
      <c r="AA73" s="67">
        <v>0.0</v>
      </c>
      <c r="AB73" s="67">
        <v>0.0</v>
      </c>
      <c r="AC73" s="67">
        <v>0.0</v>
      </c>
      <c r="AD73" s="67">
        <v>0.0</v>
      </c>
      <c r="AE73" s="67">
        <v>0.0</v>
      </c>
      <c r="AF73" s="67">
        <v>6.0</v>
      </c>
      <c r="AG73" s="67">
        <v>23.0</v>
      </c>
      <c r="AH73" s="69">
        <v>0.7</v>
      </c>
      <c r="AI73" s="69">
        <v>0.22</v>
      </c>
      <c r="AJ73" s="69">
        <v>0.09</v>
      </c>
      <c r="AK73" s="69">
        <v>0.4</v>
      </c>
      <c r="AL73" s="69">
        <v>0.0</v>
      </c>
      <c r="AM73" s="69">
        <v>0.2</v>
      </c>
      <c r="AN73" s="2">
        <f t="shared" si="1"/>
        <v>0</v>
      </c>
      <c r="AO73" s="2">
        <f t="shared" si="2"/>
        <v>0</v>
      </c>
      <c r="AP73" s="2">
        <f t="shared" si="3"/>
        <v>0</v>
      </c>
      <c r="AS73" s="2">
        <f t="shared" si="4"/>
        <v>1</v>
      </c>
      <c r="AT73" s="70">
        <f t="shared" si="5"/>
        <v>5</v>
      </c>
      <c r="AU73" s="71">
        <f t="shared" si="6"/>
        <v>0</v>
      </c>
      <c r="AV73" s="71">
        <f t="shared" si="7"/>
        <v>0</v>
      </c>
      <c r="AW73" s="71">
        <f t="shared" si="8"/>
        <v>0</v>
      </c>
      <c r="AX73" s="71">
        <f t="shared" si="9"/>
        <v>0</v>
      </c>
      <c r="AY73" s="71">
        <f t="shared" si="10"/>
        <v>0</v>
      </c>
      <c r="AZ73" s="71">
        <f t="shared" si="11"/>
        <v>-0.2313505472</v>
      </c>
      <c r="BA73" s="71">
        <f t="shared" si="12"/>
        <v>-0.5841164259</v>
      </c>
      <c r="BB73" s="71">
        <f t="shared" si="13"/>
        <v>-0.8154669731</v>
      </c>
    </row>
    <row r="74">
      <c r="A74" s="61">
        <v>73.0</v>
      </c>
      <c r="B74" s="66" t="s">
        <v>811</v>
      </c>
      <c r="C74" s="66" t="s">
        <v>1800</v>
      </c>
      <c r="D74" s="66" t="s">
        <v>1801</v>
      </c>
      <c r="E74" s="67">
        <v>33.0</v>
      </c>
      <c r="F74" s="66" t="s">
        <v>1808</v>
      </c>
      <c r="G74" s="66" t="s">
        <v>1806</v>
      </c>
      <c r="H74" s="66" t="s">
        <v>1804</v>
      </c>
      <c r="I74" s="66" t="s">
        <v>1818</v>
      </c>
      <c r="J74" s="67">
        <v>0.0</v>
      </c>
      <c r="K74" s="58"/>
      <c r="L74" s="60"/>
      <c r="M74" s="60"/>
      <c r="N74" s="68">
        <v>1.0</v>
      </c>
      <c r="O74" s="67">
        <v>0.0</v>
      </c>
      <c r="P74" s="67">
        <v>0.0</v>
      </c>
      <c r="Q74" s="67">
        <v>0.0</v>
      </c>
      <c r="R74" s="67">
        <v>0.0</v>
      </c>
      <c r="S74" s="67">
        <v>1.0</v>
      </c>
      <c r="T74" s="67">
        <v>0.0</v>
      </c>
      <c r="U74" s="67">
        <v>0.0</v>
      </c>
      <c r="V74" s="58"/>
      <c r="W74" s="67">
        <v>3.0</v>
      </c>
      <c r="X74" s="67">
        <v>0.0</v>
      </c>
      <c r="Y74" s="67">
        <v>0.0</v>
      </c>
      <c r="Z74" s="67">
        <v>0.0</v>
      </c>
      <c r="AA74" s="67">
        <v>0.0</v>
      </c>
      <c r="AB74" s="67">
        <v>0.0</v>
      </c>
      <c r="AC74" s="67">
        <v>0.0</v>
      </c>
      <c r="AD74" s="67">
        <v>0.0</v>
      </c>
      <c r="AE74" s="67">
        <v>0.0</v>
      </c>
      <c r="AF74" s="67">
        <v>3.0</v>
      </c>
      <c r="AG74" s="67">
        <v>9.0</v>
      </c>
      <c r="AH74" s="69">
        <v>0.78</v>
      </c>
      <c r="AI74" s="69">
        <v>0.22</v>
      </c>
      <c r="AJ74" s="69">
        <v>0.33</v>
      </c>
      <c r="AK74" s="69">
        <v>0.5</v>
      </c>
      <c r="AL74" s="69">
        <v>0.0</v>
      </c>
      <c r="AM74" s="69">
        <v>0.0</v>
      </c>
      <c r="AN74" s="2">
        <f t="shared" si="1"/>
        <v>0</v>
      </c>
      <c r="AO74" s="2">
        <f t="shared" si="2"/>
        <v>0</v>
      </c>
      <c r="AP74" s="2">
        <f t="shared" si="3"/>
        <v>0</v>
      </c>
      <c r="AS74" s="2">
        <f t="shared" si="4"/>
        <v>1</v>
      </c>
      <c r="AT74" s="70">
        <f t="shared" si="5"/>
        <v>2</v>
      </c>
      <c r="AU74" s="71">
        <f t="shared" si="6"/>
        <v>0</v>
      </c>
      <c r="AV74" s="71">
        <f t="shared" si="7"/>
        <v>0</v>
      </c>
      <c r="AW74" s="71">
        <f t="shared" si="8"/>
        <v>0</v>
      </c>
      <c r="AX74" s="71">
        <f t="shared" si="9"/>
        <v>0</v>
      </c>
      <c r="AY74" s="71">
        <f t="shared" si="10"/>
        <v>0</v>
      </c>
      <c r="AZ74" s="71">
        <f t="shared" si="11"/>
        <v>-0.2313505472</v>
      </c>
      <c r="BA74" s="71">
        <f t="shared" si="12"/>
        <v>-0.2336465704</v>
      </c>
      <c r="BB74" s="71">
        <f t="shared" si="13"/>
        <v>-0.4649971175</v>
      </c>
    </row>
    <row r="75">
      <c r="A75" s="61">
        <v>74.0</v>
      </c>
      <c r="B75" s="66" t="s">
        <v>1869</v>
      </c>
      <c r="C75" s="66" t="s">
        <v>1800</v>
      </c>
      <c r="D75" s="66" t="s">
        <v>1801</v>
      </c>
      <c r="E75" s="67">
        <v>30.0</v>
      </c>
      <c r="F75" s="66" t="s">
        <v>1808</v>
      </c>
      <c r="G75" s="66" t="s">
        <v>1816</v>
      </c>
      <c r="H75" s="66" t="s">
        <v>1804</v>
      </c>
      <c r="I75" s="66" t="s">
        <v>1815</v>
      </c>
      <c r="J75" s="67">
        <v>0.0</v>
      </c>
      <c r="K75" s="60"/>
      <c r="L75" s="60"/>
      <c r="M75" s="60"/>
      <c r="N75" s="68">
        <v>1.0</v>
      </c>
      <c r="O75" s="67">
        <v>1.0</v>
      </c>
      <c r="P75" s="67">
        <v>0.0</v>
      </c>
      <c r="Q75" s="67">
        <v>0.0</v>
      </c>
      <c r="R75" s="67">
        <v>0.0</v>
      </c>
      <c r="S75" s="67">
        <v>1.0</v>
      </c>
      <c r="T75" s="67">
        <v>0.0</v>
      </c>
      <c r="U75" s="67">
        <v>0.0</v>
      </c>
      <c r="V75" s="60"/>
      <c r="W75" s="67">
        <v>4.0</v>
      </c>
      <c r="X75" s="67">
        <v>0.0</v>
      </c>
      <c r="Y75" s="67">
        <v>0.0</v>
      </c>
      <c r="Z75" s="67">
        <v>0.0</v>
      </c>
      <c r="AA75" s="67">
        <v>0.0</v>
      </c>
      <c r="AB75" s="67">
        <v>0.0</v>
      </c>
      <c r="AC75" s="67">
        <v>0.0</v>
      </c>
      <c r="AD75" s="67">
        <v>0.0</v>
      </c>
      <c r="AE75" s="67">
        <v>0.0</v>
      </c>
      <c r="AF75" s="67">
        <v>4.0</v>
      </c>
      <c r="AG75" s="67">
        <v>15.0</v>
      </c>
      <c r="AH75" s="69">
        <v>0.67</v>
      </c>
      <c r="AI75" s="69">
        <v>0.07</v>
      </c>
      <c r="AJ75" s="69">
        <v>0.07</v>
      </c>
      <c r="AK75" s="69">
        <v>0.67</v>
      </c>
      <c r="AL75" s="69">
        <v>0.33</v>
      </c>
      <c r="AM75" s="69">
        <v>0.0</v>
      </c>
      <c r="AN75" s="2">
        <f t="shared" si="1"/>
        <v>1</v>
      </c>
      <c r="AO75" s="2">
        <f t="shared" si="2"/>
        <v>0</v>
      </c>
      <c r="AP75" s="2">
        <f t="shared" si="3"/>
        <v>0</v>
      </c>
      <c r="AS75" s="2">
        <f t="shared" si="4"/>
        <v>1</v>
      </c>
      <c r="AT75" s="70">
        <f t="shared" si="5"/>
        <v>2</v>
      </c>
      <c r="AU75" s="71">
        <f t="shared" si="6"/>
        <v>0.6757358611</v>
      </c>
      <c r="AV75" s="71">
        <f t="shared" si="7"/>
        <v>0</v>
      </c>
      <c r="AW75" s="71">
        <f t="shared" si="8"/>
        <v>0</v>
      </c>
      <c r="AX75" s="71">
        <f t="shared" si="9"/>
        <v>0</v>
      </c>
      <c r="AY75" s="71">
        <f t="shared" si="10"/>
        <v>0</v>
      </c>
      <c r="AZ75" s="71">
        <f t="shared" si="11"/>
        <v>-0.2313505472</v>
      </c>
      <c r="BA75" s="71">
        <f t="shared" si="12"/>
        <v>-0.2336465704</v>
      </c>
      <c r="BB75" s="71">
        <f t="shared" si="13"/>
        <v>0.2107387436</v>
      </c>
    </row>
    <row r="76">
      <c r="A76" s="61">
        <v>75.0</v>
      </c>
      <c r="B76" s="66" t="s">
        <v>881</v>
      </c>
      <c r="C76" s="66" t="s">
        <v>1800</v>
      </c>
      <c r="D76" s="66" t="s">
        <v>1801</v>
      </c>
      <c r="E76" s="67">
        <v>29.0</v>
      </c>
      <c r="F76" s="66" t="s">
        <v>1802</v>
      </c>
      <c r="G76" s="66" t="s">
        <v>1826</v>
      </c>
      <c r="H76" s="58"/>
      <c r="I76" s="66" t="s">
        <v>1827</v>
      </c>
      <c r="J76" s="67">
        <v>0.0</v>
      </c>
      <c r="K76" s="60"/>
      <c r="L76" s="60"/>
      <c r="M76" s="60"/>
      <c r="N76" s="68">
        <v>1.0</v>
      </c>
      <c r="O76" s="67">
        <v>0.0</v>
      </c>
      <c r="P76" s="67">
        <v>0.0</v>
      </c>
      <c r="Q76" s="67">
        <v>0.0</v>
      </c>
      <c r="R76" s="67">
        <v>0.0</v>
      </c>
      <c r="S76" s="67">
        <v>1.0</v>
      </c>
      <c r="T76" s="67">
        <v>0.0</v>
      </c>
      <c r="U76" s="67">
        <v>0.0</v>
      </c>
      <c r="V76" s="60"/>
      <c r="W76" s="67">
        <v>3.0</v>
      </c>
      <c r="X76" s="67">
        <v>0.0</v>
      </c>
      <c r="Y76" s="67">
        <v>0.0</v>
      </c>
      <c r="Z76" s="67">
        <v>0.0</v>
      </c>
      <c r="AA76" s="67">
        <v>0.0</v>
      </c>
      <c r="AB76" s="67">
        <v>0.0</v>
      </c>
      <c r="AC76" s="67">
        <v>0.0</v>
      </c>
      <c r="AD76" s="67">
        <v>0.0</v>
      </c>
      <c r="AE76" s="67">
        <v>0.0</v>
      </c>
      <c r="AF76" s="67">
        <v>3.0</v>
      </c>
      <c r="AG76" s="67">
        <v>10.0</v>
      </c>
      <c r="AH76" s="69">
        <v>0.6</v>
      </c>
      <c r="AI76" s="69">
        <v>0.1</v>
      </c>
      <c r="AJ76" s="69">
        <v>0.1</v>
      </c>
      <c r="AK76" s="69">
        <v>0.5</v>
      </c>
      <c r="AL76" s="69">
        <v>0.0</v>
      </c>
      <c r="AM76" s="69">
        <v>0.0</v>
      </c>
      <c r="AN76" s="2">
        <f t="shared" si="1"/>
        <v>0</v>
      </c>
      <c r="AO76" s="2">
        <f t="shared" si="2"/>
        <v>0</v>
      </c>
      <c r="AP76" s="2">
        <f t="shared" si="3"/>
        <v>0</v>
      </c>
      <c r="AS76" s="2">
        <f t="shared" si="4"/>
        <v>1</v>
      </c>
      <c r="AT76" s="70">
        <f t="shared" si="5"/>
        <v>2</v>
      </c>
      <c r="AU76" s="71">
        <f t="shared" si="6"/>
        <v>0</v>
      </c>
      <c r="AV76" s="71">
        <f t="shared" si="7"/>
        <v>0</v>
      </c>
      <c r="AW76" s="71">
        <f t="shared" si="8"/>
        <v>0</v>
      </c>
      <c r="AX76" s="71">
        <f t="shared" si="9"/>
        <v>0</v>
      </c>
      <c r="AY76" s="71">
        <f t="shared" si="10"/>
        <v>0</v>
      </c>
      <c r="AZ76" s="71">
        <f t="shared" si="11"/>
        <v>-0.2313505472</v>
      </c>
      <c r="BA76" s="71">
        <f t="shared" si="12"/>
        <v>-0.2336465704</v>
      </c>
      <c r="BB76" s="71">
        <f t="shared" si="13"/>
        <v>-0.4649971175</v>
      </c>
    </row>
    <row r="77">
      <c r="A77" s="61">
        <v>76.0</v>
      </c>
      <c r="B77" s="66" t="s">
        <v>888</v>
      </c>
      <c r="C77" s="66" t="s">
        <v>1800</v>
      </c>
      <c r="D77" s="66" t="s">
        <v>1801</v>
      </c>
      <c r="E77" s="67">
        <v>32.0</v>
      </c>
      <c r="F77" s="66" t="s">
        <v>1808</v>
      </c>
      <c r="G77" s="66" t="s">
        <v>1811</v>
      </c>
      <c r="H77" s="66" t="s">
        <v>1804</v>
      </c>
      <c r="I77" s="66" t="s">
        <v>1812</v>
      </c>
      <c r="J77" s="67">
        <v>0.0</v>
      </c>
      <c r="K77" s="60"/>
      <c r="L77" s="60"/>
      <c r="M77" s="60"/>
      <c r="N77" s="68">
        <v>1.0</v>
      </c>
      <c r="O77" s="67">
        <v>0.0</v>
      </c>
      <c r="P77" s="67">
        <v>0.0</v>
      </c>
      <c r="Q77" s="67">
        <v>0.0</v>
      </c>
      <c r="R77" s="67">
        <v>0.0</v>
      </c>
      <c r="S77" s="67">
        <v>0.0</v>
      </c>
      <c r="T77" s="67">
        <v>0.0</v>
      </c>
      <c r="U77" s="67">
        <v>0.0</v>
      </c>
      <c r="V77" s="60"/>
      <c r="W77" s="67">
        <v>3.0</v>
      </c>
      <c r="X77" s="67">
        <v>0.0</v>
      </c>
      <c r="Y77" s="67">
        <v>0.0</v>
      </c>
      <c r="Z77" s="67">
        <v>0.0</v>
      </c>
      <c r="AA77" s="67">
        <v>0.0</v>
      </c>
      <c r="AB77" s="67">
        <v>0.0</v>
      </c>
      <c r="AC77" s="67">
        <v>0.0</v>
      </c>
      <c r="AD77" s="67">
        <v>0.0</v>
      </c>
      <c r="AE77" s="67">
        <v>0.0</v>
      </c>
      <c r="AF77" s="67">
        <v>3.0</v>
      </c>
      <c r="AG77" s="67">
        <v>21.0</v>
      </c>
      <c r="AH77" s="69">
        <v>0.62</v>
      </c>
      <c r="AI77" s="69">
        <v>0.1</v>
      </c>
      <c r="AJ77" s="69">
        <v>0.05</v>
      </c>
      <c r="AK77" s="69">
        <v>0.33</v>
      </c>
      <c r="AL77" s="69">
        <v>0.0</v>
      </c>
      <c r="AM77" s="69">
        <v>0.67</v>
      </c>
      <c r="AN77" s="2">
        <f t="shared" si="1"/>
        <v>0</v>
      </c>
      <c r="AO77" s="2">
        <f t="shared" si="2"/>
        <v>0</v>
      </c>
      <c r="AP77" s="2">
        <f t="shared" si="3"/>
        <v>0</v>
      </c>
      <c r="AS77" s="2">
        <f t="shared" si="4"/>
        <v>0</v>
      </c>
      <c r="AT77" s="70">
        <f t="shared" si="5"/>
        <v>3</v>
      </c>
      <c r="AU77" s="71">
        <f t="shared" si="6"/>
        <v>0</v>
      </c>
      <c r="AV77" s="71">
        <f t="shared" si="7"/>
        <v>0</v>
      </c>
      <c r="AW77" s="71">
        <f t="shared" si="8"/>
        <v>0</v>
      </c>
      <c r="AX77" s="71">
        <f t="shared" si="9"/>
        <v>0</v>
      </c>
      <c r="AY77" s="71">
        <f t="shared" si="10"/>
        <v>0</v>
      </c>
      <c r="AZ77" s="71">
        <f t="shared" si="11"/>
        <v>0</v>
      </c>
      <c r="BA77" s="71">
        <f t="shared" si="12"/>
        <v>-0.3504698555</v>
      </c>
      <c r="BB77" s="71">
        <f t="shared" si="13"/>
        <v>-0.3504698555</v>
      </c>
    </row>
    <row r="78">
      <c r="A78" s="61">
        <v>77.0</v>
      </c>
      <c r="B78" s="66" t="s">
        <v>806</v>
      </c>
      <c r="C78" s="66" t="s">
        <v>1800</v>
      </c>
      <c r="D78" s="66" t="s">
        <v>1801</v>
      </c>
      <c r="E78" s="67">
        <v>30.0</v>
      </c>
      <c r="F78" s="66" t="s">
        <v>1808</v>
      </c>
      <c r="G78" s="66" t="s">
        <v>1812</v>
      </c>
      <c r="H78" s="58"/>
      <c r="I78" s="66" t="s">
        <v>1811</v>
      </c>
      <c r="J78" s="67">
        <v>0.0</v>
      </c>
      <c r="K78" s="60"/>
      <c r="L78" s="60"/>
      <c r="M78" s="60"/>
      <c r="N78" s="68">
        <v>0.66</v>
      </c>
      <c r="O78" s="67">
        <v>1.0</v>
      </c>
      <c r="P78" s="67">
        <v>0.0</v>
      </c>
      <c r="Q78" s="67">
        <v>0.0</v>
      </c>
      <c r="R78" s="67">
        <v>0.0</v>
      </c>
      <c r="S78" s="67">
        <v>1.0</v>
      </c>
      <c r="T78" s="67">
        <v>0.0</v>
      </c>
      <c r="U78" s="67">
        <v>0.0</v>
      </c>
      <c r="V78" s="60"/>
      <c r="W78" s="67">
        <v>3.0</v>
      </c>
      <c r="X78" s="67">
        <v>0.0</v>
      </c>
      <c r="Y78" s="67">
        <v>0.0</v>
      </c>
      <c r="Z78" s="67">
        <v>0.0</v>
      </c>
      <c r="AA78" s="67">
        <v>0.0</v>
      </c>
      <c r="AB78" s="67">
        <v>0.0</v>
      </c>
      <c r="AC78" s="67">
        <v>0.0</v>
      </c>
      <c r="AD78" s="67">
        <v>0.0</v>
      </c>
      <c r="AE78" s="67">
        <v>0.0</v>
      </c>
      <c r="AF78" s="67">
        <v>3.0</v>
      </c>
      <c r="AG78" s="67">
        <v>14.0</v>
      </c>
      <c r="AH78" s="69">
        <v>0.79</v>
      </c>
      <c r="AI78" s="69">
        <v>0.07</v>
      </c>
      <c r="AJ78" s="69">
        <v>0.21</v>
      </c>
      <c r="AK78" s="69">
        <v>0.5</v>
      </c>
      <c r="AL78" s="69">
        <v>0.0</v>
      </c>
      <c r="AM78" s="69">
        <v>0.0</v>
      </c>
      <c r="AN78" s="2">
        <f t="shared" si="1"/>
        <v>1</v>
      </c>
      <c r="AO78" s="2">
        <f t="shared" si="2"/>
        <v>0</v>
      </c>
      <c r="AP78" s="2">
        <f t="shared" si="3"/>
        <v>0</v>
      </c>
      <c r="AS78" s="2">
        <f t="shared" si="4"/>
        <v>1</v>
      </c>
      <c r="AT78" s="70">
        <f t="shared" si="5"/>
        <v>0.98</v>
      </c>
      <c r="AU78" s="71">
        <f t="shared" si="6"/>
        <v>0.6757358611</v>
      </c>
      <c r="AV78" s="71">
        <f t="shared" si="7"/>
        <v>0</v>
      </c>
      <c r="AW78" s="71">
        <f t="shared" si="8"/>
        <v>0</v>
      </c>
      <c r="AX78" s="71">
        <f t="shared" si="9"/>
        <v>0</v>
      </c>
      <c r="AY78" s="71">
        <f t="shared" si="10"/>
        <v>0</v>
      </c>
      <c r="AZ78" s="71">
        <f t="shared" si="11"/>
        <v>-0.2313505472</v>
      </c>
      <c r="BA78" s="71">
        <f t="shared" si="12"/>
        <v>-0.1144868195</v>
      </c>
      <c r="BB78" s="71">
        <f t="shared" si="13"/>
        <v>0.3298984944</v>
      </c>
    </row>
    <row r="79">
      <c r="A79" s="61">
        <v>78.0</v>
      </c>
      <c r="B79" s="66" t="s">
        <v>1870</v>
      </c>
      <c r="C79" s="66" t="s">
        <v>1800</v>
      </c>
      <c r="D79" s="66" t="s">
        <v>1801</v>
      </c>
      <c r="E79" s="67">
        <v>31.0</v>
      </c>
      <c r="F79" s="66" t="s">
        <v>1808</v>
      </c>
      <c r="G79" s="66" t="s">
        <v>1812</v>
      </c>
      <c r="H79" s="58"/>
      <c r="I79" s="66" t="s">
        <v>1811</v>
      </c>
      <c r="J79" s="67">
        <v>0.0</v>
      </c>
      <c r="K79" s="60"/>
      <c r="L79" s="58"/>
      <c r="M79" s="60"/>
      <c r="N79" s="68">
        <v>1.0</v>
      </c>
      <c r="O79" s="67">
        <v>1.0</v>
      </c>
      <c r="P79" s="67">
        <v>0.0</v>
      </c>
      <c r="Q79" s="67">
        <v>0.0</v>
      </c>
      <c r="R79" s="67">
        <v>0.0</v>
      </c>
      <c r="S79" s="67">
        <v>0.0</v>
      </c>
      <c r="T79" s="67">
        <v>0.0</v>
      </c>
      <c r="U79" s="67">
        <v>0.0</v>
      </c>
      <c r="V79" s="58"/>
      <c r="W79" s="67">
        <v>4.0</v>
      </c>
      <c r="X79" s="67">
        <v>0.0</v>
      </c>
      <c r="Y79" s="67">
        <v>0.0</v>
      </c>
      <c r="Z79" s="67">
        <v>0.0</v>
      </c>
      <c r="AA79" s="67">
        <v>0.0</v>
      </c>
      <c r="AB79" s="67">
        <v>0.0</v>
      </c>
      <c r="AC79" s="67">
        <v>0.0</v>
      </c>
      <c r="AD79" s="67">
        <v>0.0</v>
      </c>
      <c r="AE79" s="67">
        <v>0.0</v>
      </c>
      <c r="AF79" s="67">
        <v>4.0</v>
      </c>
      <c r="AG79" s="67">
        <v>15.0</v>
      </c>
      <c r="AH79" s="69">
        <v>0.67</v>
      </c>
      <c r="AI79" s="69">
        <v>0.2</v>
      </c>
      <c r="AJ79" s="69">
        <v>0.07</v>
      </c>
      <c r="AK79" s="69">
        <v>0.25</v>
      </c>
      <c r="AL79" s="69">
        <v>0.25</v>
      </c>
      <c r="AM79" s="69">
        <v>0.25</v>
      </c>
      <c r="AN79" s="2">
        <f t="shared" si="1"/>
        <v>1</v>
      </c>
      <c r="AO79" s="2">
        <f t="shared" si="2"/>
        <v>0</v>
      </c>
      <c r="AP79" s="2">
        <f t="shared" si="3"/>
        <v>0</v>
      </c>
      <c r="AS79" s="2">
        <f t="shared" si="4"/>
        <v>0</v>
      </c>
      <c r="AT79" s="70">
        <f t="shared" si="5"/>
        <v>3</v>
      </c>
      <c r="AU79" s="71">
        <f t="shared" si="6"/>
        <v>0.6757358611</v>
      </c>
      <c r="AV79" s="71">
        <f t="shared" si="7"/>
        <v>0</v>
      </c>
      <c r="AW79" s="71">
        <f t="shared" si="8"/>
        <v>0</v>
      </c>
      <c r="AX79" s="71">
        <f t="shared" si="9"/>
        <v>0</v>
      </c>
      <c r="AY79" s="71">
        <f t="shared" si="10"/>
        <v>0</v>
      </c>
      <c r="AZ79" s="71">
        <f t="shared" si="11"/>
        <v>0</v>
      </c>
      <c r="BA79" s="71">
        <f t="shared" si="12"/>
        <v>-0.3504698555</v>
      </c>
      <c r="BB79" s="71">
        <f t="shared" si="13"/>
        <v>0.3252660056</v>
      </c>
    </row>
    <row r="80">
      <c r="A80" s="61">
        <v>79.0</v>
      </c>
      <c r="B80" s="66" t="s">
        <v>525</v>
      </c>
      <c r="C80" s="66" t="s">
        <v>1800</v>
      </c>
      <c r="D80" s="66" t="s">
        <v>1801</v>
      </c>
      <c r="E80" s="67">
        <v>28.0</v>
      </c>
      <c r="F80" s="66" t="s">
        <v>1802</v>
      </c>
      <c r="G80" s="66" t="s">
        <v>1830</v>
      </c>
      <c r="H80" s="66" t="s">
        <v>1804</v>
      </c>
      <c r="I80" s="66" t="s">
        <v>1829</v>
      </c>
      <c r="J80" s="67">
        <v>0.0</v>
      </c>
      <c r="K80" s="60"/>
      <c r="L80" s="60"/>
      <c r="M80" s="60"/>
      <c r="N80" s="68">
        <v>1.0</v>
      </c>
      <c r="O80" s="67">
        <v>1.0</v>
      </c>
      <c r="P80" s="67">
        <v>0.0</v>
      </c>
      <c r="Q80" s="67">
        <v>0.0</v>
      </c>
      <c r="R80" s="67">
        <v>0.0</v>
      </c>
      <c r="S80" s="67">
        <v>0.0</v>
      </c>
      <c r="T80" s="67">
        <v>0.0</v>
      </c>
      <c r="U80" s="67">
        <v>0.0</v>
      </c>
      <c r="V80" s="60"/>
      <c r="W80" s="67">
        <v>4.0</v>
      </c>
      <c r="X80" s="67">
        <v>0.0</v>
      </c>
      <c r="Y80" s="67">
        <v>0.0</v>
      </c>
      <c r="Z80" s="67">
        <v>0.0</v>
      </c>
      <c r="AA80" s="67">
        <v>0.0</v>
      </c>
      <c r="AB80" s="67">
        <v>0.0</v>
      </c>
      <c r="AC80" s="67">
        <v>0.0</v>
      </c>
      <c r="AD80" s="67">
        <v>0.0</v>
      </c>
      <c r="AE80" s="67">
        <v>0.0</v>
      </c>
      <c r="AF80" s="67">
        <v>4.0</v>
      </c>
      <c r="AG80" s="67">
        <v>17.0</v>
      </c>
      <c r="AH80" s="69">
        <v>0.71</v>
      </c>
      <c r="AI80" s="69">
        <v>0.24</v>
      </c>
      <c r="AJ80" s="69">
        <v>0.0</v>
      </c>
      <c r="AK80" s="69">
        <v>0.75</v>
      </c>
      <c r="AL80" s="69">
        <v>0.0</v>
      </c>
      <c r="AM80" s="69">
        <v>0.0</v>
      </c>
      <c r="AN80" s="2">
        <f t="shared" si="1"/>
        <v>1</v>
      </c>
      <c r="AO80" s="2">
        <f t="shared" si="2"/>
        <v>0</v>
      </c>
      <c r="AP80" s="2">
        <f t="shared" si="3"/>
        <v>0</v>
      </c>
      <c r="AS80" s="2">
        <f t="shared" si="4"/>
        <v>0</v>
      </c>
      <c r="AT80" s="70">
        <f t="shared" si="5"/>
        <v>3</v>
      </c>
      <c r="AU80" s="71">
        <f t="shared" si="6"/>
        <v>0.6757358611</v>
      </c>
      <c r="AV80" s="71">
        <f t="shared" si="7"/>
        <v>0</v>
      </c>
      <c r="AW80" s="71">
        <f t="shared" si="8"/>
        <v>0</v>
      </c>
      <c r="AX80" s="71">
        <f t="shared" si="9"/>
        <v>0</v>
      </c>
      <c r="AY80" s="71">
        <f t="shared" si="10"/>
        <v>0</v>
      </c>
      <c r="AZ80" s="71">
        <f t="shared" si="11"/>
        <v>0</v>
      </c>
      <c r="BA80" s="71">
        <f t="shared" si="12"/>
        <v>-0.3504698555</v>
      </c>
      <c r="BB80" s="71">
        <f t="shared" si="13"/>
        <v>0.3252660056</v>
      </c>
    </row>
    <row r="81">
      <c r="A81" s="61">
        <v>80.0</v>
      </c>
      <c r="B81" s="66" t="s">
        <v>705</v>
      </c>
      <c r="C81" s="66" t="s">
        <v>1800</v>
      </c>
      <c r="D81" s="66" t="s">
        <v>1801</v>
      </c>
      <c r="E81" s="67">
        <v>28.0</v>
      </c>
      <c r="F81" s="66" t="s">
        <v>1802</v>
      </c>
      <c r="G81" s="66" t="s">
        <v>1829</v>
      </c>
      <c r="H81" s="58"/>
      <c r="I81" s="66" t="s">
        <v>1830</v>
      </c>
      <c r="J81" s="67">
        <v>0.0</v>
      </c>
      <c r="K81" s="60"/>
      <c r="L81" s="58"/>
      <c r="M81" s="60"/>
      <c r="N81" s="68">
        <v>1.0</v>
      </c>
      <c r="O81" s="67">
        <v>0.0</v>
      </c>
      <c r="P81" s="67">
        <v>0.0</v>
      </c>
      <c r="Q81" s="67">
        <v>0.0</v>
      </c>
      <c r="R81" s="67">
        <v>0.0</v>
      </c>
      <c r="S81" s="67">
        <v>0.0</v>
      </c>
      <c r="T81" s="67">
        <v>0.0</v>
      </c>
      <c r="U81" s="67">
        <v>0.0</v>
      </c>
      <c r="V81" s="58"/>
      <c r="W81" s="67">
        <v>3.0</v>
      </c>
      <c r="X81" s="67">
        <v>0.0</v>
      </c>
      <c r="Y81" s="67">
        <v>0.0</v>
      </c>
      <c r="Z81" s="67">
        <v>0.0</v>
      </c>
      <c r="AA81" s="67">
        <v>0.0</v>
      </c>
      <c r="AB81" s="67">
        <v>0.0</v>
      </c>
      <c r="AC81" s="67">
        <v>0.0</v>
      </c>
      <c r="AD81" s="67">
        <v>0.0</v>
      </c>
      <c r="AE81" s="67">
        <v>0.0</v>
      </c>
      <c r="AF81" s="67">
        <v>3.0</v>
      </c>
      <c r="AG81" s="67">
        <v>8.0</v>
      </c>
      <c r="AH81" s="69">
        <v>0.75</v>
      </c>
      <c r="AI81" s="69">
        <v>0.13</v>
      </c>
      <c r="AJ81" s="69">
        <v>0.13</v>
      </c>
      <c r="AK81" s="69">
        <v>0.67</v>
      </c>
      <c r="AL81" s="69">
        <v>0.33</v>
      </c>
      <c r="AM81" s="69">
        <v>0.0</v>
      </c>
      <c r="AN81" s="2">
        <f t="shared" si="1"/>
        <v>0</v>
      </c>
      <c r="AO81" s="2">
        <f t="shared" si="2"/>
        <v>0</v>
      </c>
      <c r="AP81" s="2">
        <f t="shared" si="3"/>
        <v>0</v>
      </c>
      <c r="AS81" s="2">
        <f t="shared" si="4"/>
        <v>0</v>
      </c>
      <c r="AT81" s="70">
        <f t="shared" si="5"/>
        <v>3</v>
      </c>
      <c r="AU81" s="71">
        <f t="shared" si="6"/>
        <v>0</v>
      </c>
      <c r="AV81" s="71">
        <f t="shared" si="7"/>
        <v>0</v>
      </c>
      <c r="AW81" s="71">
        <f t="shared" si="8"/>
        <v>0</v>
      </c>
      <c r="AX81" s="71">
        <f t="shared" si="9"/>
        <v>0</v>
      </c>
      <c r="AY81" s="71">
        <f t="shared" si="10"/>
        <v>0</v>
      </c>
      <c r="AZ81" s="71">
        <f t="shared" si="11"/>
        <v>0</v>
      </c>
      <c r="BA81" s="71">
        <f t="shared" si="12"/>
        <v>-0.3504698555</v>
      </c>
      <c r="BB81" s="71">
        <f t="shared" si="13"/>
        <v>-0.3504698555</v>
      </c>
    </row>
    <row r="82">
      <c r="A82" s="61">
        <v>81.0</v>
      </c>
      <c r="B82" s="66" t="s">
        <v>804</v>
      </c>
      <c r="C82" s="66" t="s">
        <v>1800</v>
      </c>
      <c r="D82" s="66" t="s">
        <v>1801</v>
      </c>
      <c r="E82" s="67">
        <v>28.0</v>
      </c>
      <c r="F82" s="66" t="s">
        <v>1808</v>
      </c>
      <c r="G82" s="66" t="s">
        <v>1815</v>
      </c>
      <c r="H82" s="58"/>
      <c r="I82" s="66" t="s">
        <v>1816</v>
      </c>
      <c r="J82" s="67">
        <v>0.0</v>
      </c>
      <c r="K82" s="60"/>
      <c r="L82" s="58"/>
      <c r="M82" s="60"/>
      <c r="N82" s="68">
        <v>0.33</v>
      </c>
      <c r="O82" s="67">
        <v>1.0</v>
      </c>
      <c r="P82" s="67">
        <v>1.0</v>
      </c>
      <c r="Q82" s="67">
        <v>1.0</v>
      </c>
      <c r="R82" s="67">
        <v>0.0</v>
      </c>
      <c r="S82" s="67">
        <v>0.0</v>
      </c>
      <c r="T82" s="67">
        <v>1.0</v>
      </c>
      <c r="U82" s="67">
        <v>0.0</v>
      </c>
      <c r="V82" s="60"/>
      <c r="W82" s="67">
        <v>2.0</v>
      </c>
      <c r="X82" s="67">
        <v>0.0</v>
      </c>
      <c r="Y82" s="67">
        <v>0.0</v>
      </c>
      <c r="Z82" s="67">
        <v>0.0</v>
      </c>
      <c r="AA82" s="67">
        <v>0.0</v>
      </c>
      <c r="AB82" s="67">
        <v>0.0</v>
      </c>
      <c r="AC82" s="67">
        <v>0.0</v>
      </c>
      <c r="AD82" s="67">
        <v>0.0</v>
      </c>
      <c r="AE82" s="67">
        <v>0.0</v>
      </c>
      <c r="AF82" s="67">
        <v>2.0</v>
      </c>
      <c r="AG82" s="67">
        <v>8.0</v>
      </c>
      <c r="AH82" s="69">
        <v>0.5</v>
      </c>
      <c r="AI82" s="69">
        <v>0.25</v>
      </c>
      <c r="AJ82" s="69">
        <v>0.0</v>
      </c>
      <c r="AK82" s="69">
        <v>0.0</v>
      </c>
      <c r="AL82" s="69">
        <v>0.5</v>
      </c>
      <c r="AM82" s="69">
        <v>0.0</v>
      </c>
      <c r="AN82" s="2">
        <f t="shared" si="1"/>
        <v>0</v>
      </c>
      <c r="AO82" s="2">
        <f t="shared" si="2"/>
        <v>1</v>
      </c>
      <c r="AP82" s="2">
        <f t="shared" si="3"/>
        <v>0</v>
      </c>
      <c r="AS82" s="2">
        <f t="shared" si="4"/>
        <v>0</v>
      </c>
      <c r="AT82" s="70">
        <f t="shared" si="5"/>
        <v>0.99</v>
      </c>
      <c r="AU82" s="71">
        <f t="shared" si="6"/>
        <v>0</v>
      </c>
      <c r="AV82" s="71">
        <f t="shared" si="7"/>
        <v>1.663095188</v>
      </c>
      <c r="AW82" s="71">
        <f t="shared" si="8"/>
        <v>0</v>
      </c>
      <c r="AX82" s="71">
        <f t="shared" si="9"/>
        <v>0</v>
      </c>
      <c r="AY82" s="71">
        <f t="shared" si="10"/>
        <v>0</v>
      </c>
      <c r="AZ82" s="71">
        <f t="shared" si="11"/>
        <v>0</v>
      </c>
      <c r="BA82" s="71">
        <f t="shared" si="12"/>
        <v>-0.1156550523</v>
      </c>
      <c r="BB82" s="71">
        <f t="shared" si="13"/>
        <v>1.547440136</v>
      </c>
    </row>
    <row r="83">
      <c r="A83" s="61">
        <v>82.0</v>
      </c>
      <c r="B83" s="66" t="s">
        <v>476</v>
      </c>
      <c r="C83" s="66" t="s">
        <v>1800</v>
      </c>
      <c r="D83" s="66" t="s">
        <v>1801</v>
      </c>
      <c r="E83" s="67">
        <v>31.0</v>
      </c>
      <c r="F83" s="66" t="s">
        <v>1808</v>
      </c>
      <c r="G83" s="66" t="s">
        <v>1806</v>
      </c>
      <c r="H83" s="66" t="s">
        <v>1804</v>
      </c>
      <c r="I83" s="66" t="s">
        <v>1818</v>
      </c>
      <c r="J83" s="67">
        <v>0.0</v>
      </c>
      <c r="K83" s="58"/>
      <c r="L83" s="60"/>
      <c r="M83" s="60"/>
      <c r="N83" s="68">
        <v>2.0</v>
      </c>
      <c r="O83" s="67">
        <v>0.0</v>
      </c>
      <c r="P83" s="67">
        <v>0.0</v>
      </c>
      <c r="Q83" s="67">
        <v>0.0</v>
      </c>
      <c r="R83" s="67">
        <v>0.0</v>
      </c>
      <c r="S83" s="67">
        <v>2.0</v>
      </c>
      <c r="T83" s="67">
        <v>0.0</v>
      </c>
      <c r="U83" s="67">
        <v>0.0</v>
      </c>
      <c r="V83" s="58"/>
      <c r="W83" s="67">
        <v>6.0</v>
      </c>
      <c r="X83" s="67">
        <v>0.0</v>
      </c>
      <c r="Y83" s="67">
        <v>0.0</v>
      </c>
      <c r="Z83" s="67">
        <v>0.0</v>
      </c>
      <c r="AA83" s="67">
        <v>0.0</v>
      </c>
      <c r="AB83" s="67">
        <v>0.0</v>
      </c>
      <c r="AC83" s="67">
        <v>0.0</v>
      </c>
      <c r="AD83" s="67">
        <v>0.0</v>
      </c>
      <c r="AE83" s="67">
        <v>0.0</v>
      </c>
      <c r="AF83" s="67">
        <v>6.0</v>
      </c>
      <c r="AG83" s="67">
        <v>22.0</v>
      </c>
      <c r="AH83" s="69">
        <v>0.68</v>
      </c>
      <c r="AI83" s="69">
        <v>0.27</v>
      </c>
      <c r="AJ83" s="69">
        <v>0.09</v>
      </c>
      <c r="AK83" s="69">
        <v>0.5</v>
      </c>
      <c r="AL83" s="69">
        <v>0.0</v>
      </c>
      <c r="AM83" s="69">
        <v>0.0</v>
      </c>
      <c r="AN83" s="2">
        <f t="shared" si="1"/>
        <v>0</v>
      </c>
      <c r="AO83" s="2">
        <f t="shared" si="2"/>
        <v>0</v>
      </c>
      <c r="AP83" s="2">
        <f t="shared" si="3"/>
        <v>0</v>
      </c>
      <c r="AS83" s="2">
        <f t="shared" si="4"/>
        <v>2</v>
      </c>
      <c r="AT83" s="70">
        <f t="shared" si="5"/>
        <v>4</v>
      </c>
      <c r="AU83" s="71">
        <f t="shared" si="6"/>
        <v>0</v>
      </c>
      <c r="AV83" s="71">
        <f t="shared" si="7"/>
        <v>0</v>
      </c>
      <c r="AW83" s="71">
        <f t="shared" si="8"/>
        <v>0</v>
      </c>
      <c r="AX83" s="71">
        <f t="shared" si="9"/>
        <v>0</v>
      </c>
      <c r="AY83" s="71">
        <f t="shared" si="10"/>
        <v>0</v>
      </c>
      <c r="AZ83" s="71">
        <f t="shared" si="11"/>
        <v>-0.4627010944</v>
      </c>
      <c r="BA83" s="71">
        <f t="shared" si="12"/>
        <v>-0.4672931407</v>
      </c>
      <c r="BB83" s="71">
        <f t="shared" si="13"/>
        <v>-0.9299942351</v>
      </c>
    </row>
    <row r="84">
      <c r="A84" s="61">
        <v>83.0</v>
      </c>
      <c r="B84" s="66" t="s">
        <v>502</v>
      </c>
      <c r="C84" s="66" t="s">
        <v>1800</v>
      </c>
      <c r="D84" s="66" t="s">
        <v>1801</v>
      </c>
      <c r="E84" s="67">
        <v>28.0</v>
      </c>
      <c r="F84" s="66" t="s">
        <v>1802</v>
      </c>
      <c r="G84" s="66" t="s">
        <v>1829</v>
      </c>
      <c r="H84" s="58"/>
      <c r="I84" s="66" t="s">
        <v>1830</v>
      </c>
      <c r="J84" s="67">
        <v>0.0</v>
      </c>
      <c r="K84" s="58"/>
      <c r="L84" s="60"/>
      <c r="M84" s="60"/>
      <c r="N84" s="68">
        <v>1.0</v>
      </c>
      <c r="O84" s="67">
        <v>0.0</v>
      </c>
      <c r="P84" s="67">
        <v>0.0</v>
      </c>
      <c r="Q84" s="67">
        <v>0.0</v>
      </c>
      <c r="R84" s="67">
        <v>0.0</v>
      </c>
      <c r="S84" s="67">
        <v>1.0</v>
      </c>
      <c r="T84" s="67">
        <v>0.0</v>
      </c>
      <c r="U84" s="67">
        <v>1.0</v>
      </c>
      <c r="V84" s="58"/>
      <c r="W84" s="67">
        <v>3.0</v>
      </c>
      <c r="X84" s="67">
        <v>0.0</v>
      </c>
      <c r="Y84" s="67">
        <v>0.0</v>
      </c>
      <c r="Z84" s="67">
        <v>0.0</v>
      </c>
      <c r="AA84" s="67">
        <v>0.0</v>
      </c>
      <c r="AB84" s="67">
        <v>0.0</v>
      </c>
      <c r="AC84" s="67">
        <v>0.0</v>
      </c>
      <c r="AD84" s="67">
        <v>0.0</v>
      </c>
      <c r="AE84" s="67">
        <v>0.0</v>
      </c>
      <c r="AF84" s="67">
        <v>4.0</v>
      </c>
      <c r="AG84" s="67">
        <v>13.0</v>
      </c>
      <c r="AH84" s="69">
        <v>0.62</v>
      </c>
      <c r="AI84" s="69">
        <v>0.08</v>
      </c>
      <c r="AJ84" s="69">
        <v>0.08</v>
      </c>
      <c r="AK84" s="69">
        <v>1.0</v>
      </c>
      <c r="AL84" s="69">
        <v>0.0</v>
      </c>
      <c r="AM84" s="69">
        <v>0.0</v>
      </c>
      <c r="AN84" s="2">
        <f t="shared" si="1"/>
        <v>0</v>
      </c>
      <c r="AO84" s="2">
        <f t="shared" si="2"/>
        <v>0</v>
      </c>
      <c r="AP84" s="2">
        <f t="shared" si="3"/>
        <v>1</v>
      </c>
      <c r="AS84" s="2">
        <f t="shared" si="4"/>
        <v>1</v>
      </c>
      <c r="AT84" s="70">
        <f t="shared" si="5"/>
        <v>2</v>
      </c>
      <c r="AU84" s="71">
        <f t="shared" si="6"/>
        <v>0</v>
      </c>
      <c r="AV84" s="71">
        <f t="shared" si="7"/>
        <v>0</v>
      </c>
      <c r="AW84" s="71">
        <f t="shared" si="8"/>
        <v>0.3453559893</v>
      </c>
      <c r="AX84" s="71">
        <f t="shared" si="9"/>
        <v>0</v>
      </c>
      <c r="AY84" s="71">
        <f t="shared" si="10"/>
        <v>0</v>
      </c>
      <c r="AZ84" s="71">
        <f t="shared" si="11"/>
        <v>-0.2313505472</v>
      </c>
      <c r="BA84" s="71">
        <f t="shared" si="12"/>
        <v>-0.2336465704</v>
      </c>
      <c r="BB84" s="71">
        <f t="shared" si="13"/>
        <v>-0.1196411282</v>
      </c>
    </row>
    <row r="85">
      <c r="A85" s="61">
        <v>84.0</v>
      </c>
      <c r="B85" s="66" t="s">
        <v>482</v>
      </c>
      <c r="C85" s="66" t="s">
        <v>1800</v>
      </c>
      <c r="D85" s="66" t="s">
        <v>1801</v>
      </c>
      <c r="E85" s="67">
        <v>28.0</v>
      </c>
      <c r="F85" s="66" t="s">
        <v>1808</v>
      </c>
      <c r="G85" s="66" t="s">
        <v>1812</v>
      </c>
      <c r="H85" s="58"/>
      <c r="I85" s="66" t="s">
        <v>1811</v>
      </c>
      <c r="J85" s="67">
        <v>0.0</v>
      </c>
      <c r="K85" s="60"/>
      <c r="L85" s="60"/>
      <c r="M85" s="60"/>
      <c r="N85" s="68">
        <v>0.66</v>
      </c>
      <c r="O85" s="67">
        <v>2.0</v>
      </c>
      <c r="P85" s="67">
        <v>0.0</v>
      </c>
      <c r="Q85" s="67">
        <v>0.0</v>
      </c>
      <c r="R85" s="67">
        <v>0.0</v>
      </c>
      <c r="S85" s="67">
        <v>0.0</v>
      </c>
      <c r="T85" s="67">
        <v>0.0</v>
      </c>
      <c r="U85" s="67">
        <v>0.0</v>
      </c>
      <c r="V85" s="58"/>
      <c r="W85" s="67">
        <v>4.0</v>
      </c>
      <c r="X85" s="67">
        <v>0.0</v>
      </c>
      <c r="Y85" s="67">
        <v>0.0</v>
      </c>
      <c r="Z85" s="67">
        <v>0.0</v>
      </c>
      <c r="AA85" s="67">
        <v>0.0</v>
      </c>
      <c r="AB85" s="67">
        <v>0.0</v>
      </c>
      <c r="AC85" s="67">
        <v>0.0</v>
      </c>
      <c r="AD85" s="67">
        <v>0.0</v>
      </c>
      <c r="AE85" s="67">
        <v>0.0</v>
      </c>
      <c r="AF85" s="67">
        <v>4.0</v>
      </c>
      <c r="AG85" s="67">
        <v>15.0</v>
      </c>
      <c r="AH85" s="69">
        <v>0.53</v>
      </c>
      <c r="AI85" s="69">
        <v>0.13</v>
      </c>
      <c r="AJ85" s="69">
        <v>0.0</v>
      </c>
      <c r="AK85" s="69">
        <v>0.75</v>
      </c>
      <c r="AL85" s="69">
        <v>0.25</v>
      </c>
      <c r="AM85" s="69">
        <v>0.0</v>
      </c>
      <c r="AN85" s="2">
        <f t="shared" si="1"/>
        <v>2</v>
      </c>
      <c r="AO85" s="2">
        <f t="shared" si="2"/>
        <v>0</v>
      </c>
      <c r="AP85" s="2">
        <f t="shared" si="3"/>
        <v>0</v>
      </c>
      <c r="AS85" s="2">
        <f t="shared" si="4"/>
        <v>0</v>
      </c>
      <c r="AT85" s="70">
        <f t="shared" si="5"/>
        <v>1.98</v>
      </c>
      <c r="AU85" s="71">
        <f t="shared" si="6"/>
        <v>1.351471722</v>
      </c>
      <c r="AV85" s="71">
        <f t="shared" si="7"/>
        <v>0</v>
      </c>
      <c r="AW85" s="71">
        <f t="shared" si="8"/>
        <v>0</v>
      </c>
      <c r="AX85" s="71">
        <f t="shared" si="9"/>
        <v>0</v>
      </c>
      <c r="AY85" s="71">
        <f t="shared" si="10"/>
        <v>0</v>
      </c>
      <c r="AZ85" s="71">
        <f t="shared" si="11"/>
        <v>0</v>
      </c>
      <c r="BA85" s="71">
        <f t="shared" si="12"/>
        <v>-0.2313101047</v>
      </c>
      <c r="BB85" s="71">
        <f t="shared" si="13"/>
        <v>1.120161618</v>
      </c>
    </row>
    <row r="86">
      <c r="A86" s="61">
        <v>85.0</v>
      </c>
      <c r="B86" s="66" t="s">
        <v>501</v>
      </c>
      <c r="C86" s="66" t="s">
        <v>1800</v>
      </c>
      <c r="D86" s="66" t="s">
        <v>1801</v>
      </c>
      <c r="E86" s="67">
        <v>31.0</v>
      </c>
      <c r="F86" s="66" t="s">
        <v>1802</v>
      </c>
      <c r="G86" s="66" t="s">
        <v>1806</v>
      </c>
      <c r="H86" s="58"/>
      <c r="I86" s="66" t="s">
        <v>1807</v>
      </c>
      <c r="J86" s="67">
        <v>0.0</v>
      </c>
      <c r="K86" s="60"/>
      <c r="L86" s="58"/>
      <c r="M86" s="60"/>
      <c r="N86" s="68">
        <v>0.0</v>
      </c>
      <c r="O86" s="67">
        <v>1.0</v>
      </c>
      <c r="P86" s="67">
        <v>1.0</v>
      </c>
      <c r="Q86" s="67">
        <v>1.0</v>
      </c>
      <c r="R86" s="67">
        <v>2.0</v>
      </c>
      <c r="S86" s="67">
        <v>0.0</v>
      </c>
      <c r="T86" s="67">
        <v>0.0</v>
      </c>
      <c r="U86" s="67">
        <v>0.0</v>
      </c>
      <c r="V86" s="58"/>
      <c r="W86" s="67">
        <v>1.0</v>
      </c>
      <c r="X86" s="67">
        <v>0.0</v>
      </c>
      <c r="Y86" s="67">
        <v>0.0</v>
      </c>
      <c r="Z86" s="67">
        <v>0.0</v>
      </c>
      <c r="AA86" s="67">
        <v>0.0</v>
      </c>
      <c r="AB86" s="67">
        <v>0.0</v>
      </c>
      <c r="AC86" s="67">
        <v>0.0</v>
      </c>
      <c r="AD86" s="67">
        <v>0.0</v>
      </c>
      <c r="AE86" s="67">
        <v>0.0</v>
      </c>
      <c r="AF86" s="67">
        <v>3.0</v>
      </c>
      <c r="AG86" s="67">
        <v>16.0</v>
      </c>
      <c r="AH86" s="69">
        <v>0.44</v>
      </c>
      <c r="AI86" s="69">
        <v>0.13</v>
      </c>
      <c r="AJ86" s="69">
        <v>0.0</v>
      </c>
      <c r="AK86" s="69">
        <v>1.0</v>
      </c>
      <c r="AL86" s="69">
        <v>0.0</v>
      </c>
      <c r="AM86" s="69">
        <v>0.0</v>
      </c>
      <c r="AN86" s="2">
        <f t="shared" si="1"/>
        <v>1</v>
      </c>
      <c r="AO86" s="2">
        <f t="shared" si="2"/>
        <v>0</v>
      </c>
      <c r="AP86" s="2">
        <f t="shared" si="3"/>
        <v>2</v>
      </c>
      <c r="AS86" s="2">
        <f t="shared" si="4"/>
        <v>0</v>
      </c>
      <c r="AT86" s="70">
        <f t="shared" si="5"/>
        <v>0</v>
      </c>
      <c r="AU86" s="71">
        <f t="shared" si="6"/>
        <v>0.6757358611</v>
      </c>
      <c r="AV86" s="71">
        <f t="shared" si="7"/>
        <v>0</v>
      </c>
      <c r="AW86" s="71">
        <f t="shared" si="8"/>
        <v>0.6907119786</v>
      </c>
      <c r="AX86" s="71">
        <f t="shared" si="9"/>
        <v>0</v>
      </c>
      <c r="AY86" s="71">
        <f t="shared" si="10"/>
        <v>0</v>
      </c>
      <c r="AZ86" s="71">
        <f t="shared" si="11"/>
        <v>0</v>
      </c>
      <c r="BA86" s="71">
        <f t="shared" si="12"/>
        <v>0</v>
      </c>
      <c r="BB86" s="71">
        <f t="shared" si="13"/>
        <v>1.36644784</v>
      </c>
    </row>
    <row r="87">
      <c r="A87" s="61">
        <v>86.0</v>
      </c>
      <c r="B87" s="66" t="s">
        <v>910</v>
      </c>
      <c r="C87" s="66" t="s">
        <v>1800</v>
      </c>
      <c r="D87" s="66" t="s">
        <v>1801</v>
      </c>
      <c r="E87" s="67">
        <v>28.0</v>
      </c>
      <c r="F87" s="66" t="s">
        <v>1802</v>
      </c>
      <c r="G87" s="66" t="s">
        <v>1828</v>
      </c>
      <c r="H87" s="58"/>
      <c r="I87" s="66" t="s">
        <v>1821</v>
      </c>
      <c r="J87" s="67">
        <v>0.0</v>
      </c>
      <c r="K87" s="60"/>
      <c r="L87" s="60"/>
      <c r="M87" s="60"/>
      <c r="N87" s="68">
        <v>1.0</v>
      </c>
      <c r="O87" s="67">
        <v>1.0</v>
      </c>
      <c r="P87" s="67">
        <v>0.0</v>
      </c>
      <c r="Q87" s="67">
        <v>0.0</v>
      </c>
      <c r="R87" s="67">
        <v>0.0</v>
      </c>
      <c r="S87" s="67">
        <v>1.0</v>
      </c>
      <c r="T87" s="67">
        <v>0.0</v>
      </c>
      <c r="U87" s="67">
        <v>0.0</v>
      </c>
      <c r="V87" s="60"/>
      <c r="W87" s="67">
        <v>3.0</v>
      </c>
      <c r="X87" s="67">
        <v>0.0</v>
      </c>
      <c r="Y87" s="67">
        <v>0.0</v>
      </c>
      <c r="Z87" s="67">
        <v>0.0</v>
      </c>
      <c r="AA87" s="67">
        <v>0.0</v>
      </c>
      <c r="AB87" s="67">
        <v>1.0</v>
      </c>
      <c r="AC87" s="67">
        <v>0.0</v>
      </c>
      <c r="AD87" s="67">
        <v>0.0</v>
      </c>
      <c r="AE87" s="67">
        <v>0.0</v>
      </c>
      <c r="AF87" s="67">
        <v>4.0</v>
      </c>
      <c r="AG87" s="67">
        <v>15.0</v>
      </c>
      <c r="AH87" s="69">
        <v>0.8</v>
      </c>
      <c r="AI87" s="69">
        <v>0.33</v>
      </c>
      <c r="AJ87" s="69">
        <v>0.13</v>
      </c>
      <c r="AK87" s="69">
        <v>0.67</v>
      </c>
      <c r="AL87" s="69">
        <v>0.33</v>
      </c>
      <c r="AM87" s="69">
        <v>0.0</v>
      </c>
      <c r="AN87" s="2">
        <f t="shared" si="1"/>
        <v>1</v>
      </c>
      <c r="AO87" s="2">
        <f t="shared" si="2"/>
        <v>0</v>
      </c>
      <c r="AP87" s="2">
        <f t="shared" si="3"/>
        <v>0</v>
      </c>
      <c r="AS87" s="2">
        <f t="shared" si="4"/>
        <v>1</v>
      </c>
      <c r="AT87" s="70">
        <f t="shared" si="5"/>
        <v>2</v>
      </c>
      <c r="AU87" s="71">
        <f t="shared" si="6"/>
        <v>0.6757358611</v>
      </c>
      <c r="AV87" s="71">
        <f t="shared" si="7"/>
        <v>0</v>
      </c>
      <c r="AW87" s="71">
        <f t="shared" si="8"/>
        <v>0</v>
      </c>
      <c r="AX87" s="71">
        <f t="shared" si="9"/>
        <v>0</v>
      </c>
      <c r="AY87" s="71">
        <f t="shared" si="10"/>
        <v>0</v>
      </c>
      <c r="AZ87" s="71">
        <f t="shared" si="11"/>
        <v>-0.2313505472</v>
      </c>
      <c r="BA87" s="71">
        <f t="shared" si="12"/>
        <v>-0.2336465704</v>
      </c>
      <c r="BB87" s="71">
        <f t="shared" si="13"/>
        <v>0.2107387436</v>
      </c>
    </row>
    <row r="88">
      <c r="A88" s="61">
        <v>87.0</v>
      </c>
      <c r="B88" s="66" t="s">
        <v>991</v>
      </c>
      <c r="C88" s="66" t="s">
        <v>1800</v>
      </c>
      <c r="D88" s="66" t="s">
        <v>1801</v>
      </c>
      <c r="E88" s="67">
        <v>27.0</v>
      </c>
      <c r="F88" s="66" t="s">
        <v>1808</v>
      </c>
      <c r="G88" s="66" t="s">
        <v>1821</v>
      </c>
      <c r="H88" s="58"/>
      <c r="I88" s="66" t="s">
        <v>1822</v>
      </c>
      <c r="J88" s="67">
        <v>0.0</v>
      </c>
      <c r="K88" s="60"/>
      <c r="L88" s="60"/>
      <c r="M88" s="60"/>
      <c r="N88" s="68">
        <v>1.0</v>
      </c>
      <c r="O88" s="67">
        <v>1.0</v>
      </c>
      <c r="P88" s="67">
        <v>0.0</v>
      </c>
      <c r="Q88" s="67">
        <v>0.0</v>
      </c>
      <c r="R88" s="67">
        <v>2.0</v>
      </c>
      <c r="S88" s="67">
        <v>0.0</v>
      </c>
      <c r="T88" s="67">
        <v>0.0</v>
      </c>
      <c r="U88" s="67">
        <v>0.0</v>
      </c>
      <c r="V88" s="58"/>
      <c r="W88" s="67">
        <v>4.0</v>
      </c>
      <c r="X88" s="67">
        <v>0.0</v>
      </c>
      <c r="Y88" s="67">
        <v>0.0</v>
      </c>
      <c r="Z88" s="67">
        <v>0.0</v>
      </c>
      <c r="AA88" s="67">
        <v>0.0</v>
      </c>
      <c r="AB88" s="67">
        <v>0.0</v>
      </c>
      <c r="AC88" s="67">
        <v>0.0</v>
      </c>
      <c r="AD88" s="67">
        <v>0.0</v>
      </c>
      <c r="AE88" s="67">
        <v>0.0</v>
      </c>
      <c r="AF88" s="67">
        <v>6.0</v>
      </c>
      <c r="AG88" s="67">
        <v>20.0</v>
      </c>
      <c r="AH88" s="69">
        <v>0.4</v>
      </c>
      <c r="AI88" s="69">
        <v>0.05</v>
      </c>
      <c r="AJ88" s="69">
        <v>0.05</v>
      </c>
      <c r="AK88" s="69">
        <v>0.5</v>
      </c>
      <c r="AL88" s="69">
        <v>0.25</v>
      </c>
      <c r="AM88" s="69">
        <v>0.25</v>
      </c>
      <c r="AN88" s="2">
        <f t="shared" si="1"/>
        <v>1</v>
      </c>
      <c r="AO88" s="2">
        <f t="shared" si="2"/>
        <v>0</v>
      </c>
      <c r="AP88" s="2">
        <f t="shared" si="3"/>
        <v>2</v>
      </c>
      <c r="AS88" s="2">
        <f t="shared" si="4"/>
        <v>0</v>
      </c>
      <c r="AT88" s="70">
        <f t="shared" si="5"/>
        <v>3</v>
      </c>
      <c r="AU88" s="71">
        <f t="shared" si="6"/>
        <v>0.6757358611</v>
      </c>
      <c r="AV88" s="71">
        <f t="shared" si="7"/>
        <v>0</v>
      </c>
      <c r="AW88" s="71">
        <f t="shared" si="8"/>
        <v>0.6907119786</v>
      </c>
      <c r="AX88" s="71">
        <f t="shared" si="9"/>
        <v>0</v>
      </c>
      <c r="AY88" s="71">
        <f t="shared" si="10"/>
        <v>0</v>
      </c>
      <c r="AZ88" s="71">
        <f t="shared" si="11"/>
        <v>0</v>
      </c>
      <c r="BA88" s="71">
        <f t="shared" si="12"/>
        <v>-0.3504698555</v>
      </c>
      <c r="BB88" s="71">
        <f t="shared" si="13"/>
        <v>1.015977984</v>
      </c>
    </row>
    <row r="89">
      <c r="A89" s="61">
        <v>88.0</v>
      </c>
      <c r="B89" s="66" t="s">
        <v>840</v>
      </c>
      <c r="C89" s="66" t="s">
        <v>1800</v>
      </c>
      <c r="D89" s="66" t="s">
        <v>1801</v>
      </c>
      <c r="E89" s="67">
        <v>28.0</v>
      </c>
      <c r="F89" s="66" t="s">
        <v>1808</v>
      </c>
      <c r="G89" s="66" t="s">
        <v>1812</v>
      </c>
      <c r="H89" s="58"/>
      <c r="I89" s="66" t="s">
        <v>1811</v>
      </c>
      <c r="J89" s="67">
        <v>0.0</v>
      </c>
      <c r="K89" s="60"/>
      <c r="L89" s="60"/>
      <c r="M89" s="60"/>
      <c r="N89" s="68">
        <v>0.33</v>
      </c>
      <c r="O89" s="67">
        <v>0.0</v>
      </c>
      <c r="P89" s="67">
        <v>0.0</v>
      </c>
      <c r="Q89" s="67">
        <v>0.0</v>
      </c>
      <c r="R89" s="67">
        <v>2.0</v>
      </c>
      <c r="S89" s="67">
        <v>1.0</v>
      </c>
      <c r="T89" s="67">
        <v>0.0</v>
      </c>
      <c r="U89" s="67">
        <v>0.0</v>
      </c>
      <c r="V89" s="60"/>
      <c r="W89" s="67">
        <v>1.0</v>
      </c>
      <c r="X89" s="67">
        <v>0.0</v>
      </c>
      <c r="Y89" s="67">
        <v>0.0</v>
      </c>
      <c r="Z89" s="67">
        <v>0.0</v>
      </c>
      <c r="AA89" s="67">
        <v>0.0</v>
      </c>
      <c r="AB89" s="67">
        <v>0.0</v>
      </c>
      <c r="AC89" s="67">
        <v>0.0</v>
      </c>
      <c r="AD89" s="67">
        <v>0.0</v>
      </c>
      <c r="AE89" s="67">
        <v>0.0</v>
      </c>
      <c r="AF89" s="67">
        <v>3.0</v>
      </c>
      <c r="AG89" s="67">
        <v>15.0</v>
      </c>
      <c r="AH89" s="69">
        <v>0.33</v>
      </c>
      <c r="AI89" s="69">
        <v>0.2</v>
      </c>
      <c r="AJ89" s="69">
        <v>0.07</v>
      </c>
      <c r="AK89" s="66" t="s">
        <v>1871</v>
      </c>
      <c r="AL89" s="66" t="s">
        <v>1871</v>
      </c>
      <c r="AM89" s="66" t="s">
        <v>1871</v>
      </c>
      <c r="AN89" s="2">
        <f t="shared" si="1"/>
        <v>0</v>
      </c>
      <c r="AO89" s="2">
        <f t="shared" si="2"/>
        <v>0</v>
      </c>
      <c r="AP89" s="2">
        <f t="shared" si="3"/>
        <v>2</v>
      </c>
      <c r="AS89" s="2">
        <f t="shared" si="4"/>
        <v>1</v>
      </c>
      <c r="AT89" s="70">
        <f t="shared" si="5"/>
        <v>-0.01</v>
      </c>
      <c r="AU89" s="71">
        <f t="shared" si="6"/>
        <v>0</v>
      </c>
      <c r="AV89" s="71">
        <f t="shared" si="7"/>
        <v>0</v>
      </c>
      <c r="AW89" s="71">
        <f t="shared" si="8"/>
        <v>0.6907119786</v>
      </c>
      <c r="AX89" s="71">
        <f t="shared" si="9"/>
        <v>0</v>
      </c>
      <c r="AY89" s="71">
        <f t="shared" si="10"/>
        <v>0</v>
      </c>
      <c r="AZ89" s="71">
        <f t="shared" si="11"/>
        <v>-0.2313505472</v>
      </c>
      <c r="BA89" s="71">
        <f t="shared" si="12"/>
        <v>0.001168232852</v>
      </c>
      <c r="BB89" s="71">
        <f t="shared" si="13"/>
        <v>0.4605296643</v>
      </c>
    </row>
    <row r="90">
      <c r="A90" s="61">
        <v>89.0</v>
      </c>
      <c r="B90" s="66" t="s">
        <v>1872</v>
      </c>
      <c r="C90" s="66" t="s">
        <v>1800</v>
      </c>
      <c r="D90" s="66" t="s">
        <v>1801</v>
      </c>
      <c r="E90" s="67">
        <v>30.0</v>
      </c>
      <c r="F90" s="66" t="s">
        <v>1802</v>
      </c>
      <c r="G90" s="66" t="s">
        <v>1810</v>
      </c>
      <c r="H90" s="66" t="s">
        <v>1804</v>
      </c>
      <c r="I90" s="66" t="s">
        <v>1809</v>
      </c>
      <c r="J90" s="67">
        <v>0.0</v>
      </c>
      <c r="K90" s="60"/>
      <c r="L90" s="58"/>
      <c r="M90" s="60"/>
      <c r="N90" s="68">
        <v>1.33</v>
      </c>
      <c r="O90" s="67">
        <v>1.0</v>
      </c>
      <c r="P90" s="67">
        <v>0.0</v>
      </c>
      <c r="Q90" s="67">
        <v>0.0</v>
      </c>
      <c r="R90" s="67">
        <v>0.0</v>
      </c>
      <c r="S90" s="67">
        <v>1.0</v>
      </c>
      <c r="T90" s="67">
        <v>0.0</v>
      </c>
      <c r="U90" s="67">
        <v>0.0</v>
      </c>
      <c r="V90" s="58"/>
      <c r="W90" s="67">
        <v>5.0</v>
      </c>
      <c r="X90" s="67">
        <v>0.0</v>
      </c>
      <c r="Y90" s="67">
        <v>0.0</v>
      </c>
      <c r="Z90" s="67">
        <v>0.0</v>
      </c>
      <c r="AA90" s="67">
        <v>0.0</v>
      </c>
      <c r="AB90" s="67">
        <v>0.0</v>
      </c>
      <c r="AC90" s="67">
        <v>0.0</v>
      </c>
      <c r="AD90" s="67">
        <v>0.0</v>
      </c>
      <c r="AE90" s="67">
        <v>0.0</v>
      </c>
      <c r="AF90" s="67">
        <v>5.0</v>
      </c>
      <c r="AG90" s="67">
        <v>17.0</v>
      </c>
      <c r="AH90" s="69">
        <v>0.65</v>
      </c>
      <c r="AI90" s="69">
        <v>0.06</v>
      </c>
      <c r="AJ90" s="69">
        <v>0.18</v>
      </c>
      <c r="AK90" s="69">
        <v>0.25</v>
      </c>
      <c r="AL90" s="69">
        <v>0.25</v>
      </c>
      <c r="AM90" s="69">
        <v>0.0</v>
      </c>
      <c r="AN90" s="2">
        <f t="shared" si="1"/>
        <v>1</v>
      </c>
      <c r="AO90" s="2">
        <f t="shared" si="2"/>
        <v>0</v>
      </c>
      <c r="AP90" s="2">
        <f t="shared" si="3"/>
        <v>0</v>
      </c>
      <c r="AS90" s="2">
        <f t="shared" si="4"/>
        <v>1</v>
      </c>
      <c r="AT90" s="70">
        <f t="shared" si="5"/>
        <v>2.99</v>
      </c>
      <c r="AU90" s="71">
        <f t="shared" si="6"/>
        <v>0.6757358611</v>
      </c>
      <c r="AV90" s="71">
        <f t="shared" si="7"/>
        <v>0</v>
      </c>
      <c r="AW90" s="71">
        <f t="shared" si="8"/>
        <v>0</v>
      </c>
      <c r="AX90" s="71">
        <f t="shared" si="9"/>
        <v>0</v>
      </c>
      <c r="AY90" s="71">
        <f t="shared" si="10"/>
        <v>0</v>
      </c>
      <c r="AZ90" s="71">
        <f t="shared" si="11"/>
        <v>-0.2313505472</v>
      </c>
      <c r="BA90" s="71">
        <f t="shared" si="12"/>
        <v>-0.3493016227</v>
      </c>
      <c r="BB90" s="71">
        <f t="shared" si="13"/>
        <v>0.09508369123</v>
      </c>
    </row>
    <row r="91">
      <c r="A91" s="61">
        <v>90.0</v>
      </c>
      <c r="B91" s="66" t="s">
        <v>692</v>
      </c>
      <c r="C91" s="66" t="s">
        <v>1800</v>
      </c>
      <c r="D91" s="66" t="s">
        <v>1801</v>
      </c>
      <c r="E91" s="67">
        <v>30.0</v>
      </c>
      <c r="F91" s="66" t="s">
        <v>1802</v>
      </c>
      <c r="G91" s="66" t="s">
        <v>1807</v>
      </c>
      <c r="H91" s="66" t="s">
        <v>1804</v>
      </c>
      <c r="I91" s="66" t="s">
        <v>1806</v>
      </c>
      <c r="J91" s="67">
        <v>0.0</v>
      </c>
      <c r="K91" s="60"/>
      <c r="L91" s="60"/>
      <c r="M91" s="60"/>
      <c r="N91" s="68">
        <v>0.66</v>
      </c>
      <c r="O91" s="67">
        <v>1.0</v>
      </c>
      <c r="P91" s="67">
        <v>0.0</v>
      </c>
      <c r="Q91" s="67">
        <v>0.0</v>
      </c>
      <c r="R91" s="67">
        <v>0.0</v>
      </c>
      <c r="S91" s="67">
        <v>1.0</v>
      </c>
      <c r="T91" s="67">
        <v>0.0</v>
      </c>
      <c r="U91" s="67">
        <v>0.0</v>
      </c>
      <c r="V91" s="60"/>
      <c r="W91" s="67">
        <v>3.0</v>
      </c>
      <c r="X91" s="67">
        <v>0.0</v>
      </c>
      <c r="Y91" s="67">
        <v>0.0</v>
      </c>
      <c r="Z91" s="67">
        <v>0.0</v>
      </c>
      <c r="AA91" s="67">
        <v>0.0</v>
      </c>
      <c r="AB91" s="67">
        <v>0.0</v>
      </c>
      <c r="AC91" s="67">
        <v>0.0</v>
      </c>
      <c r="AD91" s="67">
        <v>0.0</v>
      </c>
      <c r="AE91" s="67">
        <v>0.0</v>
      </c>
      <c r="AF91" s="67">
        <v>3.0</v>
      </c>
      <c r="AG91" s="67">
        <v>16.0</v>
      </c>
      <c r="AH91" s="69">
        <v>0.56</v>
      </c>
      <c r="AI91" s="69">
        <v>0.25</v>
      </c>
      <c r="AJ91" s="69">
        <v>0.13</v>
      </c>
      <c r="AK91" s="69">
        <v>1.0</v>
      </c>
      <c r="AL91" s="69">
        <v>0.0</v>
      </c>
      <c r="AM91" s="69">
        <v>0.0</v>
      </c>
      <c r="AN91" s="2">
        <f t="shared" si="1"/>
        <v>1</v>
      </c>
      <c r="AO91" s="2">
        <f t="shared" si="2"/>
        <v>0</v>
      </c>
      <c r="AP91" s="2">
        <f t="shared" si="3"/>
        <v>0</v>
      </c>
      <c r="AS91" s="2">
        <f t="shared" si="4"/>
        <v>1</v>
      </c>
      <c r="AT91" s="70">
        <f t="shared" si="5"/>
        <v>0.98</v>
      </c>
      <c r="AU91" s="71">
        <f t="shared" si="6"/>
        <v>0.6757358611</v>
      </c>
      <c r="AV91" s="71">
        <f t="shared" si="7"/>
        <v>0</v>
      </c>
      <c r="AW91" s="71">
        <f t="shared" si="8"/>
        <v>0</v>
      </c>
      <c r="AX91" s="71">
        <f t="shared" si="9"/>
        <v>0</v>
      </c>
      <c r="AY91" s="71">
        <f t="shared" si="10"/>
        <v>0</v>
      </c>
      <c r="AZ91" s="71">
        <f t="shared" si="11"/>
        <v>-0.2313505472</v>
      </c>
      <c r="BA91" s="71">
        <f t="shared" si="12"/>
        <v>-0.1144868195</v>
      </c>
      <c r="BB91" s="71">
        <f t="shared" si="13"/>
        <v>0.3298984944</v>
      </c>
    </row>
    <row r="92">
      <c r="A92" s="61">
        <v>91.0</v>
      </c>
      <c r="B92" s="66" t="s">
        <v>688</v>
      </c>
      <c r="C92" s="66" t="s">
        <v>1800</v>
      </c>
      <c r="D92" s="66" t="s">
        <v>1801</v>
      </c>
      <c r="E92" s="67">
        <v>30.0</v>
      </c>
      <c r="F92" s="66" t="s">
        <v>1808</v>
      </c>
      <c r="G92" s="66" t="s">
        <v>1816</v>
      </c>
      <c r="H92" s="66" t="s">
        <v>1804</v>
      </c>
      <c r="I92" s="66" t="s">
        <v>1815</v>
      </c>
      <c r="J92" s="67">
        <v>0.0</v>
      </c>
      <c r="K92" s="60"/>
      <c r="L92" s="60"/>
      <c r="M92" s="60"/>
      <c r="N92" s="68">
        <v>1.0</v>
      </c>
      <c r="O92" s="67">
        <v>0.0</v>
      </c>
      <c r="P92" s="67">
        <v>0.0</v>
      </c>
      <c r="Q92" s="67">
        <v>0.0</v>
      </c>
      <c r="R92" s="67">
        <v>0.0</v>
      </c>
      <c r="S92" s="67">
        <v>2.0</v>
      </c>
      <c r="T92" s="67">
        <v>0.0</v>
      </c>
      <c r="U92" s="67">
        <v>0.0</v>
      </c>
      <c r="V92" s="60"/>
      <c r="W92" s="67">
        <v>3.0</v>
      </c>
      <c r="X92" s="67">
        <v>0.0</v>
      </c>
      <c r="Y92" s="67">
        <v>0.0</v>
      </c>
      <c r="Z92" s="67">
        <v>0.0</v>
      </c>
      <c r="AA92" s="67">
        <v>0.0</v>
      </c>
      <c r="AB92" s="67">
        <v>0.0</v>
      </c>
      <c r="AC92" s="67">
        <v>0.0</v>
      </c>
      <c r="AD92" s="67">
        <v>0.0</v>
      </c>
      <c r="AE92" s="67">
        <v>0.0</v>
      </c>
      <c r="AF92" s="67">
        <v>3.0</v>
      </c>
      <c r="AG92" s="67">
        <v>15.0</v>
      </c>
      <c r="AH92" s="69">
        <v>0.6</v>
      </c>
      <c r="AI92" s="69">
        <v>0.13</v>
      </c>
      <c r="AJ92" s="69">
        <v>0.13</v>
      </c>
      <c r="AK92" s="69">
        <v>0.0</v>
      </c>
      <c r="AL92" s="69">
        <v>0.0</v>
      </c>
      <c r="AM92" s="69">
        <v>0.0</v>
      </c>
      <c r="AN92" s="2">
        <f t="shared" si="1"/>
        <v>0</v>
      </c>
      <c r="AO92" s="2">
        <f t="shared" si="2"/>
        <v>0</v>
      </c>
      <c r="AP92" s="2">
        <f t="shared" si="3"/>
        <v>0</v>
      </c>
      <c r="AS92" s="2">
        <f t="shared" si="4"/>
        <v>2</v>
      </c>
      <c r="AT92" s="70">
        <f t="shared" si="5"/>
        <v>1</v>
      </c>
      <c r="AU92" s="71">
        <f t="shared" si="6"/>
        <v>0</v>
      </c>
      <c r="AV92" s="71">
        <f t="shared" si="7"/>
        <v>0</v>
      </c>
      <c r="AW92" s="71">
        <f t="shared" si="8"/>
        <v>0</v>
      </c>
      <c r="AX92" s="71">
        <f t="shared" si="9"/>
        <v>0</v>
      </c>
      <c r="AY92" s="71">
        <f t="shared" si="10"/>
        <v>0</v>
      </c>
      <c r="AZ92" s="71">
        <f t="shared" si="11"/>
        <v>-0.4627010944</v>
      </c>
      <c r="BA92" s="71">
        <f t="shared" si="12"/>
        <v>-0.1168232852</v>
      </c>
      <c r="BB92" s="71">
        <f t="shared" si="13"/>
        <v>-0.5795243795</v>
      </c>
    </row>
    <row r="93">
      <c r="A93" s="61">
        <v>92.0</v>
      </c>
      <c r="B93" s="66" t="s">
        <v>1024</v>
      </c>
      <c r="C93" s="66" t="s">
        <v>1800</v>
      </c>
      <c r="D93" s="66" t="s">
        <v>1801</v>
      </c>
      <c r="E93" s="67">
        <v>26.0</v>
      </c>
      <c r="F93" s="66" t="s">
        <v>1802</v>
      </c>
      <c r="G93" s="66" t="s">
        <v>1806</v>
      </c>
      <c r="H93" s="58"/>
      <c r="I93" s="66" t="s">
        <v>1807</v>
      </c>
      <c r="J93" s="67">
        <v>0.0</v>
      </c>
      <c r="K93" s="60"/>
      <c r="L93" s="58"/>
      <c r="M93" s="58"/>
      <c r="N93" s="68">
        <v>1.0</v>
      </c>
      <c r="O93" s="67">
        <v>0.0</v>
      </c>
      <c r="P93" s="67">
        <v>0.0</v>
      </c>
      <c r="Q93" s="67">
        <v>0.0</v>
      </c>
      <c r="R93" s="67">
        <v>0.0</v>
      </c>
      <c r="S93" s="67">
        <v>1.0</v>
      </c>
      <c r="T93" s="67">
        <v>0.0</v>
      </c>
      <c r="U93" s="67">
        <v>0.0</v>
      </c>
      <c r="V93" s="58"/>
      <c r="W93" s="67">
        <v>3.0</v>
      </c>
      <c r="X93" s="67">
        <v>0.0</v>
      </c>
      <c r="Y93" s="67">
        <v>0.0</v>
      </c>
      <c r="Z93" s="67">
        <v>0.0</v>
      </c>
      <c r="AA93" s="67">
        <v>0.0</v>
      </c>
      <c r="AB93" s="67">
        <v>0.0</v>
      </c>
      <c r="AC93" s="67">
        <v>0.0</v>
      </c>
      <c r="AD93" s="67">
        <v>0.0</v>
      </c>
      <c r="AE93" s="67">
        <v>0.0</v>
      </c>
      <c r="AF93" s="67">
        <v>3.0</v>
      </c>
      <c r="AG93" s="67">
        <v>9.0</v>
      </c>
      <c r="AH93" s="69">
        <v>0.89</v>
      </c>
      <c r="AI93" s="69">
        <v>0.22</v>
      </c>
      <c r="AJ93" s="69">
        <v>0.22</v>
      </c>
      <c r="AK93" s="69">
        <v>0.0</v>
      </c>
      <c r="AL93" s="69">
        <v>0.5</v>
      </c>
      <c r="AM93" s="69">
        <v>0.0</v>
      </c>
      <c r="AN93" s="2">
        <f t="shared" si="1"/>
        <v>0</v>
      </c>
      <c r="AO93" s="2">
        <f t="shared" si="2"/>
        <v>0</v>
      </c>
      <c r="AP93" s="2">
        <f t="shared" si="3"/>
        <v>0</v>
      </c>
      <c r="AS93" s="2">
        <f t="shared" si="4"/>
        <v>1</v>
      </c>
      <c r="AT93" s="70">
        <f t="shared" si="5"/>
        <v>2</v>
      </c>
      <c r="AU93" s="71">
        <f t="shared" si="6"/>
        <v>0</v>
      </c>
      <c r="AV93" s="71">
        <f t="shared" si="7"/>
        <v>0</v>
      </c>
      <c r="AW93" s="71">
        <f t="shared" si="8"/>
        <v>0</v>
      </c>
      <c r="AX93" s="71">
        <f t="shared" si="9"/>
        <v>0</v>
      </c>
      <c r="AY93" s="71">
        <f t="shared" si="10"/>
        <v>0</v>
      </c>
      <c r="AZ93" s="71">
        <f t="shared" si="11"/>
        <v>-0.2313505472</v>
      </c>
      <c r="BA93" s="71">
        <f t="shared" si="12"/>
        <v>-0.2336465704</v>
      </c>
      <c r="BB93" s="71">
        <f t="shared" si="13"/>
        <v>-0.4649971175</v>
      </c>
    </row>
    <row r="94">
      <c r="A94" s="61">
        <v>93.0</v>
      </c>
      <c r="B94" s="66" t="s">
        <v>514</v>
      </c>
      <c r="C94" s="66" t="s">
        <v>1800</v>
      </c>
      <c r="D94" s="66" t="s">
        <v>1801</v>
      </c>
      <c r="E94" s="67">
        <v>26.0</v>
      </c>
      <c r="F94" s="66" t="s">
        <v>1802</v>
      </c>
      <c r="G94" s="66" t="s">
        <v>1818</v>
      </c>
      <c r="H94" s="58"/>
      <c r="I94" s="66" t="s">
        <v>1806</v>
      </c>
      <c r="J94" s="67">
        <v>0.0</v>
      </c>
      <c r="K94" s="58"/>
      <c r="L94" s="60"/>
      <c r="M94" s="60"/>
      <c r="N94" s="68">
        <v>1.0</v>
      </c>
      <c r="O94" s="67">
        <v>2.0</v>
      </c>
      <c r="P94" s="67">
        <v>0.0</v>
      </c>
      <c r="Q94" s="67">
        <v>0.0</v>
      </c>
      <c r="R94" s="67">
        <v>0.0</v>
      </c>
      <c r="S94" s="67">
        <v>1.0</v>
      </c>
      <c r="T94" s="67">
        <v>0.0</v>
      </c>
      <c r="U94" s="67">
        <v>1.0</v>
      </c>
      <c r="V94" s="58"/>
      <c r="W94" s="67">
        <v>5.0</v>
      </c>
      <c r="X94" s="67">
        <v>0.0</v>
      </c>
      <c r="Y94" s="67">
        <v>0.0</v>
      </c>
      <c r="Z94" s="67">
        <v>0.0</v>
      </c>
      <c r="AA94" s="67">
        <v>0.0</v>
      </c>
      <c r="AB94" s="67">
        <v>0.0</v>
      </c>
      <c r="AC94" s="67">
        <v>0.0</v>
      </c>
      <c r="AD94" s="67">
        <v>0.0</v>
      </c>
      <c r="AE94" s="67">
        <v>0.0</v>
      </c>
      <c r="AF94" s="67">
        <v>6.0</v>
      </c>
      <c r="AG94" s="67">
        <v>19.0</v>
      </c>
      <c r="AH94" s="69">
        <v>0.58</v>
      </c>
      <c r="AI94" s="69">
        <v>0.11</v>
      </c>
      <c r="AJ94" s="69">
        <v>0.05</v>
      </c>
      <c r="AK94" s="69">
        <v>0.25</v>
      </c>
      <c r="AL94" s="69">
        <v>0.5</v>
      </c>
      <c r="AM94" s="69">
        <v>0.0</v>
      </c>
      <c r="AN94" s="2">
        <f t="shared" si="1"/>
        <v>2</v>
      </c>
      <c r="AO94" s="2">
        <f t="shared" si="2"/>
        <v>0</v>
      </c>
      <c r="AP94" s="2">
        <f t="shared" si="3"/>
        <v>1</v>
      </c>
      <c r="AS94" s="2">
        <f t="shared" si="4"/>
        <v>1</v>
      </c>
      <c r="AT94" s="70">
        <f t="shared" si="5"/>
        <v>2</v>
      </c>
      <c r="AU94" s="71">
        <f t="shared" si="6"/>
        <v>1.351471722</v>
      </c>
      <c r="AV94" s="71">
        <f t="shared" si="7"/>
        <v>0</v>
      </c>
      <c r="AW94" s="71">
        <f t="shared" si="8"/>
        <v>0.3453559893</v>
      </c>
      <c r="AX94" s="71">
        <f t="shared" si="9"/>
        <v>0</v>
      </c>
      <c r="AY94" s="71">
        <f t="shared" si="10"/>
        <v>0</v>
      </c>
      <c r="AZ94" s="71">
        <f t="shared" si="11"/>
        <v>-0.2313505472</v>
      </c>
      <c r="BA94" s="71">
        <f t="shared" si="12"/>
        <v>-0.2336465704</v>
      </c>
      <c r="BB94" s="71">
        <f t="shared" si="13"/>
        <v>1.231830594</v>
      </c>
    </row>
    <row r="95">
      <c r="A95" s="61">
        <v>94.0</v>
      </c>
      <c r="B95" s="66" t="s">
        <v>733</v>
      </c>
      <c r="C95" s="66" t="s">
        <v>1800</v>
      </c>
      <c r="D95" s="66" t="s">
        <v>1801</v>
      </c>
      <c r="E95" s="67">
        <v>30.0</v>
      </c>
      <c r="F95" s="66" t="s">
        <v>1802</v>
      </c>
      <c r="G95" s="66" t="s">
        <v>1818</v>
      </c>
      <c r="H95" s="58"/>
      <c r="I95" s="66" t="s">
        <v>1806</v>
      </c>
      <c r="J95" s="67">
        <v>0.0</v>
      </c>
      <c r="K95" s="60"/>
      <c r="L95" s="58"/>
      <c r="M95" s="60"/>
      <c r="N95" s="68">
        <v>1.0</v>
      </c>
      <c r="O95" s="67">
        <v>0.0</v>
      </c>
      <c r="P95" s="67">
        <v>0.0</v>
      </c>
      <c r="Q95" s="67">
        <v>0.0</v>
      </c>
      <c r="R95" s="67">
        <v>0.0</v>
      </c>
      <c r="S95" s="67">
        <v>1.0</v>
      </c>
      <c r="T95" s="67">
        <v>0.0</v>
      </c>
      <c r="U95" s="67">
        <v>0.0</v>
      </c>
      <c r="V95" s="60"/>
      <c r="W95" s="67">
        <v>3.0</v>
      </c>
      <c r="X95" s="67">
        <v>0.0</v>
      </c>
      <c r="Y95" s="67">
        <v>0.0</v>
      </c>
      <c r="Z95" s="67">
        <v>0.0</v>
      </c>
      <c r="AA95" s="67">
        <v>0.0</v>
      </c>
      <c r="AB95" s="67">
        <v>0.0</v>
      </c>
      <c r="AC95" s="67">
        <v>0.0</v>
      </c>
      <c r="AD95" s="67">
        <v>0.0</v>
      </c>
      <c r="AE95" s="67">
        <v>0.0</v>
      </c>
      <c r="AF95" s="67">
        <v>3.0</v>
      </c>
      <c r="AG95" s="67">
        <v>12.0</v>
      </c>
      <c r="AH95" s="69">
        <v>0.75</v>
      </c>
      <c r="AI95" s="69">
        <v>0.25</v>
      </c>
      <c r="AJ95" s="69">
        <v>0.0</v>
      </c>
      <c r="AK95" s="69">
        <v>0.0</v>
      </c>
      <c r="AL95" s="69">
        <v>0.0</v>
      </c>
      <c r="AM95" s="69">
        <v>0.5</v>
      </c>
      <c r="AN95" s="2">
        <f t="shared" si="1"/>
        <v>0</v>
      </c>
      <c r="AO95" s="2">
        <f t="shared" si="2"/>
        <v>0</v>
      </c>
      <c r="AP95" s="2">
        <f t="shared" si="3"/>
        <v>0</v>
      </c>
      <c r="AS95" s="2">
        <f t="shared" si="4"/>
        <v>1</v>
      </c>
      <c r="AT95" s="70">
        <f t="shared" si="5"/>
        <v>2</v>
      </c>
      <c r="AU95" s="71">
        <f t="shared" si="6"/>
        <v>0</v>
      </c>
      <c r="AV95" s="71">
        <f t="shared" si="7"/>
        <v>0</v>
      </c>
      <c r="AW95" s="71">
        <f t="shared" si="8"/>
        <v>0</v>
      </c>
      <c r="AX95" s="71">
        <f t="shared" si="9"/>
        <v>0</v>
      </c>
      <c r="AY95" s="71">
        <f t="shared" si="10"/>
        <v>0</v>
      </c>
      <c r="AZ95" s="71">
        <f t="shared" si="11"/>
        <v>-0.2313505472</v>
      </c>
      <c r="BA95" s="71">
        <f t="shared" si="12"/>
        <v>-0.2336465704</v>
      </c>
      <c r="BB95" s="71">
        <f t="shared" si="13"/>
        <v>-0.4649971175</v>
      </c>
    </row>
    <row r="96">
      <c r="A96" s="61">
        <v>95.0</v>
      </c>
      <c r="B96" s="66" t="s">
        <v>1873</v>
      </c>
      <c r="C96" s="66" t="s">
        <v>1800</v>
      </c>
      <c r="D96" s="66" t="s">
        <v>1801</v>
      </c>
      <c r="E96" s="67">
        <v>28.0</v>
      </c>
      <c r="F96" s="66" t="s">
        <v>1808</v>
      </c>
      <c r="G96" s="66" t="s">
        <v>1819</v>
      </c>
      <c r="H96" s="58"/>
      <c r="I96" s="66" t="s">
        <v>1820</v>
      </c>
      <c r="J96" s="67">
        <v>0.0</v>
      </c>
      <c r="K96" s="60"/>
      <c r="L96" s="58"/>
      <c r="M96" s="60"/>
      <c r="N96" s="68">
        <v>1.0</v>
      </c>
      <c r="O96" s="67">
        <v>2.0</v>
      </c>
      <c r="P96" s="67">
        <v>0.0</v>
      </c>
      <c r="Q96" s="67">
        <v>0.0</v>
      </c>
      <c r="R96" s="67">
        <v>0.0</v>
      </c>
      <c r="S96" s="67">
        <v>0.0</v>
      </c>
      <c r="T96" s="67">
        <v>0.0</v>
      </c>
      <c r="U96" s="67">
        <v>0.0</v>
      </c>
      <c r="V96" s="58"/>
      <c r="W96" s="67">
        <v>5.0</v>
      </c>
      <c r="X96" s="67">
        <v>0.0</v>
      </c>
      <c r="Y96" s="67">
        <v>0.0</v>
      </c>
      <c r="Z96" s="67">
        <v>0.0</v>
      </c>
      <c r="AA96" s="67">
        <v>0.0</v>
      </c>
      <c r="AB96" s="67">
        <v>0.0</v>
      </c>
      <c r="AC96" s="67">
        <v>0.0</v>
      </c>
      <c r="AD96" s="67">
        <v>0.0</v>
      </c>
      <c r="AE96" s="67">
        <v>0.0</v>
      </c>
      <c r="AF96" s="67">
        <v>5.0</v>
      </c>
      <c r="AG96" s="67">
        <v>16.0</v>
      </c>
      <c r="AH96" s="69">
        <v>0.63</v>
      </c>
      <c r="AI96" s="69">
        <v>0.19</v>
      </c>
      <c r="AJ96" s="69">
        <v>0.13</v>
      </c>
      <c r="AK96" s="69">
        <v>0.8</v>
      </c>
      <c r="AL96" s="69">
        <v>0.2</v>
      </c>
      <c r="AM96" s="69">
        <v>0.0</v>
      </c>
      <c r="AN96" s="2">
        <f t="shared" si="1"/>
        <v>2</v>
      </c>
      <c r="AO96" s="2">
        <f t="shared" si="2"/>
        <v>0</v>
      </c>
      <c r="AP96" s="2">
        <f t="shared" si="3"/>
        <v>0</v>
      </c>
      <c r="AS96" s="2">
        <f t="shared" si="4"/>
        <v>0</v>
      </c>
      <c r="AT96" s="70">
        <f t="shared" si="5"/>
        <v>3</v>
      </c>
      <c r="AU96" s="71">
        <f t="shared" si="6"/>
        <v>1.351471722</v>
      </c>
      <c r="AV96" s="71">
        <f t="shared" si="7"/>
        <v>0</v>
      </c>
      <c r="AW96" s="71">
        <f t="shared" si="8"/>
        <v>0</v>
      </c>
      <c r="AX96" s="71">
        <f t="shared" si="9"/>
        <v>0</v>
      </c>
      <c r="AY96" s="71">
        <f t="shared" si="10"/>
        <v>0</v>
      </c>
      <c r="AZ96" s="71">
        <f t="shared" si="11"/>
        <v>0</v>
      </c>
      <c r="BA96" s="71">
        <f t="shared" si="12"/>
        <v>-0.3504698555</v>
      </c>
      <c r="BB96" s="71">
        <f t="shared" si="13"/>
        <v>1.001001867</v>
      </c>
    </row>
    <row r="97">
      <c r="A97" s="61">
        <v>96.0</v>
      </c>
      <c r="B97" s="66" t="s">
        <v>741</v>
      </c>
      <c r="C97" s="66" t="s">
        <v>1800</v>
      </c>
      <c r="D97" s="66" t="s">
        <v>1801</v>
      </c>
      <c r="E97" s="67">
        <v>27.0</v>
      </c>
      <c r="F97" s="66" t="s">
        <v>1808</v>
      </c>
      <c r="G97" s="66" t="s">
        <v>1814</v>
      </c>
      <c r="H97" s="58"/>
      <c r="I97" s="66" t="s">
        <v>1813</v>
      </c>
      <c r="J97" s="67">
        <v>0.0</v>
      </c>
      <c r="K97" s="60"/>
      <c r="L97" s="58"/>
      <c r="M97" s="60"/>
      <c r="N97" s="68">
        <v>2.0</v>
      </c>
      <c r="O97" s="67">
        <v>1.0</v>
      </c>
      <c r="P97" s="67">
        <v>0.0</v>
      </c>
      <c r="Q97" s="67">
        <v>0.0</v>
      </c>
      <c r="R97" s="67">
        <v>1.0</v>
      </c>
      <c r="S97" s="67">
        <v>3.0</v>
      </c>
      <c r="T97" s="67">
        <v>0.0</v>
      </c>
      <c r="U97" s="67">
        <v>0.0</v>
      </c>
      <c r="V97" s="58"/>
      <c r="W97" s="67">
        <v>6.0</v>
      </c>
      <c r="X97" s="67">
        <v>0.0</v>
      </c>
      <c r="Y97" s="67">
        <v>0.0</v>
      </c>
      <c r="Z97" s="67">
        <v>1.0</v>
      </c>
      <c r="AA97" s="67">
        <v>0.0</v>
      </c>
      <c r="AB97" s="67">
        <v>0.0</v>
      </c>
      <c r="AC97" s="67">
        <v>0.0</v>
      </c>
      <c r="AD97" s="67">
        <v>0.0</v>
      </c>
      <c r="AE97" s="67">
        <v>0.0</v>
      </c>
      <c r="AF97" s="67">
        <v>8.0</v>
      </c>
      <c r="AG97" s="67">
        <v>27.0</v>
      </c>
      <c r="AH97" s="69">
        <v>0.7</v>
      </c>
      <c r="AI97" s="69">
        <v>0.19</v>
      </c>
      <c r="AJ97" s="69">
        <v>0.15</v>
      </c>
      <c r="AK97" s="69">
        <v>0.5</v>
      </c>
      <c r="AL97" s="69">
        <v>0.25</v>
      </c>
      <c r="AM97" s="69">
        <v>0.0</v>
      </c>
      <c r="AN97" s="2">
        <f t="shared" si="1"/>
        <v>1</v>
      </c>
      <c r="AO97" s="2">
        <f t="shared" si="2"/>
        <v>0</v>
      </c>
      <c r="AP97" s="2">
        <f t="shared" si="3"/>
        <v>1</v>
      </c>
      <c r="AS97" s="2">
        <f t="shared" si="4"/>
        <v>3</v>
      </c>
      <c r="AT97" s="70">
        <f t="shared" si="5"/>
        <v>3</v>
      </c>
      <c r="AU97" s="71">
        <f t="shared" si="6"/>
        <v>0.6757358611</v>
      </c>
      <c r="AV97" s="71">
        <f t="shared" si="7"/>
        <v>0</v>
      </c>
      <c r="AW97" s="71">
        <f t="shared" si="8"/>
        <v>0.3453559893</v>
      </c>
      <c r="AX97" s="71">
        <f t="shared" si="9"/>
        <v>0</v>
      </c>
      <c r="AY97" s="71">
        <f t="shared" si="10"/>
        <v>0</v>
      </c>
      <c r="AZ97" s="71">
        <f t="shared" si="11"/>
        <v>-0.6940516415</v>
      </c>
      <c r="BA97" s="71">
        <f t="shared" si="12"/>
        <v>-0.3504698555</v>
      </c>
      <c r="BB97" s="71">
        <f t="shared" si="13"/>
        <v>-0.02342964669</v>
      </c>
    </row>
    <row r="98">
      <c r="A98" s="61">
        <v>97.0</v>
      </c>
      <c r="B98" s="66" t="s">
        <v>448</v>
      </c>
      <c r="C98" s="66" t="s">
        <v>1800</v>
      </c>
      <c r="D98" s="66" t="s">
        <v>1801</v>
      </c>
      <c r="E98" s="67">
        <v>27.0</v>
      </c>
      <c r="F98" s="66" t="s">
        <v>1808</v>
      </c>
      <c r="G98" s="66" t="s">
        <v>1811</v>
      </c>
      <c r="H98" s="66" t="s">
        <v>1804</v>
      </c>
      <c r="I98" s="66" t="s">
        <v>1812</v>
      </c>
      <c r="J98" s="67">
        <v>0.0</v>
      </c>
      <c r="K98" s="60"/>
      <c r="L98" s="60"/>
      <c r="M98" s="60"/>
      <c r="N98" s="68">
        <v>1.33</v>
      </c>
      <c r="O98" s="67">
        <v>0.0</v>
      </c>
      <c r="P98" s="67">
        <v>0.0</v>
      </c>
      <c r="Q98" s="67">
        <v>0.0</v>
      </c>
      <c r="R98" s="67">
        <v>0.0</v>
      </c>
      <c r="S98" s="67">
        <v>3.0</v>
      </c>
      <c r="T98" s="67">
        <v>0.0</v>
      </c>
      <c r="U98" s="67">
        <v>0.0</v>
      </c>
      <c r="V98" s="60"/>
      <c r="W98" s="67">
        <v>4.0</v>
      </c>
      <c r="X98" s="67">
        <v>0.0</v>
      </c>
      <c r="Y98" s="67">
        <v>0.0</v>
      </c>
      <c r="Z98" s="67">
        <v>0.0</v>
      </c>
      <c r="AA98" s="67">
        <v>0.0</v>
      </c>
      <c r="AB98" s="67">
        <v>0.0</v>
      </c>
      <c r="AC98" s="67">
        <v>1.0</v>
      </c>
      <c r="AD98" s="67">
        <v>0.0</v>
      </c>
      <c r="AE98" s="67">
        <v>0.0</v>
      </c>
      <c r="AF98" s="67">
        <v>4.0</v>
      </c>
      <c r="AG98" s="67">
        <v>21.0</v>
      </c>
      <c r="AH98" s="69">
        <v>0.62</v>
      </c>
      <c r="AI98" s="69">
        <v>0.43</v>
      </c>
      <c r="AJ98" s="69">
        <v>0.05</v>
      </c>
      <c r="AK98" s="69">
        <v>1.0</v>
      </c>
      <c r="AL98" s="69">
        <v>0.0</v>
      </c>
      <c r="AM98" s="69">
        <v>0.0</v>
      </c>
      <c r="AN98" s="2">
        <f t="shared" si="1"/>
        <v>0</v>
      </c>
      <c r="AO98" s="2">
        <f t="shared" si="2"/>
        <v>0</v>
      </c>
      <c r="AP98" s="2">
        <f t="shared" si="3"/>
        <v>0</v>
      </c>
      <c r="AS98" s="2">
        <f t="shared" si="4"/>
        <v>3</v>
      </c>
      <c r="AT98" s="70">
        <f t="shared" si="5"/>
        <v>0.99</v>
      </c>
      <c r="AU98" s="71">
        <f t="shared" si="6"/>
        <v>0</v>
      </c>
      <c r="AV98" s="71">
        <f t="shared" si="7"/>
        <v>0</v>
      </c>
      <c r="AW98" s="71">
        <f t="shared" si="8"/>
        <v>0</v>
      </c>
      <c r="AX98" s="71">
        <f t="shared" si="9"/>
        <v>0</v>
      </c>
      <c r="AY98" s="71">
        <f t="shared" si="10"/>
        <v>0</v>
      </c>
      <c r="AZ98" s="71">
        <f t="shared" si="11"/>
        <v>-0.6940516415</v>
      </c>
      <c r="BA98" s="71">
        <f t="shared" si="12"/>
        <v>-0.1156550523</v>
      </c>
      <c r="BB98" s="71">
        <f t="shared" si="13"/>
        <v>-0.8097066939</v>
      </c>
    </row>
    <row r="99">
      <c r="A99" s="61">
        <v>98.0</v>
      </c>
      <c r="B99" s="66" t="s">
        <v>1014</v>
      </c>
      <c r="C99" s="66" t="s">
        <v>1800</v>
      </c>
      <c r="D99" s="66" t="s">
        <v>1801</v>
      </c>
      <c r="E99" s="67">
        <v>27.0</v>
      </c>
      <c r="F99" s="66" t="s">
        <v>1808</v>
      </c>
      <c r="G99" s="66" t="s">
        <v>1821</v>
      </c>
      <c r="H99" s="58"/>
      <c r="I99" s="66" t="s">
        <v>1822</v>
      </c>
      <c r="J99" s="67">
        <v>0.0</v>
      </c>
      <c r="K99" s="60"/>
      <c r="L99" s="60"/>
      <c r="M99" s="60"/>
      <c r="N99" s="68">
        <v>1.0</v>
      </c>
      <c r="O99" s="67">
        <v>0.0</v>
      </c>
      <c r="P99" s="67">
        <v>0.0</v>
      </c>
      <c r="Q99" s="67">
        <v>0.0</v>
      </c>
      <c r="R99" s="67">
        <v>0.0</v>
      </c>
      <c r="S99" s="67">
        <v>1.0</v>
      </c>
      <c r="T99" s="67">
        <v>0.0</v>
      </c>
      <c r="U99" s="67">
        <v>0.0</v>
      </c>
      <c r="V99" s="60"/>
      <c r="W99" s="67">
        <v>3.0</v>
      </c>
      <c r="X99" s="67">
        <v>0.0</v>
      </c>
      <c r="Y99" s="67">
        <v>0.0</v>
      </c>
      <c r="Z99" s="67">
        <v>0.0</v>
      </c>
      <c r="AA99" s="67">
        <v>0.0</v>
      </c>
      <c r="AB99" s="67">
        <v>0.0</v>
      </c>
      <c r="AC99" s="67">
        <v>0.0</v>
      </c>
      <c r="AD99" s="67">
        <v>0.0</v>
      </c>
      <c r="AE99" s="67">
        <v>0.0</v>
      </c>
      <c r="AF99" s="67">
        <v>3.0</v>
      </c>
      <c r="AG99" s="67">
        <v>12.0</v>
      </c>
      <c r="AH99" s="69">
        <v>0.67</v>
      </c>
      <c r="AI99" s="69">
        <v>0.08</v>
      </c>
      <c r="AJ99" s="69">
        <v>0.25</v>
      </c>
      <c r="AK99" s="69">
        <v>0.0</v>
      </c>
      <c r="AL99" s="69">
        <v>0.0</v>
      </c>
      <c r="AM99" s="69">
        <v>0.0</v>
      </c>
      <c r="AN99" s="2">
        <f t="shared" si="1"/>
        <v>0</v>
      </c>
      <c r="AO99" s="2">
        <f t="shared" si="2"/>
        <v>0</v>
      </c>
      <c r="AP99" s="2">
        <f t="shared" si="3"/>
        <v>0</v>
      </c>
      <c r="AS99" s="2">
        <f t="shared" si="4"/>
        <v>1</v>
      </c>
      <c r="AT99" s="70">
        <f t="shared" si="5"/>
        <v>2</v>
      </c>
      <c r="AU99" s="71">
        <f t="shared" si="6"/>
        <v>0</v>
      </c>
      <c r="AV99" s="71">
        <f t="shared" si="7"/>
        <v>0</v>
      </c>
      <c r="AW99" s="71">
        <f t="shared" si="8"/>
        <v>0</v>
      </c>
      <c r="AX99" s="71">
        <f t="shared" si="9"/>
        <v>0</v>
      </c>
      <c r="AY99" s="71">
        <f t="shared" si="10"/>
        <v>0</v>
      </c>
      <c r="AZ99" s="71">
        <f t="shared" si="11"/>
        <v>-0.2313505472</v>
      </c>
      <c r="BA99" s="71">
        <f t="shared" si="12"/>
        <v>-0.2336465704</v>
      </c>
      <c r="BB99" s="71">
        <f t="shared" si="13"/>
        <v>-0.4649971175</v>
      </c>
    </row>
    <row r="100">
      <c r="A100" s="61">
        <v>99.0</v>
      </c>
      <c r="B100" s="66" t="s">
        <v>440</v>
      </c>
      <c r="C100" s="66" t="s">
        <v>1800</v>
      </c>
      <c r="D100" s="66" t="s">
        <v>1801</v>
      </c>
      <c r="E100" s="67">
        <v>27.0</v>
      </c>
      <c r="F100" s="66" t="s">
        <v>1802</v>
      </c>
      <c r="G100" s="66" t="s">
        <v>1830</v>
      </c>
      <c r="H100" s="66" t="s">
        <v>1804</v>
      </c>
      <c r="I100" s="66" t="s">
        <v>1829</v>
      </c>
      <c r="J100" s="67">
        <v>0.0</v>
      </c>
      <c r="K100" s="60"/>
      <c r="L100" s="60"/>
      <c r="M100" s="60"/>
      <c r="N100" s="68">
        <v>1.0</v>
      </c>
      <c r="O100" s="67">
        <v>0.0</v>
      </c>
      <c r="P100" s="67">
        <v>0.0</v>
      </c>
      <c r="Q100" s="67">
        <v>0.0</v>
      </c>
      <c r="R100" s="67">
        <v>1.0</v>
      </c>
      <c r="S100" s="67">
        <v>3.0</v>
      </c>
      <c r="T100" s="67">
        <v>0.0</v>
      </c>
      <c r="U100" s="67">
        <v>0.0</v>
      </c>
      <c r="V100" s="60"/>
      <c r="W100" s="67">
        <v>3.0</v>
      </c>
      <c r="X100" s="67">
        <v>0.0</v>
      </c>
      <c r="Y100" s="67">
        <v>0.0</v>
      </c>
      <c r="Z100" s="67">
        <v>0.0</v>
      </c>
      <c r="AA100" s="67">
        <v>0.0</v>
      </c>
      <c r="AB100" s="67">
        <v>0.0</v>
      </c>
      <c r="AC100" s="67">
        <v>1.0</v>
      </c>
      <c r="AD100" s="67">
        <v>0.0</v>
      </c>
      <c r="AE100" s="67">
        <v>0.0</v>
      </c>
      <c r="AF100" s="67">
        <v>4.0</v>
      </c>
      <c r="AG100" s="67">
        <v>20.0</v>
      </c>
      <c r="AH100" s="69">
        <v>0.55</v>
      </c>
      <c r="AI100" s="69">
        <v>0.2</v>
      </c>
      <c r="AJ100" s="69">
        <v>0.3</v>
      </c>
      <c r="AK100" s="66" t="s">
        <v>1871</v>
      </c>
      <c r="AL100" s="66" t="s">
        <v>1871</v>
      </c>
      <c r="AM100" s="66" t="s">
        <v>1871</v>
      </c>
      <c r="AN100" s="2">
        <f t="shared" si="1"/>
        <v>0</v>
      </c>
      <c r="AO100" s="2">
        <f t="shared" si="2"/>
        <v>0</v>
      </c>
      <c r="AP100" s="2">
        <f t="shared" si="3"/>
        <v>1</v>
      </c>
      <c r="AS100" s="2">
        <f t="shared" si="4"/>
        <v>3</v>
      </c>
      <c r="AT100" s="70">
        <f t="shared" si="5"/>
        <v>0</v>
      </c>
      <c r="AU100" s="71">
        <f t="shared" si="6"/>
        <v>0</v>
      </c>
      <c r="AV100" s="71">
        <f t="shared" si="7"/>
        <v>0</v>
      </c>
      <c r="AW100" s="71">
        <f t="shared" si="8"/>
        <v>0.3453559893</v>
      </c>
      <c r="AX100" s="71">
        <f t="shared" si="9"/>
        <v>0</v>
      </c>
      <c r="AY100" s="71">
        <f t="shared" si="10"/>
        <v>0</v>
      </c>
      <c r="AZ100" s="71">
        <f t="shared" si="11"/>
        <v>-0.6940516415</v>
      </c>
      <c r="BA100" s="71">
        <f t="shared" si="12"/>
        <v>0</v>
      </c>
      <c r="BB100" s="71">
        <f t="shared" si="13"/>
        <v>-0.3486956522</v>
      </c>
    </row>
    <row r="101">
      <c r="A101" s="61">
        <v>100.0</v>
      </c>
      <c r="B101" s="66" t="s">
        <v>844</v>
      </c>
      <c r="C101" s="66" t="s">
        <v>1800</v>
      </c>
      <c r="D101" s="66" t="s">
        <v>1801</v>
      </c>
      <c r="E101" s="67">
        <v>25.0</v>
      </c>
      <c r="F101" s="66" t="s">
        <v>1808</v>
      </c>
      <c r="G101" s="66" t="s">
        <v>1820</v>
      </c>
      <c r="H101" s="66" t="s">
        <v>1804</v>
      </c>
      <c r="I101" s="66" t="s">
        <v>1819</v>
      </c>
      <c r="J101" s="67">
        <v>0.0</v>
      </c>
      <c r="K101" s="60"/>
      <c r="L101" s="60"/>
      <c r="M101" s="60"/>
      <c r="N101" s="68">
        <v>0.66</v>
      </c>
      <c r="O101" s="67">
        <v>1.0</v>
      </c>
      <c r="P101" s="67">
        <v>0.0</v>
      </c>
      <c r="Q101" s="67">
        <v>0.0</v>
      </c>
      <c r="R101" s="67">
        <v>1.0</v>
      </c>
      <c r="S101" s="67">
        <v>2.0</v>
      </c>
      <c r="T101" s="67">
        <v>0.0</v>
      </c>
      <c r="U101" s="67">
        <v>0.0</v>
      </c>
      <c r="V101" s="60"/>
      <c r="W101" s="67">
        <v>4.0</v>
      </c>
      <c r="X101" s="67">
        <v>0.0</v>
      </c>
      <c r="Y101" s="67">
        <v>0.0</v>
      </c>
      <c r="Z101" s="67">
        <v>0.0</v>
      </c>
      <c r="AA101" s="67">
        <v>0.0</v>
      </c>
      <c r="AB101" s="67">
        <v>0.0</v>
      </c>
      <c r="AC101" s="67">
        <v>0.0</v>
      </c>
      <c r="AD101" s="67">
        <v>0.0</v>
      </c>
      <c r="AE101" s="67">
        <v>0.0</v>
      </c>
      <c r="AF101" s="67">
        <v>5.0</v>
      </c>
      <c r="AG101" s="67">
        <v>23.0</v>
      </c>
      <c r="AH101" s="69">
        <v>0.57</v>
      </c>
      <c r="AI101" s="69">
        <v>0.13</v>
      </c>
      <c r="AJ101" s="69">
        <v>0.17</v>
      </c>
      <c r="AK101" s="69">
        <v>0.5</v>
      </c>
      <c r="AL101" s="69">
        <v>0.5</v>
      </c>
      <c r="AM101" s="69">
        <v>0.0</v>
      </c>
      <c r="AN101" s="2">
        <f t="shared" si="1"/>
        <v>1</v>
      </c>
      <c r="AO101" s="2">
        <f t="shared" si="2"/>
        <v>0</v>
      </c>
      <c r="AP101" s="2">
        <f t="shared" si="3"/>
        <v>1</v>
      </c>
      <c r="AS101" s="2">
        <f t="shared" si="4"/>
        <v>2</v>
      </c>
      <c r="AT101" s="70">
        <f t="shared" si="5"/>
        <v>-0.02</v>
      </c>
      <c r="AU101" s="71">
        <f t="shared" si="6"/>
        <v>0.6757358611</v>
      </c>
      <c r="AV101" s="71">
        <f t="shared" si="7"/>
        <v>0</v>
      </c>
      <c r="AW101" s="71">
        <f t="shared" si="8"/>
        <v>0.3453559893</v>
      </c>
      <c r="AX101" s="71">
        <f t="shared" si="9"/>
        <v>0</v>
      </c>
      <c r="AY101" s="71">
        <f t="shared" si="10"/>
        <v>0</v>
      </c>
      <c r="AZ101" s="71">
        <f t="shared" si="11"/>
        <v>-0.4627010944</v>
      </c>
      <c r="BA101" s="71">
        <f t="shared" si="12"/>
        <v>0.002336465704</v>
      </c>
      <c r="BB101" s="71">
        <f t="shared" si="13"/>
        <v>0.5607272217</v>
      </c>
    </row>
    <row r="102">
      <c r="A102" s="61">
        <v>101.0</v>
      </c>
      <c r="B102" s="66" t="s">
        <v>886</v>
      </c>
      <c r="C102" s="66" t="s">
        <v>1800</v>
      </c>
      <c r="D102" s="66" t="s">
        <v>1801</v>
      </c>
      <c r="E102" s="67">
        <v>29.0</v>
      </c>
      <c r="F102" s="66" t="s">
        <v>1808</v>
      </c>
      <c r="G102" s="66" t="s">
        <v>1819</v>
      </c>
      <c r="H102" s="58"/>
      <c r="I102" s="66" t="s">
        <v>1820</v>
      </c>
      <c r="J102" s="67">
        <v>0.0</v>
      </c>
      <c r="K102" s="60"/>
      <c r="L102" s="60"/>
      <c r="M102" s="60"/>
      <c r="N102" s="68">
        <v>1.0</v>
      </c>
      <c r="O102" s="67">
        <v>3.0</v>
      </c>
      <c r="P102" s="67">
        <v>1.0</v>
      </c>
      <c r="Q102" s="67">
        <v>1.0</v>
      </c>
      <c r="R102" s="67">
        <v>0.0</v>
      </c>
      <c r="S102" s="67">
        <v>0.0</v>
      </c>
      <c r="T102" s="67">
        <v>0.0</v>
      </c>
      <c r="U102" s="67">
        <v>0.0</v>
      </c>
      <c r="V102" s="60"/>
      <c r="W102" s="67">
        <v>5.0</v>
      </c>
      <c r="X102" s="67">
        <v>0.0</v>
      </c>
      <c r="Y102" s="67">
        <v>0.0</v>
      </c>
      <c r="Z102" s="67">
        <v>0.0</v>
      </c>
      <c r="AA102" s="67">
        <v>0.0</v>
      </c>
      <c r="AB102" s="67">
        <v>0.0</v>
      </c>
      <c r="AC102" s="67">
        <v>1.0</v>
      </c>
      <c r="AD102" s="67">
        <v>0.0</v>
      </c>
      <c r="AE102" s="67">
        <v>0.0</v>
      </c>
      <c r="AF102" s="67">
        <v>5.0</v>
      </c>
      <c r="AG102" s="67">
        <v>18.0</v>
      </c>
      <c r="AH102" s="69">
        <v>0.72</v>
      </c>
      <c r="AI102" s="69">
        <v>0.11</v>
      </c>
      <c r="AJ102" s="69">
        <v>0.0</v>
      </c>
      <c r="AK102" s="69">
        <v>0.2</v>
      </c>
      <c r="AL102" s="69">
        <v>0.6</v>
      </c>
      <c r="AM102" s="69">
        <v>0.0</v>
      </c>
      <c r="AN102" s="2">
        <f t="shared" si="1"/>
        <v>3</v>
      </c>
      <c r="AO102" s="2">
        <f t="shared" si="2"/>
        <v>0</v>
      </c>
      <c r="AP102" s="2">
        <f t="shared" si="3"/>
        <v>0</v>
      </c>
      <c r="AS102" s="2">
        <f t="shared" si="4"/>
        <v>0</v>
      </c>
      <c r="AT102" s="70">
        <f t="shared" si="5"/>
        <v>3</v>
      </c>
      <c r="AU102" s="71">
        <f t="shared" si="6"/>
        <v>2.027207583</v>
      </c>
      <c r="AV102" s="71">
        <f t="shared" si="7"/>
        <v>0</v>
      </c>
      <c r="AW102" s="71">
        <f t="shared" si="8"/>
        <v>0</v>
      </c>
      <c r="AX102" s="71">
        <f t="shared" si="9"/>
        <v>0</v>
      </c>
      <c r="AY102" s="71">
        <f t="shared" si="10"/>
        <v>0</v>
      </c>
      <c r="AZ102" s="71">
        <f t="shared" si="11"/>
        <v>0</v>
      </c>
      <c r="BA102" s="71">
        <f t="shared" si="12"/>
        <v>-0.3504698555</v>
      </c>
      <c r="BB102" s="71">
        <f t="shared" si="13"/>
        <v>1.676737728</v>
      </c>
    </row>
    <row r="103">
      <c r="A103" s="61">
        <v>102.0</v>
      </c>
      <c r="B103" s="66" t="s">
        <v>847</v>
      </c>
      <c r="C103" s="66" t="s">
        <v>1800</v>
      </c>
      <c r="D103" s="66" t="s">
        <v>1801</v>
      </c>
      <c r="E103" s="67">
        <v>26.0</v>
      </c>
      <c r="F103" s="66" t="s">
        <v>1802</v>
      </c>
      <c r="G103" s="66" t="s">
        <v>1807</v>
      </c>
      <c r="H103" s="66" t="s">
        <v>1804</v>
      </c>
      <c r="I103" s="66" t="s">
        <v>1806</v>
      </c>
      <c r="J103" s="67">
        <v>0.0</v>
      </c>
      <c r="K103" s="60"/>
      <c r="L103" s="60"/>
      <c r="M103" s="60"/>
      <c r="N103" s="68">
        <v>2.0</v>
      </c>
      <c r="O103" s="67">
        <v>4.0</v>
      </c>
      <c r="P103" s="67">
        <v>4.0</v>
      </c>
      <c r="Q103" s="67">
        <v>1.0</v>
      </c>
      <c r="R103" s="67">
        <v>1.0</v>
      </c>
      <c r="S103" s="67">
        <v>3.0</v>
      </c>
      <c r="T103" s="67">
        <v>1.0</v>
      </c>
      <c r="U103" s="67">
        <v>1.0</v>
      </c>
      <c r="V103" s="60"/>
      <c r="W103" s="67">
        <v>11.0</v>
      </c>
      <c r="X103" s="67">
        <v>0.0</v>
      </c>
      <c r="Y103" s="67">
        <v>0.0</v>
      </c>
      <c r="Z103" s="67">
        <v>0.0</v>
      </c>
      <c r="AA103" s="67">
        <v>0.0</v>
      </c>
      <c r="AB103" s="67">
        <v>0.0</v>
      </c>
      <c r="AC103" s="67">
        <v>0.0</v>
      </c>
      <c r="AD103" s="67">
        <v>0.0</v>
      </c>
      <c r="AE103" s="67">
        <v>0.0</v>
      </c>
      <c r="AF103" s="67">
        <v>13.0</v>
      </c>
      <c r="AG103" s="67">
        <v>54.0</v>
      </c>
      <c r="AH103" s="69">
        <v>0.65</v>
      </c>
      <c r="AI103" s="69">
        <v>0.19</v>
      </c>
      <c r="AJ103" s="69">
        <v>0.09</v>
      </c>
      <c r="AK103" s="69">
        <v>0.38</v>
      </c>
      <c r="AL103" s="69">
        <v>0.25</v>
      </c>
      <c r="AM103" s="69">
        <v>0.25</v>
      </c>
      <c r="AN103" s="2">
        <f t="shared" si="1"/>
        <v>3</v>
      </c>
      <c r="AO103" s="2">
        <f t="shared" si="2"/>
        <v>1</v>
      </c>
      <c r="AP103" s="2">
        <f t="shared" si="3"/>
        <v>2</v>
      </c>
      <c r="AS103" s="2">
        <f t="shared" si="4"/>
        <v>3</v>
      </c>
      <c r="AT103" s="70">
        <f t="shared" si="5"/>
        <v>3</v>
      </c>
      <c r="AU103" s="71">
        <f t="shared" si="6"/>
        <v>2.027207583</v>
      </c>
      <c r="AV103" s="71">
        <f t="shared" si="7"/>
        <v>1.663095188</v>
      </c>
      <c r="AW103" s="71">
        <f t="shared" si="8"/>
        <v>0.6907119786</v>
      </c>
      <c r="AX103" s="71">
        <f t="shared" si="9"/>
        <v>0</v>
      </c>
      <c r="AY103" s="71">
        <f t="shared" si="10"/>
        <v>0</v>
      </c>
      <c r="AZ103" s="71">
        <f t="shared" si="11"/>
        <v>-0.6940516415</v>
      </c>
      <c r="BA103" s="71">
        <f t="shared" si="12"/>
        <v>-0.3504698555</v>
      </c>
      <c r="BB103" s="71">
        <f t="shared" si="13"/>
        <v>3.336493253</v>
      </c>
    </row>
    <row r="104">
      <c r="A104" s="61">
        <v>103.0</v>
      </c>
      <c r="B104" s="66" t="s">
        <v>808</v>
      </c>
      <c r="C104" s="66" t="s">
        <v>1800</v>
      </c>
      <c r="D104" s="66" t="s">
        <v>1801</v>
      </c>
      <c r="E104" s="67">
        <v>26.0</v>
      </c>
      <c r="F104" s="66" t="s">
        <v>1808</v>
      </c>
      <c r="G104" s="66" t="s">
        <v>1820</v>
      </c>
      <c r="H104" s="66" t="s">
        <v>1804</v>
      </c>
      <c r="I104" s="66" t="s">
        <v>1819</v>
      </c>
      <c r="J104" s="67">
        <v>0.0</v>
      </c>
      <c r="K104" s="60"/>
      <c r="L104" s="60"/>
      <c r="M104" s="60"/>
      <c r="N104" s="68">
        <v>1.33</v>
      </c>
      <c r="O104" s="67">
        <v>0.0</v>
      </c>
      <c r="P104" s="67">
        <v>0.0</v>
      </c>
      <c r="Q104" s="67">
        <v>0.0</v>
      </c>
      <c r="R104" s="67">
        <v>0.0</v>
      </c>
      <c r="S104" s="67">
        <v>0.0</v>
      </c>
      <c r="T104" s="67">
        <v>0.0</v>
      </c>
      <c r="U104" s="67">
        <v>0.0</v>
      </c>
      <c r="V104" s="60"/>
      <c r="W104" s="67">
        <v>4.0</v>
      </c>
      <c r="X104" s="67">
        <v>0.0</v>
      </c>
      <c r="Y104" s="67">
        <v>0.0</v>
      </c>
      <c r="Z104" s="67">
        <v>0.0</v>
      </c>
      <c r="AA104" s="67">
        <v>0.0</v>
      </c>
      <c r="AB104" s="67">
        <v>0.0</v>
      </c>
      <c r="AC104" s="67">
        <v>0.0</v>
      </c>
      <c r="AD104" s="67">
        <v>0.0</v>
      </c>
      <c r="AE104" s="67">
        <v>0.0</v>
      </c>
      <c r="AF104" s="67">
        <v>4.0</v>
      </c>
      <c r="AG104" s="67">
        <v>20.0</v>
      </c>
      <c r="AH104" s="69">
        <v>0.6</v>
      </c>
      <c r="AI104" s="69">
        <v>0.05</v>
      </c>
      <c r="AJ104" s="69">
        <v>0.1</v>
      </c>
      <c r="AK104" s="69">
        <v>0.5</v>
      </c>
      <c r="AL104" s="69">
        <v>0.0</v>
      </c>
      <c r="AM104" s="69">
        <v>0.0</v>
      </c>
      <c r="AN104" s="2">
        <f t="shared" si="1"/>
        <v>0</v>
      </c>
      <c r="AO104" s="2">
        <f t="shared" si="2"/>
        <v>0</v>
      </c>
      <c r="AP104" s="2">
        <f t="shared" si="3"/>
        <v>0</v>
      </c>
      <c r="AS104" s="2">
        <f t="shared" si="4"/>
        <v>0</v>
      </c>
      <c r="AT104" s="70">
        <f t="shared" si="5"/>
        <v>3.99</v>
      </c>
      <c r="AU104" s="71">
        <f t="shared" si="6"/>
        <v>0</v>
      </c>
      <c r="AV104" s="71">
        <f t="shared" si="7"/>
        <v>0</v>
      </c>
      <c r="AW104" s="71">
        <f t="shared" si="8"/>
        <v>0</v>
      </c>
      <c r="AX104" s="71">
        <f t="shared" si="9"/>
        <v>0</v>
      </c>
      <c r="AY104" s="71">
        <f t="shared" si="10"/>
        <v>0</v>
      </c>
      <c r="AZ104" s="71">
        <f t="shared" si="11"/>
        <v>0</v>
      </c>
      <c r="BA104" s="71">
        <f t="shared" si="12"/>
        <v>-0.4661249079</v>
      </c>
      <c r="BB104" s="71">
        <f t="shared" si="13"/>
        <v>-0.4661249079</v>
      </c>
    </row>
    <row r="105">
      <c r="A105" s="61">
        <v>104.0</v>
      </c>
      <c r="B105" s="66" t="s">
        <v>465</v>
      </c>
      <c r="C105" s="66" t="s">
        <v>1800</v>
      </c>
      <c r="D105" s="66" t="s">
        <v>1801</v>
      </c>
      <c r="E105" s="67">
        <v>29.0</v>
      </c>
      <c r="F105" s="66" t="s">
        <v>1802</v>
      </c>
      <c r="G105" s="66" t="s">
        <v>1827</v>
      </c>
      <c r="H105" s="66" t="s">
        <v>1804</v>
      </c>
      <c r="I105" s="66" t="s">
        <v>1826</v>
      </c>
      <c r="J105" s="67">
        <v>0.0</v>
      </c>
      <c r="K105" s="60"/>
      <c r="L105" s="60"/>
      <c r="M105" s="60"/>
      <c r="N105" s="68">
        <v>1.0</v>
      </c>
      <c r="O105" s="67">
        <v>1.0</v>
      </c>
      <c r="P105" s="67">
        <v>0.0</v>
      </c>
      <c r="Q105" s="67">
        <v>0.0</v>
      </c>
      <c r="R105" s="67">
        <v>1.0</v>
      </c>
      <c r="S105" s="67">
        <v>1.0</v>
      </c>
      <c r="T105" s="67">
        <v>0.0</v>
      </c>
      <c r="U105" s="67">
        <v>0.0</v>
      </c>
      <c r="V105" s="60"/>
      <c r="W105" s="67">
        <v>3.0</v>
      </c>
      <c r="X105" s="67">
        <v>1.0</v>
      </c>
      <c r="Y105" s="67">
        <v>0.0</v>
      </c>
      <c r="Z105" s="67">
        <v>0.0</v>
      </c>
      <c r="AA105" s="67">
        <v>0.0</v>
      </c>
      <c r="AB105" s="67">
        <v>0.0</v>
      </c>
      <c r="AC105" s="67">
        <v>0.0</v>
      </c>
      <c r="AD105" s="67">
        <v>0.0</v>
      </c>
      <c r="AE105" s="67">
        <v>0.0</v>
      </c>
      <c r="AF105" s="67">
        <v>4.0</v>
      </c>
      <c r="AG105" s="67">
        <v>15.0</v>
      </c>
      <c r="AH105" s="69">
        <v>0.67</v>
      </c>
      <c r="AI105" s="69">
        <v>0.0</v>
      </c>
      <c r="AJ105" s="69">
        <v>0.13</v>
      </c>
      <c r="AK105" s="69">
        <v>1.0</v>
      </c>
      <c r="AL105" s="69">
        <v>0.0</v>
      </c>
      <c r="AM105" s="69">
        <v>0.0</v>
      </c>
      <c r="AN105" s="2">
        <f t="shared" si="1"/>
        <v>1</v>
      </c>
      <c r="AO105" s="2">
        <f t="shared" si="2"/>
        <v>0</v>
      </c>
      <c r="AP105" s="2">
        <f t="shared" si="3"/>
        <v>1</v>
      </c>
      <c r="AS105" s="2">
        <f t="shared" si="4"/>
        <v>1</v>
      </c>
      <c r="AT105" s="70">
        <f t="shared" si="5"/>
        <v>2</v>
      </c>
      <c r="AU105" s="71">
        <f t="shared" si="6"/>
        <v>0.6757358611</v>
      </c>
      <c r="AV105" s="71">
        <f t="shared" si="7"/>
        <v>0</v>
      </c>
      <c r="AW105" s="71">
        <f t="shared" si="8"/>
        <v>0.3453559893</v>
      </c>
      <c r="AX105" s="71">
        <f t="shared" si="9"/>
        <v>0</v>
      </c>
      <c r="AY105" s="71">
        <f t="shared" si="10"/>
        <v>0</v>
      </c>
      <c r="AZ105" s="71">
        <f t="shared" si="11"/>
        <v>-0.2313505472</v>
      </c>
      <c r="BA105" s="71">
        <f t="shared" si="12"/>
        <v>-0.2336465704</v>
      </c>
      <c r="BB105" s="71">
        <f t="shared" si="13"/>
        <v>0.5560947328</v>
      </c>
    </row>
    <row r="106">
      <c r="A106" s="61">
        <v>105.0</v>
      </c>
      <c r="B106" s="66" t="s">
        <v>582</v>
      </c>
      <c r="C106" s="66" t="s">
        <v>1800</v>
      </c>
      <c r="D106" s="66" t="s">
        <v>1801</v>
      </c>
      <c r="E106" s="67">
        <v>29.0</v>
      </c>
      <c r="F106" s="66" t="s">
        <v>1802</v>
      </c>
      <c r="G106" s="66" t="s">
        <v>1828</v>
      </c>
      <c r="H106" s="58"/>
      <c r="I106" s="66" t="s">
        <v>1821</v>
      </c>
      <c r="J106" s="67">
        <v>0.0</v>
      </c>
      <c r="K106" s="60"/>
      <c r="L106" s="60"/>
      <c r="M106" s="60"/>
      <c r="N106" s="68">
        <v>3.33</v>
      </c>
      <c r="O106" s="67">
        <v>2.0</v>
      </c>
      <c r="P106" s="67">
        <v>0.0</v>
      </c>
      <c r="Q106" s="67">
        <v>0.0</v>
      </c>
      <c r="R106" s="67">
        <v>0.0</v>
      </c>
      <c r="S106" s="67">
        <v>4.0</v>
      </c>
      <c r="T106" s="67">
        <v>0.0</v>
      </c>
      <c r="U106" s="67">
        <v>0.0</v>
      </c>
      <c r="V106" s="60"/>
      <c r="W106" s="67">
        <v>12.0</v>
      </c>
      <c r="X106" s="67">
        <v>0.0</v>
      </c>
      <c r="Y106" s="67">
        <v>0.0</v>
      </c>
      <c r="Z106" s="67">
        <v>0.0</v>
      </c>
      <c r="AA106" s="67">
        <v>0.0</v>
      </c>
      <c r="AB106" s="67">
        <v>0.0</v>
      </c>
      <c r="AC106" s="67">
        <v>0.0</v>
      </c>
      <c r="AD106" s="67">
        <v>0.0</v>
      </c>
      <c r="AE106" s="67">
        <v>0.0</v>
      </c>
      <c r="AF106" s="67">
        <v>12.0</v>
      </c>
      <c r="AG106" s="67">
        <v>56.0</v>
      </c>
      <c r="AH106" s="69">
        <v>0.57</v>
      </c>
      <c r="AI106" s="69">
        <v>0.25</v>
      </c>
      <c r="AJ106" s="69">
        <v>0.09</v>
      </c>
      <c r="AK106" s="69">
        <v>0.38</v>
      </c>
      <c r="AL106" s="69">
        <v>0.38</v>
      </c>
      <c r="AM106" s="69">
        <v>0.13</v>
      </c>
      <c r="AN106" s="2">
        <f t="shared" si="1"/>
        <v>2</v>
      </c>
      <c r="AO106" s="2">
        <f t="shared" si="2"/>
        <v>0</v>
      </c>
      <c r="AP106" s="2">
        <f t="shared" si="3"/>
        <v>0</v>
      </c>
      <c r="AS106" s="2">
        <f t="shared" si="4"/>
        <v>4</v>
      </c>
      <c r="AT106" s="70">
        <f t="shared" si="5"/>
        <v>5.99</v>
      </c>
      <c r="AU106" s="71">
        <f t="shared" si="6"/>
        <v>1.351471722</v>
      </c>
      <c r="AV106" s="71">
        <f t="shared" si="7"/>
        <v>0</v>
      </c>
      <c r="AW106" s="71">
        <f t="shared" si="8"/>
        <v>0</v>
      </c>
      <c r="AX106" s="71">
        <f t="shared" si="9"/>
        <v>0</v>
      </c>
      <c r="AY106" s="71">
        <f t="shared" si="10"/>
        <v>0</v>
      </c>
      <c r="AZ106" s="71">
        <f t="shared" si="11"/>
        <v>-0.9254021887</v>
      </c>
      <c r="BA106" s="71">
        <f t="shared" si="12"/>
        <v>-0.6997714782</v>
      </c>
      <c r="BB106" s="71">
        <f t="shared" si="13"/>
        <v>-0.2737019447</v>
      </c>
    </row>
    <row r="107">
      <c r="A107" s="61">
        <v>106.0</v>
      </c>
      <c r="B107" s="66" t="s">
        <v>776</v>
      </c>
      <c r="C107" s="66" t="s">
        <v>1800</v>
      </c>
      <c r="D107" s="66" t="s">
        <v>1801</v>
      </c>
      <c r="E107" s="67">
        <v>30.0</v>
      </c>
      <c r="F107" s="66" t="s">
        <v>1808</v>
      </c>
      <c r="G107" s="66" t="s">
        <v>1825</v>
      </c>
      <c r="H107" s="66" t="s">
        <v>1804</v>
      </c>
      <c r="I107" s="66" t="s">
        <v>1824</v>
      </c>
      <c r="J107" s="67">
        <v>0.0</v>
      </c>
      <c r="K107" s="60"/>
      <c r="L107" s="60"/>
      <c r="M107" s="60"/>
      <c r="N107" s="68">
        <v>0.33</v>
      </c>
      <c r="O107" s="67">
        <v>0.0</v>
      </c>
      <c r="P107" s="67">
        <v>0.0</v>
      </c>
      <c r="Q107" s="67">
        <v>0.0</v>
      </c>
      <c r="R107" s="67">
        <v>1.0</v>
      </c>
      <c r="S107" s="67">
        <v>1.0</v>
      </c>
      <c r="T107" s="67">
        <v>0.0</v>
      </c>
      <c r="U107" s="67">
        <v>0.0</v>
      </c>
      <c r="V107" s="60"/>
      <c r="W107" s="67">
        <v>1.0</v>
      </c>
      <c r="X107" s="67">
        <v>0.0</v>
      </c>
      <c r="Y107" s="67">
        <v>0.0</v>
      </c>
      <c r="Z107" s="67">
        <v>0.0</v>
      </c>
      <c r="AA107" s="67">
        <v>0.0</v>
      </c>
      <c r="AB107" s="67">
        <v>0.0</v>
      </c>
      <c r="AC107" s="67">
        <v>0.0</v>
      </c>
      <c r="AD107" s="67">
        <v>0.0</v>
      </c>
      <c r="AE107" s="67">
        <v>0.0</v>
      </c>
      <c r="AF107" s="67">
        <v>2.0</v>
      </c>
      <c r="AG107" s="67">
        <v>10.0</v>
      </c>
      <c r="AH107" s="69">
        <v>0.5</v>
      </c>
      <c r="AI107" s="69">
        <v>0.1</v>
      </c>
      <c r="AJ107" s="69">
        <v>0.2</v>
      </c>
      <c r="AK107" s="66" t="s">
        <v>1871</v>
      </c>
      <c r="AL107" s="66" t="s">
        <v>1871</v>
      </c>
      <c r="AM107" s="66" t="s">
        <v>1871</v>
      </c>
      <c r="AN107" s="2">
        <f t="shared" si="1"/>
        <v>0</v>
      </c>
      <c r="AO107" s="2">
        <f t="shared" si="2"/>
        <v>0</v>
      </c>
      <c r="AP107" s="2">
        <f t="shared" si="3"/>
        <v>1</v>
      </c>
      <c r="AS107" s="2">
        <f t="shared" si="4"/>
        <v>1</v>
      </c>
      <c r="AT107" s="70">
        <f t="shared" si="5"/>
        <v>-0.01</v>
      </c>
      <c r="AU107" s="71">
        <f t="shared" si="6"/>
        <v>0</v>
      </c>
      <c r="AV107" s="71">
        <f t="shared" si="7"/>
        <v>0</v>
      </c>
      <c r="AW107" s="71">
        <f t="shared" si="8"/>
        <v>0.3453559893</v>
      </c>
      <c r="AX107" s="71">
        <f t="shared" si="9"/>
        <v>0</v>
      </c>
      <c r="AY107" s="71">
        <f t="shared" si="10"/>
        <v>0</v>
      </c>
      <c r="AZ107" s="71">
        <f t="shared" si="11"/>
        <v>-0.2313505472</v>
      </c>
      <c r="BA107" s="71">
        <f t="shared" si="12"/>
        <v>0.001168232852</v>
      </c>
      <c r="BB107" s="71">
        <f t="shared" si="13"/>
        <v>0.115173675</v>
      </c>
    </row>
    <row r="108">
      <c r="A108" s="61">
        <v>107.0</v>
      </c>
      <c r="B108" s="66" t="s">
        <v>460</v>
      </c>
      <c r="C108" s="66" t="s">
        <v>1800</v>
      </c>
      <c r="D108" s="66" t="s">
        <v>1801</v>
      </c>
      <c r="E108" s="67">
        <v>24.0</v>
      </c>
      <c r="F108" s="66" t="s">
        <v>1808</v>
      </c>
      <c r="G108" s="66" t="s">
        <v>1825</v>
      </c>
      <c r="H108" s="66" t="s">
        <v>1804</v>
      </c>
      <c r="I108" s="66" t="s">
        <v>1824</v>
      </c>
      <c r="J108" s="67">
        <v>0.0</v>
      </c>
      <c r="K108" s="60"/>
      <c r="L108" s="60"/>
      <c r="M108" s="60"/>
      <c r="N108" s="68">
        <v>2.0</v>
      </c>
      <c r="O108" s="67">
        <v>0.0</v>
      </c>
      <c r="P108" s="67">
        <v>0.0</v>
      </c>
      <c r="Q108" s="67">
        <v>0.0</v>
      </c>
      <c r="R108" s="67">
        <v>1.0</v>
      </c>
      <c r="S108" s="67">
        <v>1.0</v>
      </c>
      <c r="T108" s="67">
        <v>0.0</v>
      </c>
      <c r="U108" s="67">
        <v>0.0</v>
      </c>
      <c r="V108" s="60"/>
      <c r="W108" s="67">
        <v>5.0</v>
      </c>
      <c r="X108" s="67">
        <v>0.0</v>
      </c>
      <c r="Y108" s="67">
        <v>0.0</v>
      </c>
      <c r="Z108" s="67">
        <v>0.0</v>
      </c>
      <c r="AA108" s="67">
        <v>0.0</v>
      </c>
      <c r="AB108" s="67">
        <v>0.0</v>
      </c>
      <c r="AC108" s="67">
        <v>0.0</v>
      </c>
      <c r="AD108" s="67">
        <v>0.0</v>
      </c>
      <c r="AE108" s="67">
        <v>0.0</v>
      </c>
      <c r="AF108" s="67">
        <v>6.0</v>
      </c>
      <c r="AG108" s="67">
        <v>23.0</v>
      </c>
      <c r="AH108" s="69">
        <v>0.52</v>
      </c>
      <c r="AI108" s="69">
        <v>0.3</v>
      </c>
      <c r="AJ108" s="69">
        <v>0.0</v>
      </c>
      <c r="AK108" s="69">
        <v>0.5</v>
      </c>
      <c r="AL108" s="69">
        <v>0.0</v>
      </c>
      <c r="AM108" s="69">
        <v>0.0</v>
      </c>
      <c r="AN108" s="2">
        <f t="shared" si="1"/>
        <v>0</v>
      </c>
      <c r="AO108" s="2">
        <f t="shared" si="2"/>
        <v>0</v>
      </c>
      <c r="AP108" s="2">
        <f t="shared" si="3"/>
        <v>1</v>
      </c>
      <c r="AS108" s="2">
        <f t="shared" si="4"/>
        <v>1</v>
      </c>
      <c r="AT108" s="70">
        <f t="shared" si="5"/>
        <v>5</v>
      </c>
      <c r="AU108" s="71">
        <f t="shared" si="6"/>
        <v>0</v>
      </c>
      <c r="AV108" s="71">
        <f t="shared" si="7"/>
        <v>0</v>
      </c>
      <c r="AW108" s="71">
        <f t="shared" si="8"/>
        <v>0.3453559893</v>
      </c>
      <c r="AX108" s="71">
        <f t="shared" si="9"/>
        <v>0</v>
      </c>
      <c r="AY108" s="71">
        <f t="shared" si="10"/>
        <v>0</v>
      </c>
      <c r="AZ108" s="71">
        <f t="shared" si="11"/>
        <v>-0.2313505472</v>
      </c>
      <c r="BA108" s="71">
        <f t="shared" si="12"/>
        <v>-0.5841164259</v>
      </c>
      <c r="BB108" s="71">
        <f t="shared" si="13"/>
        <v>-0.4701109838</v>
      </c>
    </row>
    <row r="109">
      <c r="A109" s="61">
        <v>108.0</v>
      </c>
      <c r="B109" s="66" t="s">
        <v>828</v>
      </c>
      <c r="C109" s="66" t="s">
        <v>1800</v>
      </c>
      <c r="D109" s="66" t="s">
        <v>1801</v>
      </c>
      <c r="E109" s="67">
        <v>28.0</v>
      </c>
      <c r="F109" s="66" t="s">
        <v>1808</v>
      </c>
      <c r="G109" s="66" t="s">
        <v>1805</v>
      </c>
      <c r="H109" s="58"/>
      <c r="I109" s="66" t="s">
        <v>1803</v>
      </c>
      <c r="J109" s="67">
        <v>0.0</v>
      </c>
      <c r="K109" s="60"/>
      <c r="L109" s="60"/>
      <c r="M109" s="60"/>
      <c r="N109" s="68">
        <v>1.0</v>
      </c>
      <c r="O109" s="67">
        <v>0.0</v>
      </c>
      <c r="P109" s="67">
        <v>0.0</v>
      </c>
      <c r="Q109" s="67">
        <v>0.0</v>
      </c>
      <c r="R109" s="67">
        <v>0.0</v>
      </c>
      <c r="S109" s="67">
        <v>2.0</v>
      </c>
      <c r="T109" s="67">
        <v>0.0</v>
      </c>
      <c r="U109" s="67">
        <v>0.0</v>
      </c>
      <c r="V109" s="60"/>
      <c r="W109" s="67">
        <v>3.0</v>
      </c>
      <c r="X109" s="67">
        <v>0.0</v>
      </c>
      <c r="Y109" s="67">
        <v>0.0</v>
      </c>
      <c r="Z109" s="67">
        <v>0.0</v>
      </c>
      <c r="AA109" s="67">
        <v>0.0</v>
      </c>
      <c r="AB109" s="67">
        <v>0.0</v>
      </c>
      <c r="AC109" s="67">
        <v>0.0</v>
      </c>
      <c r="AD109" s="67">
        <v>0.0</v>
      </c>
      <c r="AE109" s="67">
        <v>0.0</v>
      </c>
      <c r="AF109" s="67">
        <v>3.0</v>
      </c>
      <c r="AG109" s="67">
        <v>14.0</v>
      </c>
      <c r="AH109" s="69">
        <v>0.57</v>
      </c>
      <c r="AI109" s="69">
        <v>0.14</v>
      </c>
      <c r="AJ109" s="69">
        <v>0.14</v>
      </c>
      <c r="AK109" s="69">
        <v>0.0</v>
      </c>
      <c r="AL109" s="69">
        <v>0.0</v>
      </c>
      <c r="AM109" s="69">
        <v>0.0</v>
      </c>
      <c r="AN109" s="2">
        <f t="shared" si="1"/>
        <v>0</v>
      </c>
      <c r="AO109" s="2">
        <f t="shared" si="2"/>
        <v>0</v>
      </c>
      <c r="AP109" s="2">
        <f t="shared" si="3"/>
        <v>0</v>
      </c>
      <c r="AS109" s="2">
        <f t="shared" si="4"/>
        <v>2</v>
      </c>
      <c r="AT109" s="70">
        <f t="shared" si="5"/>
        <v>1</v>
      </c>
      <c r="AU109" s="71">
        <f t="shared" si="6"/>
        <v>0</v>
      </c>
      <c r="AV109" s="71">
        <f t="shared" si="7"/>
        <v>0</v>
      </c>
      <c r="AW109" s="71">
        <f t="shared" si="8"/>
        <v>0</v>
      </c>
      <c r="AX109" s="71">
        <f t="shared" si="9"/>
        <v>0</v>
      </c>
      <c r="AY109" s="71">
        <f t="shared" si="10"/>
        <v>0</v>
      </c>
      <c r="AZ109" s="71">
        <f t="shared" si="11"/>
        <v>-0.4627010944</v>
      </c>
      <c r="BA109" s="71">
        <f t="shared" si="12"/>
        <v>-0.1168232852</v>
      </c>
      <c r="BB109" s="71">
        <f t="shared" si="13"/>
        <v>-0.5795243795</v>
      </c>
    </row>
    <row r="110">
      <c r="A110" s="61">
        <v>109.0</v>
      </c>
      <c r="B110" s="66" t="s">
        <v>1874</v>
      </c>
      <c r="C110" s="66" t="s">
        <v>1800</v>
      </c>
      <c r="D110" s="66" t="s">
        <v>1801</v>
      </c>
      <c r="E110" s="67">
        <v>25.0</v>
      </c>
      <c r="F110" s="66" t="s">
        <v>1808</v>
      </c>
      <c r="G110" s="66" t="s">
        <v>1806</v>
      </c>
      <c r="H110" s="66" t="s">
        <v>1804</v>
      </c>
      <c r="I110" s="66" t="s">
        <v>1818</v>
      </c>
      <c r="J110" s="67">
        <v>0.0</v>
      </c>
      <c r="K110" s="60"/>
      <c r="L110" s="60"/>
      <c r="M110" s="60"/>
      <c r="N110" s="68">
        <v>0.66</v>
      </c>
      <c r="O110" s="67">
        <v>0.0</v>
      </c>
      <c r="P110" s="67">
        <v>0.0</v>
      </c>
      <c r="Q110" s="67">
        <v>0.0</v>
      </c>
      <c r="R110" s="67">
        <v>1.0</v>
      </c>
      <c r="S110" s="67">
        <v>2.0</v>
      </c>
      <c r="T110" s="67">
        <v>0.0</v>
      </c>
      <c r="U110" s="67">
        <v>0.0</v>
      </c>
      <c r="V110" s="60"/>
      <c r="W110" s="67">
        <v>2.0</v>
      </c>
      <c r="X110" s="67">
        <v>0.0</v>
      </c>
      <c r="Y110" s="67">
        <v>0.0</v>
      </c>
      <c r="Z110" s="67">
        <v>1.0</v>
      </c>
      <c r="AA110" s="67">
        <v>0.0</v>
      </c>
      <c r="AB110" s="67">
        <v>0.0</v>
      </c>
      <c r="AC110" s="67">
        <v>0.0</v>
      </c>
      <c r="AD110" s="67">
        <v>0.0</v>
      </c>
      <c r="AE110" s="67">
        <v>0.0</v>
      </c>
      <c r="AF110" s="67">
        <v>3.0</v>
      </c>
      <c r="AG110" s="67">
        <v>13.0</v>
      </c>
      <c r="AH110" s="69">
        <v>0.54</v>
      </c>
      <c r="AI110" s="69">
        <v>0.08</v>
      </c>
      <c r="AJ110" s="69">
        <v>0.23</v>
      </c>
      <c r="AK110" s="66" t="s">
        <v>1871</v>
      </c>
      <c r="AL110" s="66" t="s">
        <v>1871</v>
      </c>
      <c r="AM110" s="66" t="s">
        <v>1871</v>
      </c>
      <c r="AN110" s="2">
        <f t="shared" si="1"/>
        <v>0</v>
      </c>
      <c r="AO110" s="2">
        <f t="shared" si="2"/>
        <v>0</v>
      </c>
      <c r="AP110" s="2">
        <f t="shared" si="3"/>
        <v>1</v>
      </c>
      <c r="AS110" s="2">
        <f t="shared" si="4"/>
        <v>2</v>
      </c>
      <c r="AT110" s="70">
        <f t="shared" si="5"/>
        <v>-0.02</v>
      </c>
      <c r="AU110" s="71">
        <f t="shared" si="6"/>
        <v>0</v>
      </c>
      <c r="AV110" s="71">
        <f t="shared" si="7"/>
        <v>0</v>
      </c>
      <c r="AW110" s="71">
        <f t="shared" si="8"/>
        <v>0.3453559893</v>
      </c>
      <c r="AX110" s="71">
        <f t="shared" si="9"/>
        <v>0</v>
      </c>
      <c r="AY110" s="71">
        <f t="shared" si="10"/>
        <v>0</v>
      </c>
      <c r="AZ110" s="71">
        <f t="shared" si="11"/>
        <v>-0.4627010944</v>
      </c>
      <c r="BA110" s="71">
        <f t="shared" si="12"/>
        <v>0.002336465704</v>
      </c>
      <c r="BB110" s="71">
        <f t="shared" si="13"/>
        <v>-0.1150086394</v>
      </c>
    </row>
    <row r="111">
      <c r="A111" s="61">
        <v>110.0</v>
      </c>
      <c r="B111" s="66" t="s">
        <v>485</v>
      </c>
      <c r="C111" s="66" t="s">
        <v>1800</v>
      </c>
      <c r="D111" s="66" t="s">
        <v>1801</v>
      </c>
      <c r="E111" s="67">
        <v>31.0</v>
      </c>
      <c r="F111" s="66" t="s">
        <v>1808</v>
      </c>
      <c r="G111" s="66" t="s">
        <v>1816</v>
      </c>
      <c r="H111" s="66" t="s">
        <v>1804</v>
      </c>
      <c r="I111" s="66" t="s">
        <v>1815</v>
      </c>
      <c r="J111" s="67">
        <v>0.0</v>
      </c>
      <c r="K111" s="60"/>
      <c r="L111" s="60"/>
      <c r="M111" s="60"/>
      <c r="N111" s="68">
        <v>0.33</v>
      </c>
      <c r="O111" s="67">
        <v>3.0</v>
      </c>
      <c r="P111" s="67">
        <v>2.0</v>
      </c>
      <c r="Q111" s="67">
        <v>2.0</v>
      </c>
      <c r="R111" s="67">
        <v>0.0</v>
      </c>
      <c r="S111" s="67">
        <v>0.0</v>
      </c>
      <c r="T111" s="67">
        <v>0.0</v>
      </c>
      <c r="U111" s="67">
        <v>0.0</v>
      </c>
      <c r="V111" s="60"/>
      <c r="W111" s="67">
        <v>4.0</v>
      </c>
      <c r="X111" s="67">
        <v>1.0</v>
      </c>
      <c r="Y111" s="67">
        <v>0.0</v>
      </c>
      <c r="Z111" s="67">
        <v>0.0</v>
      </c>
      <c r="AA111" s="67">
        <v>0.0</v>
      </c>
      <c r="AB111" s="67">
        <v>0.0</v>
      </c>
      <c r="AC111" s="67">
        <v>0.0</v>
      </c>
      <c r="AD111" s="67">
        <v>0.0</v>
      </c>
      <c r="AE111" s="67">
        <v>0.0</v>
      </c>
      <c r="AF111" s="67">
        <v>4.0</v>
      </c>
      <c r="AG111" s="67">
        <v>18.0</v>
      </c>
      <c r="AH111" s="69">
        <v>0.72</v>
      </c>
      <c r="AI111" s="69">
        <v>0.17</v>
      </c>
      <c r="AJ111" s="69">
        <v>0.06</v>
      </c>
      <c r="AK111" s="69">
        <v>0.25</v>
      </c>
      <c r="AL111" s="69">
        <v>0.75</v>
      </c>
      <c r="AM111" s="69">
        <v>0.0</v>
      </c>
      <c r="AN111" s="2">
        <f t="shared" si="1"/>
        <v>3</v>
      </c>
      <c r="AO111" s="2">
        <f t="shared" si="2"/>
        <v>0</v>
      </c>
      <c r="AP111" s="2">
        <f t="shared" si="3"/>
        <v>0</v>
      </c>
      <c r="AS111" s="2">
        <f t="shared" si="4"/>
        <v>0</v>
      </c>
      <c r="AT111" s="70">
        <f t="shared" si="5"/>
        <v>0.99</v>
      </c>
      <c r="AU111" s="71">
        <f t="shared" si="6"/>
        <v>2.027207583</v>
      </c>
      <c r="AV111" s="71">
        <f t="shared" si="7"/>
        <v>0</v>
      </c>
      <c r="AW111" s="71">
        <f t="shared" si="8"/>
        <v>0</v>
      </c>
      <c r="AX111" s="71">
        <f t="shared" si="9"/>
        <v>0</v>
      </c>
      <c r="AY111" s="71">
        <f t="shared" si="10"/>
        <v>0</v>
      </c>
      <c r="AZ111" s="71">
        <f t="shared" si="11"/>
        <v>0</v>
      </c>
      <c r="BA111" s="71">
        <f t="shared" si="12"/>
        <v>-0.1156550523</v>
      </c>
      <c r="BB111" s="71">
        <f t="shared" si="13"/>
        <v>1.911552531</v>
      </c>
    </row>
    <row r="112">
      <c r="A112" s="61">
        <v>111.0</v>
      </c>
      <c r="B112" s="66" t="s">
        <v>1086</v>
      </c>
      <c r="C112" s="66" t="s">
        <v>1800</v>
      </c>
      <c r="D112" s="66" t="s">
        <v>1801</v>
      </c>
      <c r="E112" s="67">
        <v>25.0</v>
      </c>
      <c r="F112" s="66" t="s">
        <v>1802</v>
      </c>
      <c r="G112" s="66" t="s">
        <v>1826</v>
      </c>
      <c r="H112" s="58"/>
      <c r="I112" s="66" t="s">
        <v>1827</v>
      </c>
      <c r="J112" s="67">
        <v>0.0</v>
      </c>
      <c r="K112" s="60"/>
      <c r="L112" s="60"/>
      <c r="M112" s="60"/>
      <c r="N112" s="68">
        <v>2.0</v>
      </c>
      <c r="O112" s="67">
        <v>1.0</v>
      </c>
      <c r="P112" s="67">
        <v>0.0</v>
      </c>
      <c r="Q112" s="67">
        <v>0.0</v>
      </c>
      <c r="R112" s="67">
        <v>0.0</v>
      </c>
      <c r="S112" s="67">
        <v>2.0</v>
      </c>
      <c r="T112" s="67">
        <v>0.0</v>
      </c>
      <c r="U112" s="67">
        <v>0.0</v>
      </c>
      <c r="V112" s="60"/>
      <c r="W112" s="67">
        <v>7.0</v>
      </c>
      <c r="X112" s="67">
        <v>1.0</v>
      </c>
      <c r="Y112" s="67">
        <v>0.0</v>
      </c>
      <c r="Z112" s="67">
        <v>0.0</v>
      </c>
      <c r="AA112" s="67">
        <v>0.0</v>
      </c>
      <c r="AB112" s="67">
        <v>0.0</v>
      </c>
      <c r="AC112" s="67">
        <v>0.0</v>
      </c>
      <c r="AD112" s="67">
        <v>0.0</v>
      </c>
      <c r="AE112" s="67">
        <v>0.0</v>
      </c>
      <c r="AF112" s="67">
        <v>7.0</v>
      </c>
      <c r="AG112" s="67">
        <v>28.0</v>
      </c>
      <c r="AH112" s="69">
        <v>0.68</v>
      </c>
      <c r="AI112" s="69">
        <v>0.21</v>
      </c>
      <c r="AJ112" s="69">
        <v>0.07</v>
      </c>
      <c r="AK112" s="69">
        <v>0.0</v>
      </c>
      <c r="AL112" s="69">
        <v>0.0</v>
      </c>
      <c r="AM112" s="69">
        <v>0.4</v>
      </c>
      <c r="AN112" s="2">
        <f t="shared" si="1"/>
        <v>1</v>
      </c>
      <c r="AO112" s="2">
        <f t="shared" si="2"/>
        <v>0</v>
      </c>
      <c r="AP112" s="2">
        <f t="shared" si="3"/>
        <v>0</v>
      </c>
      <c r="AS112" s="2">
        <f t="shared" si="4"/>
        <v>2</v>
      </c>
      <c r="AT112" s="70">
        <f t="shared" si="5"/>
        <v>4</v>
      </c>
      <c r="AU112" s="71">
        <f t="shared" si="6"/>
        <v>0.6757358611</v>
      </c>
      <c r="AV112" s="71">
        <f t="shared" si="7"/>
        <v>0</v>
      </c>
      <c r="AW112" s="71">
        <f t="shared" si="8"/>
        <v>0</v>
      </c>
      <c r="AX112" s="71">
        <f t="shared" si="9"/>
        <v>0</v>
      </c>
      <c r="AY112" s="71">
        <f t="shared" si="10"/>
        <v>0</v>
      </c>
      <c r="AZ112" s="71">
        <f t="shared" si="11"/>
        <v>-0.4627010944</v>
      </c>
      <c r="BA112" s="71">
        <f t="shared" si="12"/>
        <v>-0.4672931407</v>
      </c>
      <c r="BB112" s="71">
        <f t="shared" si="13"/>
        <v>-0.254258374</v>
      </c>
    </row>
    <row r="113">
      <c r="A113" s="61">
        <v>112.0</v>
      </c>
      <c r="B113" s="66" t="s">
        <v>451</v>
      </c>
      <c r="C113" s="66" t="s">
        <v>1800</v>
      </c>
      <c r="D113" s="66" t="s">
        <v>1801</v>
      </c>
      <c r="E113" s="67">
        <v>23.0</v>
      </c>
      <c r="F113" s="66" t="s">
        <v>1802</v>
      </c>
      <c r="G113" s="66" t="s">
        <v>1818</v>
      </c>
      <c r="H113" s="58"/>
      <c r="I113" s="66" t="s">
        <v>1806</v>
      </c>
      <c r="J113" s="67">
        <v>0.0</v>
      </c>
      <c r="K113" s="60"/>
      <c r="L113" s="60"/>
      <c r="M113" s="60"/>
      <c r="N113" s="68">
        <v>1.0</v>
      </c>
      <c r="O113" s="67">
        <v>1.0</v>
      </c>
      <c r="P113" s="67">
        <v>0.0</v>
      </c>
      <c r="Q113" s="67">
        <v>0.0</v>
      </c>
      <c r="R113" s="67">
        <v>1.0</v>
      </c>
      <c r="S113" s="67">
        <v>1.0</v>
      </c>
      <c r="T113" s="67">
        <v>0.0</v>
      </c>
      <c r="U113" s="67">
        <v>0.0</v>
      </c>
      <c r="V113" s="60"/>
      <c r="W113" s="67">
        <v>4.0</v>
      </c>
      <c r="X113" s="67">
        <v>0.0</v>
      </c>
      <c r="Y113" s="67">
        <v>0.0</v>
      </c>
      <c r="Z113" s="67">
        <v>1.0</v>
      </c>
      <c r="AA113" s="67">
        <v>0.0</v>
      </c>
      <c r="AB113" s="67">
        <v>0.0</v>
      </c>
      <c r="AC113" s="67">
        <v>0.0</v>
      </c>
      <c r="AD113" s="67">
        <v>0.0</v>
      </c>
      <c r="AE113" s="67">
        <v>0.0</v>
      </c>
      <c r="AF113" s="67">
        <v>5.0</v>
      </c>
      <c r="AG113" s="67">
        <v>19.0</v>
      </c>
      <c r="AH113" s="69">
        <v>0.42</v>
      </c>
      <c r="AI113" s="69">
        <v>0.11</v>
      </c>
      <c r="AJ113" s="69">
        <v>0.11</v>
      </c>
      <c r="AK113" s="69">
        <v>0.67</v>
      </c>
      <c r="AL113" s="69">
        <v>0.33</v>
      </c>
      <c r="AM113" s="69">
        <v>0.0</v>
      </c>
      <c r="AN113" s="2">
        <f t="shared" si="1"/>
        <v>1</v>
      </c>
      <c r="AO113" s="2">
        <f t="shared" si="2"/>
        <v>0</v>
      </c>
      <c r="AP113" s="2">
        <f t="shared" si="3"/>
        <v>1</v>
      </c>
      <c r="AS113" s="2">
        <f t="shared" si="4"/>
        <v>1</v>
      </c>
      <c r="AT113" s="70">
        <f t="shared" si="5"/>
        <v>2</v>
      </c>
      <c r="AU113" s="71">
        <f t="shared" si="6"/>
        <v>0.6757358611</v>
      </c>
      <c r="AV113" s="71">
        <f t="shared" si="7"/>
        <v>0</v>
      </c>
      <c r="AW113" s="71">
        <f t="shared" si="8"/>
        <v>0.3453559893</v>
      </c>
      <c r="AX113" s="71">
        <f t="shared" si="9"/>
        <v>0</v>
      </c>
      <c r="AY113" s="71">
        <f t="shared" si="10"/>
        <v>0</v>
      </c>
      <c r="AZ113" s="71">
        <f t="shared" si="11"/>
        <v>-0.2313505472</v>
      </c>
      <c r="BA113" s="71">
        <f t="shared" si="12"/>
        <v>-0.2336465704</v>
      </c>
      <c r="BB113" s="71">
        <f t="shared" si="13"/>
        <v>0.5560947328</v>
      </c>
    </row>
    <row r="114">
      <c r="A114" s="61">
        <v>113.0</v>
      </c>
      <c r="B114" s="66" t="s">
        <v>757</v>
      </c>
      <c r="C114" s="66" t="s">
        <v>1800</v>
      </c>
      <c r="D114" s="66" t="s">
        <v>1801</v>
      </c>
      <c r="E114" s="67">
        <v>24.0</v>
      </c>
      <c r="F114" s="66" t="s">
        <v>1802</v>
      </c>
      <c r="G114" s="66" t="s">
        <v>1809</v>
      </c>
      <c r="H114" s="66" t="s">
        <v>1804</v>
      </c>
      <c r="I114" s="66" t="s">
        <v>1817</v>
      </c>
      <c r="J114" s="67">
        <v>0.0</v>
      </c>
      <c r="K114" s="60"/>
      <c r="L114" s="60"/>
      <c r="M114" s="60"/>
      <c r="N114" s="68">
        <v>2.0</v>
      </c>
      <c r="O114" s="67">
        <v>3.0</v>
      </c>
      <c r="P114" s="67">
        <v>4.0</v>
      </c>
      <c r="Q114" s="67">
        <v>4.0</v>
      </c>
      <c r="R114" s="67">
        <v>1.0</v>
      </c>
      <c r="S114" s="67">
        <v>1.0</v>
      </c>
      <c r="T114" s="67">
        <v>2.0</v>
      </c>
      <c r="U114" s="67">
        <v>0.0</v>
      </c>
      <c r="V114" s="60"/>
      <c r="W114" s="67">
        <v>9.0</v>
      </c>
      <c r="X114" s="67">
        <v>0.0</v>
      </c>
      <c r="Y114" s="67">
        <v>0.0</v>
      </c>
      <c r="Z114" s="67">
        <v>0.0</v>
      </c>
      <c r="AA114" s="67">
        <v>0.0</v>
      </c>
      <c r="AB114" s="67">
        <v>0.0</v>
      </c>
      <c r="AC114" s="67">
        <v>0.0</v>
      </c>
      <c r="AD114" s="67">
        <v>0.0</v>
      </c>
      <c r="AE114" s="67">
        <v>0.0</v>
      </c>
      <c r="AF114" s="67">
        <v>10.0</v>
      </c>
      <c r="AG114" s="67">
        <v>40.0</v>
      </c>
      <c r="AH114" s="69">
        <v>0.7</v>
      </c>
      <c r="AI114" s="69">
        <v>0.18</v>
      </c>
      <c r="AJ114" s="69">
        <v>0.13</v>
      </c>
      <c r="AK114" s="69">
        <v>0.38</v>
      </c>
      <c r="AL114" s="69">
        <v>0.0</v>
      </c>
      <c r="AM114" s="69">
        <v>0.13</v>
      </c>
      <c r="AN114" s="2">
        <f t="shared" si="1"/>
        <v>1</v>
      </c>
      <c r="AO114" s="2">
        <f t="shared" si="2"/>
        <v>2</v>
      </c>
      <c r="AP114" s="2">
        <f t="shared" si="3"/>
        <v>1</v>
      </c>
      <c r="AS114" s="2">
        <f t="shared" si="4"/>
        <v>1</v>
      </c>
      <c r="AT114" s="70">
        <f t="shared" si="5"/>
        <v>5</v>
      </c>
      <c r="AU114" s="71">
        <f t="shared" si="6"/>
        <v>0.6757358611</v>
      </c>
      <c r="AV114" s="71">
        <f t="shared" si="7"/>
        <v>3.326190377</v>
      </c>
      <c r="AW114" s="71">
        <f t="shared" si="8"/>
        <v>0.3453559893</v>
      </c>
      <c r="AX114" s="71">
        <f t="shared" si="9"/>
        <v>0</v>
      </c>
      <c r="AY114" s="71">
        <f t="shared" si="10"/>
        <v>0</v>
      </c>
      <c r="AZ114" s="71">
        <f t="shared" si="11"/>
        <v>-0.2313505472</v>
      </c>
      <c r="BA114" s="71">
        <f t="shared" si="12"/>
        <v>-0.5841164259</v>
      </c>
      <c r="BB114" s="71">
        <f t="shared" si="13"/>
        <v>3.531815254</v>
      </c>
    </row>
    <row r="115">
      <c r="A115" s="61">
        <v>114.0</v>
      </c>
      <c r="B115" s="66" t="s">
        <v>523</v>
      </c>
      <c r="C115" s="66" t="s">
        <v>1800</v>
      </c>
      <c r="D115" s="66" t="s">
        <v>1801</v>
      </c>
      <c r="E115" s="67">
        <v>28.0</v>
      </c>
      <c r="F115" s="66" t="s">
        <v>1808</v>
      </c>
      <c r="G115" s="66" t="s">
        <v>1814</v>
      </c>
      <c r="H115" s="58"/>
      <c r="I115" s="66" t="s">
        <v>1813</v>
      </c>
      <c r="J115" s="67">
        <v>0.0</v>
      </c>
      <c r="K115" s="60"/>
      <c r="L115" s="60"/>
      <c r="M115" s="60"/>
      <c r="N115" s="68">
        <v>1.0</v>
      </c>
      <c r="O115" s="67">
        <v>2.0</v>
      </c>
      <c r="P115" s="67">
        <v>0.0</v>
      </c>
      <c r="Q115" s="67">
        <v>0.0</v>
      </c>
      <c r="R115" s="67">
        <v>0.0</v>
      </c>
      <c r="S115" s="67">
        <v>1.0</v>
      </c>
      <c r="T115" s="67">
        <v>0.0</v>
      </c>
      <c r="U115" s="67">
        <v>0.0</v>
      </c>
      <c r="V115" s="60"/>
      <c r="W115" s="67">
        <v>5.0</v>
      </c>
      <c r="X115" s="67">
        <v>0.0</v>
      </c>
      <c r="Y115" s="67">
        <v>0.0</v>
      </c>
      <c r="Z115" s="67">
        <v>0.0</v>
      </c>
      <c r="AA115" s="67">
        <v>0.0</v>
      </c>
      <c r="AB115" s="67">
        <v>0.0</v>
      </c>
      <c r="AC115" s="67">
        <v>0.0</v>
      </c>
      <c r="AD115" s="67">
        <v>0.0</v>
      </c>
      <c r="AE115" s="67">
        <v>0.0</v>
      </c>
      <c r="AF115" s="67">
        <v>5.0</v>
      </c>
      <c r="AG115" s="67">
        <v>19.0</v>
      </c>
      <c r="AH115" s="69">
        <v>0.63</v>
      </c>
      <c r="AI115" s="69">
        <v>0.16</v>
      </c>
      <c r="AJ115" s="69">
        <v>0.11</v>
      </c>
      <c r="AK115" s="69">
        <v>0.25</v>
      </c>
      <c r="AL115" s="69">
        <v>0.5</v>
      </c>
      <c r="AM115" s="69">
        <v>0.25</v>
      </c>
      <c r="AN115" s="2">
        <f t="shared" si="1"/>
        <v>2</v>
      </c>
      <c r="AO115" s="2">
        <f t="shared" si="2"/>
        <v>0</v>
      </c>
      <c r="AP115" s="2">
        <f t="shared" si="3"/>
        <v>0</v>
      </c>
      <c r="AS115" s="2">
        <f t="shared" si="4"/>
        <v>1</v>
      </c>
      <c r="AT115" s="70">
        <f t="shared" si="5"/>
        <v>2</v>
      </c>
      <c r="AU115" s="71">
        <f t="shared" si="6"/>
        <v>1.351471722</v>
      </c>
      <c r="AV115" s="71">
        <f t="shared" si="7"/>
        <v>0</v>
      </c>
      <c r="AW115" s="71">
        <f t="shared" si="8"/>
        <v>0</v>
      </c>
      <c r="AX115" s="71">
        <f t="shared" si="9"/>
        <v>0</v>
      </c>
      <c r="AY115" s="71">
        <f t="shared" si="10"/>
        <v>0</v>
      </c>
      <c r="AZ115" s="71">
        <f t="shared" si="11"/>
        <v>-0.2313505472</v>
      </c>
      <c r="BA115" s="71">
        <f t="shared" si="12"/>
        <v>-0.2336465704</v>
      </c>
      <c r="BB115" s="71">
        <f t="shared" si="13"/>
        <v>0.8864746047</v>
      </c>
    </row>
    <row r="116">
      <c r="A116" s="61">
        <v>115.0</v>
      </c>
      <c r="B116" s="66" t="s">
        <v>972</v>
      </c>
      <c r="C116" s="66" t="s">
        <v>1800</v>
      </c>
      <c r="D116" s="66" t="s">
        <v>1801</v>
      </c>
      <c r="E116" s="67">
        <v>25.0</v>
      </c>
      <c r="F116" s="66" t="s">
        <v>1802</v>
      </c>
      <c r="G116" s="66" t="s">
        <v>1810</v>
      </c>
      <c r="H116" s="66" t="s">
        <v>1804</v>
      </c>
      <c r="I116" s="66" t="s">
        <v>1809</v>
      </c>
      <c r="J116" s="67">
        <v>0.0</v>
      </c>
      <c r="K116" s="60"/>
      <c r="L116" s="60"/>
      <c r="M116" s="60"/>
      <c r="N116" s="68">
        <v>1.0</v>
      </c>
      <c r="O116" s="67">
        <v>3.0</v>
      </c>
      <c r="P116" s="67">
        <v>1.0</v>
      </c>
      <c r="Q116" s="67">
        <v>1.0</v>
      </c>
      <c r="R116" s="67">
        <v>0.0</v>
      </c>
      <c r="S116" s="67">
        <v>0.0</v>
      </c>
      <c r="T116" s="67">
        <v>0.0</v>
      </c>
      <c r="U116" s="67">
        <v>0.0</v>
      </c>
      <c r="V116" s="60"/>
      <c r="W116" s="67">
        <v>6.0</v>
      </c>
      <c r="X116" s="67">
        <v>0.0</v>
      </c>
      <c r="Y116" s="67">
        <v>0.0</v>
      </c>
      <c r="Z116" s="67">
        <v>0.0</v>
      </c>
      <c r="AA116" s="67">
        <v>0.0</v>
      </c>
      <c r="AB116" s="67">
        <v>0.0</v>
      </c>
      <c r="AC116" s="67">
        <v>0.0</v>
      </c>
      <c r="AD116" s="67">
        <v>0.0</v>
      </c>
      <c r="AE116" s="67">
        <v>0.0</v>
      </c>
      <c r="AF116" s="67">
        <v>6.0</v>
      </c>
      <c r="AG116" s="67">
        <v>25.0</v>
      </c>
      <c r="AH116" s="69">
        <v>0.64</v>
      </c>
      <c r="AI116" s="69">
        <v>0.24</v>
      </c>
      <c r="AJ116" s="69">
        <v>0.12</v>
      </c>
      <c r="AK116" s="69">
        <v>0.5</v>
      </c>
      <c r="AL116" s="69">
        <v>0.33</v>
      </c>
      <c r="AM116" s="69">
        <v>0.0</v>
      </c>
      <c r="AN116" s="2">
        <f t="shared" si="1"/>
        <v>3</v>
      </c>
      <c r="AO116" s="2">
        <f t="shared" si="2"/>
        <v>0</v>
      </c>
      <c r="AP116" s="2">
        <f t="shared" si="3"/>
        <v>0</v>
      </c>
      <c r="AS116" s="2">
        <f t="shared" si="4"/>
        <v>0</v>
      </c>
      <c r="AT116" s="70">
        <f t="shared" si="5"/>
        <v>3</v>
      </c>
      <c r="AU116" s="71">
        <f t="shared" si="6"/>
        <v>2.027207583</v>
      </c>
      <c r="AV116" s="71">
        <f t="shared" si="7"/>
        <v>0</v>
      </c>
      <c r="AW116" s="71">
        <f t="shared" si="8"/>
        <v>0</v>
      </c>
      <c r="AX116" s="71">
        <f t="shared" si="9"/>
        <v>0</v>
      </c>
      <c r="AY116" s="71">
        <f t="shared" si="10"/>
        <v>0</v>
      </c>
      <c r="AZ116" s="71">
        <f t="shared" si="11"/>
        <v>0</v>
      </c>
      <c r="BA116" s="71">
        <f t="shared" si="12"/>
        <v>-0.3504698555</v>
      </c>
      <c r="BB116" s="71">
        <f t="shared" si="13"/>
        <v>1.676737728</v>
      </c>
    </row>
    <row r="117">
      <c r="A117" s="61">
        <v>116.0</v>
      </c>
      <c r="B117" s="66" t="s">
        <v>1117</v>
      </c>
      <c r="C117" s="66" t="s">
        <v>1800</v>
      </c>
      <c r="D117" s="66" t="s">
        <v>1801</v>
      </c>
      <c r="E117" s="67">
        <v>26.0</v>
      </c>
      <c r="F117" s="66" t="s">
        <v>1802</v>
      </c>
      <c r="G117" s="66" t="s">
        <v>1817</v>
      </c>
      <c r="H117" s="58"/>
      <c r="I117" s="66" t="s">
        <v>1809</v>
      </c>
      <c r="J117" s="67">
        <v>0.0</v>
      </c>
      <c r="K117" s="60"/>
      <c r="L117" s="60"/>
      <c r="M117" s="60"/>
      <c r="N117" s="68">
        <v>1.0</v>
      </c>
      <c r="O117" s="67">
        <v>1.0</v>
      </c>
      <c r="P117" s="67">
        <v>0.0</v>
      </c>
      <c r="Q117" s="67">
        <v>0.0</v>
      </c>
      <c r="R117" s="67">
        <v>0.0</v>
      </c>
      <c r="S117" s="67">
        <v>0.0</v>
      </c>
      <c r="T117" s="67">
        <v>0.0</v>
      </c>
      <c r="U117" s="67">
        <v>0.0</v>
      </c>
      <c r="V117" s="60"/>
      <c r="W117" s="67">
        <v>3.0</v>
      </c>
      <c r="X117" s="67">
        <v>0.0</v>
      </c>
      <c r="Y117" s="67">
        <v>0.0</v>
      </c>
      <c r="Z117" s="67">
        <v>0.0</v>
      </c>
      <c r="AA117" s="67">
        <v>0.0</v>
      </c>
      <c r="AB117" s="67">
        <v>1.0</v>
      </c>
      <c r="AC117" s="67">
        <v>0.0</v>
      </c>
      <c r="AD117" s="67">
        <v>0.0</v>
      </c>
      <c r="AE117" s="67">
        <v>0.0</v>
      </c>
      <c r="AF117" s="67">
        <v>4.0</v>
      </c>
      <c r="AG117" s="67">
        <v>11.0</v>
      </c>
      <c r="AH117" s="69">
        <v>0.82</v>
      </c>
      <c r="AI117" s="69">
        <v>0.27</v>
      </c>
      <c r="AJ117" s="69">
        <v>0.0</v>
      </c>
      <c r="AK117" s="69">
        <v>0.5</v>
      </c>
      <c r="AL117" s="69">
        <v>0.0</v>
      </c>
      <c r="AM117" s="69">
        <v>0.0</v>
      </c>
      <c r="AN117" s="2">
        <f t="shared" si="1"/>
        <v>1</v>
      </c>
      <c r="AO117" s="2">
        <f t="shared" si="2"/>
        <v>0</v>
      </c>
      <c r="AP117" s="2">
        <f t="shared" si="3"/>
        <v>0</v>
      </c>
      <c r="AS117" s="2">
        <f t="shared" si="4"/>
        <v>0</v>
      </c>
      <c r="AT117" s="70">
        <f t="shared" si="5"/>
        <v>3</v>
      </c>
      <c r="AU117" s="71">
        <f t="shared" si="6"/>
        <v>0.6757358611</v>
      </c>
      <c r="AV117" s="71">
        <f t="shared" si="7"/>
        <v>0</v>
      </c>
      <c r="AW117" s="71">
        <f t="shared" si="8"/>
        <v>0</v>
      </c>
      <c r="AX117" s="71">
        <f t="shared" si="9"/>
        <v>0</v>
      </c>
      <c r="AY117" s="71">
        <f t="shared" si="10"/>
        <v>0</v>
      </c>
      <c r="AZ117" s="71">
        <f t="shared" si="11"/>
        <v>0</v>
      </c>
      <c r="BA117" s="71">
        <f t="shared" si="12"/>
        <v>-0.3504698555</v>
      </c>
      <c r="BB117" s="71">
        <f t="shared" si="13"/>
        <v>0.3252660056</v>
      </c>
    </row>
    <row r="118">
      <c r="A118" s="61">
        <v>117.0</v>
      </c>
      <c r="B118" s="66" t="s">
        <v>669</v>
      </c>
      <c r="C118" s="66" t="s">
        <v>1800</v>
      </c>
      <c r="D118" s="66" t="s">
        <v>1801</v>
      </c>
      <c r="E118" s="67">
        <v>26.0</v>
      </c>
      <c r="F118" s="66" t="s">
        <v>1802</v>
      </c>
      <c r="G118" s="66" t="s">
        <v>1822</v>
      </c>
      <c r="H118" s="66" t="s">
        <v>1804</v>
      </c>
      <c r="I118" s="66" t="s">
        <v>1821</v>
      </c>
      <c r="J118" s="67">
        <v>0.0</v>
      </c>
      <c r="K118" s="60"/>
      <c r="L118" s="60"/>
      <c r="M118" s="60"/>
      <c r="N118" s="68">
        <v>1.0</v>
      </c>
      <c r="O118" s="67">
        <v>0.0</v>
      </c>
      <c r="P118" s="67">
        <v>0.0</v>
      </c>
      <c r="Q118" s="67">
        <v>0.0</v>
      </c>
      <c r="R118" s="67">
        <v>0.0</v>
      </c>
      <c r="S118" s="67">
        <v>2.0</v>
      </c>
      <c r="T118" s="67">
        <v>0.0</v>
      </c>
      <c r="U118" s="67">
        <v>0.0</v>
      </c>
      <c r="V118" s="60"/>
      <c r="W118" s="67">
        <v>3.0</v>
      </c>
      <c r="X118" s="67">
        <v>0.0</v>
      </c>
      <c r="Y118" s="67">
        <v>0.0</v>
      </c>
      <c r="Z118" s="67">
        <v>0.0</v>
      </c>
      <c r="AA118" s="67">
        <v>0.0</v>
      </c>
      <c r="AB118" s="67">
        <v>0.0</v>
      </c>
      <c r="AC118" s="67">
        <v>0.0</v>
      </c>
      <c r="AD118" s="67">
        <v>0.0</v>
      </c>
      <c r="AE118" s="67">
        <v>0.0</v>
      </c>
      <c r="AF118" s="67">
        <v>3.0</v>
      </c>
      <c r="AG118" s="67">
        <v>12.0</v>
      </c>
      <c r="AH118" s="69">
        <v>0.67</v>
      </c>
      <c r="AI118" s="69">
        <v>0.25</v>
      </c>
      <c r="AJ118" s="69">
        <v>0.17</v>
      </c>
      <c r="AK118" s="69">
        <v>0.0</v>
      </c>
      <c r="AL118" s="69">
        <v>0.0</v>
      </c>
      <c r="AM118" s="69">
        <v>0.0</v>
      </c>
      <c r="AN118" s="2">
        <f t="shared" si="1"/>
        <v>0</v>
      </c>
      <c r="AO118" s="2">
        <f t="shared" si="2"/>
        <v>0</v>
      </c>
      <c r="AP118" s="2">
        <f t="shared" si="3"/>
        <v>0</v>
      </c>
      <c r="AS118" s="2">
        <f t="shared" si="4"/>
        <v>2</v>
      </c>
      <c r="AT118" s="70">
        <f t="shared" si="5"/>
        <v>1</v>
      </c>
      <c r="AU118" s="71">
        <f t="shared" si="6"/>
        <v>0</v>
      </c>
      <c r="AV118" s="71">
        <f t="shared" si="7"/>
        <v>0</v>
      </c>
      <c r="AW118" s="71">
        <f t="shared" si="8"/>
        <v>0</v>
      </c>
      <c r="AX118" s="71">
        <f t="shared" si="9"/>
        <v>0</v>
      </c>
      <c r="AY118" s="71">
        <f t="shared" si="10"/>
        <v>0</v>
      </c>
      <c r="AZ118" s="71">
        <f t="shared" si="11"/>
        <v>-0.4627010944</v>
      </c>
      <c r="BA118" s="71">
        <f t="shared" si="12"/>
        <v>-0.1168232852</v>
      </c>
      <c r="BB118" s="71">
        <f t="shared" si="13"/>
        <v>-0.5795243795</v>
      </c>
    </row>
    <row r="119">
      <c r="A119" s="61">
        <v>118.0</v>
      </c>
      <c r="B119" s="66" t="s">
        <v>932</v>
      </c>
      <c r="C119" s="66" t="s">
        <v>1800</v>
      </c>
      <c r="D119" s="66" t="s">
        <v>1801</v>
      </c>
      <c r="E119" s="67">
        <v>26.0</v>
      </c>
      <c r="F119" s="66" t="s">
        <v>1802</v>
      </c>
      <c r="G119" s="66" t="s">
        <v>1822</v>
      </c>
      <c r="H119" s="66" t="s">
        <v>1804</v>
      </c>
      <c r="I119" s="66" t="s">
        <v>1821</v>
      </c>
      <c r="J119" s="67">
        <v>0.0</v>
      </c>
      <c r="K119" s="60"/>
      <c r="L119" s="60"/>
      <c r="M119" s="60"/>
      <c r="N119" s="68">
        <v>2.0</v>
      </c>
      <c r="O119" s="67">
        <v>0.0</v>
      </c>
      <c r="P119" s="67">
        <v>0.0</v>
      </c>
      <c r="Q119" s="67">
        <v>0.0</v>
      </c>
      <c r="R119" s="67">
        <v>1.0</v>
      </c>
      <c r="S119" s="67">
        <v>0.0</v>
      </c>
      <c r="T119" s="67">
        <v>0.0</v>
      </c>
      <c r="U119" s="67">
        <v>0.0</v>
      </c>
      <c r="V119" s="60"/>
      <c r="W119" s="67">
        <v>6.0</v>
      </c>
      <c r="X119" s="67">
        <v>0.0</v>
      </c>
      <c r="Y119" s="67">
        <v>0.0</v>
      </c>
      <c r="Z119" s="67">
        <v>0.0</v>
      </c>
      <c r="AA119" s="67">
        <v>0.0</v>
      </c>
      <c r="AB119" s="67">
        <v>0.0</v>
      </c>
      <c r="AC119" s="67">
        <v>0.0</v>
      </c>
      <c r="AD119" s="67">
        <v>0.0</v>
      </c>
      <c r="AE119" s="67">
        <v>0.0</v>
      </c>
      <c r="AF119" s="67">
        <v>7.0</v>
      </c>
      <c r="AG119" s="67">
        <v>21.0</v>
      </c>
      <c r="AH119" s="69">
        <v>0.67</v>
      </c>
      <c r="AI119" s="69">
        <v>0.19</v>
      </c>
      <c r="AJ119" s="69">
        <v>0.05</v>
      </c>
      <c r="AK119" s="69">
        <v>0.17</v>
      </c>
      <c r="AL119" s="69">
        <v>0.17</v>
      </c>
      <c r="AM119" s="69">
        <v>0.33</v>
      </c>
      <c r="AN119" s="2">
        <f t="shared" si="1"/>
        <v>0</v>
      </c>
      <c r="AO119" s="2">
        <f t="shared" si="2"/>
        <v>0</v>
      </c>
      <c r="AP119" s="2">
        <f t="shared" si="3"/>
        <v>1</v>
      </c>
      <c r="AS119" s="2">
        <f t="shared" si="4"/>
        <v>0</v>
      </c>
      <c r="AT119" s="70">
        <f t="shared" si="5"/>
        <v>6</v>
      </c>
      <c r="AU119" s="71">
        <f t="shared" si="6"/>
        <v>0</v>
      </c>
      <c r="AV119" s="71">
        <f t="shared" si="7"/>
        <v>0</v>
      </c>
      <c r="AW119" s="71">
        <f t="shared" si="8"/>
        <v>0.3453559893</v>
      </c>
      <c r="AX119" s="71">
        <f t="shared" si="9"/>
        <v>0</v>
      </c>
      <c r="AY119" s="71">
        <f t="shared" si="10"/>
        <v>0</v>
      </c>
      <c r="AZ119" s="71">
        <f t="shared" si="11"/>
        <v>0</v>
      </c>
      <c r="BA119" s="71">
        <f t="shared" si="12"/>
        <v>-0.7009397111</v>
      </c>
      <c r="BB119" s="71">
        <f t="shared" si="13"/>
        <v>-0.3555837218</v>
      </c>
    </row>
    <row r="120">
      <c r="A120" s="61">
        <v>119.0</v>
      </c>
      <c r="B120" s="66" t="s">
        <v>1875</v>
      </c>
      <c r="C120" s="66" t="s">
        <v>1800</v>
      </c>
      <c r="D120" s="66" t="s">
        <v>1801</v>
      </c>
      <c r="E120" s="67">
        <v>26.0</v>
      </c>
      <c r="F120" s="66" t="s">
        <v>1802</v>
      </c>
      <c r="G120" s="66" t="s">
        <v>1810</v>
      </c>
      <c r="H120" s="66" t="s">
        <v>1804</v>
      </c>
      <c r="I120" s="66" t="s">
        <v>1809</v>
      </c>
      <c r="J120" s="67">
        <v>0.0</v>
      </c>
      <c r="K120" s="60"/>
      <c r="L120" s="60"/>
      <c r="M120" s="60"/>
      <c r="N120" s="68">
        <v>1.0</v>
      </c>
      <c r="O120" s="67">
        <v>0.0</v>
      </c>
      <c r="P120" s="67">
        <v>0.0</v>
      </c>
      <c r="Q120" s="67">
        <v>0.0</v>
      </c>
      <c r="R120" s="67">
        <v>0.0</v>
      </c>
      <c r="S120" s="67">
        <v>1.0</v>
      </c>
      <c r="T120" s="67">
        <v>0.0</v>
      </c>
      <c r="U120" s="67">
        <v>0.0</v>
      </c>
      <c r="V120" s="60"/>
      <c r="W120" s="67">
        <v>4.0</v>
      </c>
      <c r="X120" s="67">
        <v>0.0</v>
      </c>
      <c r="Y120" s="67">
        <v>0.0</v>
      </c>
      <c r="Z120" s="67">
        <v>0.0</v>
      </c>
      <c r="AA120" s="67">
        <v>0.0</v>
      </c>
      <c r="AB120" s="67">
        <v>0.0</v>
      </c>
      <c r="AC120" s="67">
        <v>0.0</v>
      </c>
      <c r="AD120" s="67">
        <v>0.0</v>
      </c>
      <c r="AE120" s="67">
        <v>0.0</v>
      </c>
      <c r="AF120" s="67">
        <v>4.0</v>
      </c>
      <c r="AG120" s="67">
        <v>17.0</v>
      </c>
      <c r="AH120" s="69">
        <v>0.71</v>
      </c>
      <c r="AI120" s="69">
        <v>0.24</v>
      </c>
      <c r="AJ120" s="69">
        <v>0.06</v>
      </c>
      <c r="AK120" s="69">
        <v>0.67</v>
      </c>
      <c r="AL120" s="69">
        <v>0.33</v>
      </c>
      <c r="AM120" s="69">
        <v>0.0</v>
      </c>
      <c r="AN120" s="2">
        <f t="shared" si="1"/>
        <v>0</v>
      </c>
      <c r="AO120" s="2">
        <f t="shared" si="2"/>
        <v>0</v>
      </c>
      <c r="AP120" s="2">
        <f t="shared" si="3"/>
        <v>0</v>
      </c>
      <c r="AS120" s="2">
        <f t="shared" si="4"/>
        <v>1</v>
      </c>
      <c r="AT120" s="70">
        <f t="shared" si="5"/>
        <v>2</v>
      </c>
      <c r="AU120" s="71">
        <f t="shared" si="6"/>
        <v>0</v>
      </c>
      <c r="AV120" s="71">
        <f t="shared" si="7"/>
        <v>0</v>
      </c>
      <c r="AW120" s="71">
        <f t="shared" si="8"/>
        <v>0</v>
      </c>
      <c r="AX120" s="71">
        <f t="shared" si="9"/>
        <v>0</v>
      </c>
      <c r="AY120" s="71">
        <f t="shared" si="10"/>
        <v>0</v>
      </c>
      <c r="AZ120" s="71">
        <f t="shared" si="11"/>
        <v>-0.2313505472</v>
      </c>
      <c r="BA120" s="71">
        <f t="shared" si="12"/>
        <v>-0.2336465704</v>
      </c>
      <c r="BB120" s="71">
        <f t="shared" si="13"/>
        <v>-0.4649971175</v>
      </c>
    </row>
    <row r="121">
      <c r="A121" s="61">
        <v>120.0</v>
      </c>
      <c r="B121" s="66" t="s">
        <v>785</v>
      </c>
      <c r="C121" s="66" t="s">
        <v>1800</v>
      </c>
      <c r="D121" s="66" t="s">
        <v>1801</v>
      </c>
      <c r="E121" s="67">
        <v>26.0</v>
      </c>
      <c r="F121" s="66" t="s">
        <v>1808</v>
      </c>
      <c r="G121" s="66" t="s">
        <v>1812</v>
      </c>
      <c r="H121" s="58"/>
      <c r="I121" s="66" t="s">
        <v>1811</v>
      </c>
      <c r="J121" s="67">
        <v>0.0</v>
      </c>
      <c r="K121" s="60"/>
      <c r="L121" s="60"/>
      <c r="M121" s="60"/>
      <c r="N121" s="68">
        <v>1.0</v>
      </c>
      <c r="O121" s="67">
        <v>1.0</v>
      </c>
      <c r="P121" s="67">
        <v>0.0</v>
      </c>
      <c r="Q121" s="67">
        <v>0.0</v>
      </c>
      <c r="R121" s="67">
        <v>0.0</v>
      </c>
      <c r="S121" s="67">
        <v>3.0</v>
      </c>
      <c r="T121" s="67">
        <v>0.0</v>
      </c>
      <c r="U121" s="67">
        <v>0.0</v>
      </c>
      <c r="V121" s="60"/>
      <c r="W121" s="67">
        <v>4.0</v>
      </c>
      <c r="X121" s="67">
        <v>0.0</v>
      </c>
      <c r="Y121" s="67">
        <v>0.0</v>
      </c>
      <c r="Z121" s="67">
        <v>0.0</v>
      </c>
      <c r="AA121" s="67">
        <v>0.0</v>
      </c>
      <c r="AB121" s="67">
        <v>0.0</v>
      </c>
      <c r="AC121" s="67">
        <v>0.0</v>
      </c>
      <c r="AD121" s="67">
        <v>0.0</v>
      </c>
      <c r="AE121" s="67">
        <v>0.0</v>
      </c>
      <c r="AF121" s="67">
        <v>4.0</v>
      </c>
      <c r="AG121" s="67">
        <v>13.0</v>
      </c>
      <c r="AH121" s="69">
        <v>0.85</v>
      </c>
      <c r="AI121" s="69">
        <v>0.15</v>
      </c>
      <c r="AJ121" s="69">
        <v>0.15</v>
      </c>
      <c r="AK121" s="69">
        <v>1.0</v>
      </c>
      <c r="AL121" s="69">
        <v>0.0</v>
      </c>
      <c r="AM121" s="69">
        <v>0.0</v>
      </c>
      <c r="AN121" s="2">
        <f t="shared" si="1"/>
        <v>1</v>
      </c>
      <c r="AO121" s="2">
        <f t="shared" si="2"/>
        <v>0</v>
      </c>
      <c r="AP121" s="2">
        <f t="shared" si="3"/>
        <v>0</v>
      </c>
      <c r="AS121" s="2">
        <f t="shared" si="4"/>
        <v>3</v>
      </c>
      <c r="AT121" s="70">
        <f t="shared" si="5"/>
        <v>0</v>
      </c>
      <c r="AU121" s="71">
        <f t="shared" si="6"/>
        <v>0.6757358611</v>
      </c>
      <c r="AV121" s="71">
        <f t="shared" si="7"/>
        <v>0</v>
      </c>
      <c r="AW121" s="71">
        <f t="shared" si="8"/>
        <v>0</v>
      </c>
      <c r="AX121" s="71">
        <f t="shared" si="9"/>
        <v>0</v>
      </c>
      <c r="AY121" s="71">
        <f t="shared" si="10"/>
        <v>0</v>
      </c>
      <c r="AZ121" s="71">
        <f t="shared" si="11"/>
        <v>-0.6940516415</v>
      </c>
      <c r="BA121" s="71">
        <f t="shared" si="12"/>
        <v>0</v>
      </c>
      <c r="BB121" s="71">
        <f t="shared" si="13"/>
        <v>-0.01831578044</v>
      </c>
    </row>
    <row r="122">
      <c r="A122" s="61">
        <v>121.0</v>
      </c>
      <c r="B122" s="66" t="s">
        <v>517</v>
      </c>
      <c r="C122" s="66" t="s">
        <v>1800</v>
      </c>
      <c r="D122" s="66" t="s">
        <v>1801</v>
      </c>
      <c r="E122" s="67">
        <v>24.0</v>
      </c>
      <c r="F122" s="66" t="s">
        <v>1802</v>
      </c>
      <c r="G122" s="66" t="s">
        <v>1806</v>
      </c>
      <c r="H122" s="58"/>
      <c r="I122" s="66" t="s">
        <v>1807</v>
      </c>
      <c r="J122" s="67">
        <v>0.0</v>
      </c>
      <c r="K122" s="60"/>
      <c r="L122" s="60"/>
      <c r="M122" s="60"/>
      <c r="N122" s="68">
        <v>1.33</v>
      </c>
      <c r="O122" s="67">
        <v>2.0</v>
      </c>
      <c r="P122" s="67">
        <v>0.0</v>
      </c>
      <c r="Q122" s="67">
        <v>0.0</v>
      </c>
      <c r="R122" s="67">
        <v>0.0</v>
      </c>
      <c r="S122" s="67">
        <v>1.0</v>
      </c>
      <c r="T122" s="67">
        <v>0.0</v>
      </c>
      <c r="U122" s="67">
        <v>0.0</v>
      </c>
      <c r="V122" s="60"/>
      <c r="W122" s="67">
        <v>5.0</v>
      </c>
      <c r="X122" s="67">
        <v>0.0</v>
      </c>
      <c r="Y122" s="67">
        <v>0.0</v>
      </c>
      <c r="Z122" s="67">
        <v>0.0</v>
      </c>
      <c r="AA122" s="67">
        <v>0.0</v>
      </c>
      <c r="AB122" s="67">
        <v>0.0</v>
      </c>
      <c r="AC122" s="67">
        <v>0.0</v>
      </c>
      <c r="AD122" s="67">
        <v>0.0</v>
      </c>
      <c r="AE122" s="67">
        <v>0.0</v>
      </c>
      <c r="AF122" s="67">
        <v>5.0</v>
      </c>
      <c r="AG122" s="67">
        <v>17.0</v>
      </c>
      <c r="AH122" s="69">
        <v>0.76</v>
      </c>
      <c r="AI122" s="69">
        <v>0.12</v>
      </c>
      <c r="AJ122" s="69">
        <v>0.06</v>
      </c>
      <c r="AK122" s="69">
        <v>0.75</v>
      </c>
      <c r="AL122" s="69">
        <v>0.25</v>
      </c>
      <c r="AM122" s="69">
        <v>0.0</v>
      </c>
      <c r="AN122" s="2">
        <f t="shared" si="1"/>
        <v>2</v>
      </c>
      <c r="AO122" s="2">
        <f t="shared" si="2"/>
        <v>0</v>
      </c>
      <c r="AP122" s="2">
        <f t="shared" si="3"/>
        <v>0</v>
      </c>
      <c r="AS122" s="2">
        <f t="shared" si="4"/>
        <v>1</v>
      </c>
      <c r="AT122" s="70">
        <f t="shared" si="5"/>
        <v>2.99</v>
      </c>
      <c r="AU122" s="71">
        <f t="shared" si="6"/>
        <v>1.351471722</v>
      </c>
      <c r="AV122" s="71">
        <f t="shared" si="7"/>
        <v>0</v>
      </c>
      <c r="AW122" s="71">
        <f t="shared" si="8"/>
        <v>0</v>
      </c>
      <c r="AX122" s="71">
        <f t="shared" si="9"/>
        <v>0</v>
      </c>
      <c r="AY122" s="71">
        <f t="shared" si="10"/>
        <v>0</v>
      </c>
      <c r="AZ122" s="71">
        <f t="shared" si="11"/>
        <v>-0.2313505472</v>
      </c>
      <c r="BA122" s="71">
        <f t="shared" si="12"/>
        <v>-0.3493016227</v>
      </c>
      <c r="BB122" s="71">
        <f t="shared" si="13"/>
        <v>0.7708195523</v>
      </c>
    </row>
    <row r="123">
      <c r="A123" s="61">
        <v>122.0</v>
      </c>
      <c r="B123" s="66" t="s">
        <v>462</v>
      </c>
      <c r="C123" s="66" t="s">
        <v>1800</v>
      </c>
      <c r="D123" s="66" t="s">
        <v>1801</v>
      </c>
      <c r="E123" s="67">
        <v>26.0</v>
      </c>
      <c r="F123" s="66" t="s">
        <v>1802</v>
      </c>
      <c r="G123" s="66" t="s">
        <v>1810</v>
      </c>
      <c r="H123" s="66" t="s">
        <v>1804</v>
      </c>
      <c r="I123" s="66" t="s">
        <v>1809</v>
      </c>
      <c r="J123" s="67">
        <v>0.0</v>
      </c>
      <c r="K123" s="60"/>
      <c r="L123" s="60"/>
      <c r="M123" s="60"/>
      <c r="N123" s="68">
        <v>1.33</v>
      </c>
      <c r="O123" s="67">
        <v>4.0</v>
      </c>
      <c r="P123" s="67">
        <v>4.0</v>
      </c>
      <c r="Q123" s="67">
        <v>4.0</v>
      </c>
      <c r="R123" s="67">
        <v>1.0</v>
      </c>
      <c r="S123" s="67">
        <v>1.0</v>
      </c>
      <c r="T123" s="67">
        <v>1.0</v>
      </c>
      <c r="U123" s="67">
        <v>0.0</v>
      </c>
      <c r="V123" s="60"/>
      <c r="W123" s="67">
        <v>8.0</v>
      </c>
      <c r="X123" s="67">
        <v>1.0</v>
      </c>
      <c r="Y123" s="67">
        <v>0.0</v>
      </c>
      <c r="Z123" s="67">
        <v>0.0</v>
      </c>
      <c r="AA123" s="67">
        <v>0.0</v>
      </c>
      <c r="AB123" s="67">
        <v>0.0</v>
      </c>
      <c r="AC123" s="67">
        <v>0.0</v>
      </c>
      <c r="AD123" s="67">
        <v>0.0</v>
      </c>
      <c r="AE123" s="67">
        <v>0.0</v>
      </c>
      <c r="AF123" s="67">
        <v>9.0</v>
      </c>
      <c r="AG123" s="67">
        <v>35.0</v>
      </c>
      <c r="AH123" s="69">
        <v>0.6</v>
      </c>
      <c r="AI123" s="69">
        <v>0.0</v>
      </c>
      <c r="AJ123" s="69">
        <v>0.11</v>
      </c>
      <c r="AK123" s="69">
        <v>0.14</v>
      </c>
      <c r="AL123" s="69">
        <v>0.57</v>
      </c>
      <c r="AM123" s="69">
        <v>0.14</v>
      </c>
      <c r="AN123" s="2">
        <f t="shared" si="1"/>
        <v>3</v>
      </c>
      <c r="AO123" s="2">
        <f t="shared" si="2"/>
        <v>1</v>
      </c>
      <c r="AP123" s="2">
        <f t="shared" si="3"/>
        <v>1</v>
      </c>
      <c r="AS123" s="2">
        <f t="shared" si="4"/>
        <v>1</v>
      </c>
      <c r="AT123" s="70">
        <f t="shared" si="5"/>
        <v>2.99</v>
      </c>
      <c r="AU123" s="71">
        <f t="shared" si="6"/>
        <v>2.027207583</v>
      </c>
      <c r="AV123" s="71">
        <f t="shared" si="7"/>
        <v>1.663095188</v>
      </c>
      <c r="AW123" s="71">
        <f t="shared" si="8"/>
        <v>0.3453559893</v>
      </c>
      <c r="AX123" s="71">
        <f t="shared" si="9"/>
        <v>0</v>
      </c>
      <c r="AY123" s="71">
        <f t="shared" si="10"/>
        <v>0</v>
      </c>
      <c r="AZ123" s="71">
        <f t="shared" si="11"/>
        <v>-0.2313505472</v>
      </c>
      <c r="BA123" s="71">
        <f t="shared" si="12"/>
        <v>-0.3493016227</v>
      </c>
      <c r="BB123" s="71">
        <f t="shared" si="13"/>
        <v>3.455006591</v>
      </c>
    </row>
    <row r="124">
      <c r="A124" s="61">
        <v>123.0</v>
      </c>
      <c r="B124" s="66" t="s">
        <v>985</v>
      </c>
      <c r="C124" s="66" t="s">
        <v>1800</v>
      </c>
      <c r="D124" s="66" t="s">
        <v>1801</v>
      </c>
      <c r="E124" s="67">
        <v>24.0</v>
      </c>
      <c r="F124" s="66" t="s">
        <v>1802</v>
      </c>
      <c r="G124" s="66" t="s">
        <v>1818</v>
      </c>
      <c r="H124" s="58"/>
      <c r="I124" s="66" t="s">
        <v>1806</v>
      </c>
      <c r="J124" s="67">
        <v>0.0</v>
      </c>
      <c r="K124" s="60"/>
      <c r="L124" s="60"/>
      <c r="M124" s="60"/>
      <c r="N124" s="68">
        <v>1.0</v>
      </c>
      <c r="O124" s="67">
        <v>1.0</v>
      </c>
      <c r="P124" s="67">
        <v>1.0</v>
      </c>
      <c r="Q124" s="67">
        <v>1.0</v>
      </c>
      <c r="R124" s="67">
        <v>0.0</v>
      </c>
      <c r="S124" s="67">
        <v>1.0</v>
      </c>
      <c r="T124" s="67">
        <v>0.0</v>
      </c>
      <c r="U124" s="67">
        <v>0.0</v>
      </c>
      <c r="V124" s="60"/>
      <c r="W124" s="67">
        <v>4.0</v>
      </c>
      <c r="X124" s="67">
        <v>1.0</v>
      </c>
      <c r="Y124" s="67">
        <v>0.0</v>
      </c>
      <c r="Z124" s="67">
        <v>0.0</v>
      </c>
      <c r="AA124" s="67">
        <v>0.0</v>
      </c>
      <c r="AB124" s="67">
        <v>0.0</v>
      </c>
      <c r="AC124" s="67">
        <v>0.0</v>
      </c>
      <c r="AD124" s="67">
        <v>0.0</v>
      </c>
      <c r="AE124" s="67">
        <v>0.0</v>
      </c>
      <c r="AF124" s="67">
        <v>4.0</v>
      </c>
      <c r="AG124" s="67">
        <v>21.0</v>
      </c>
      <c r="AH124" s="69">
        <v>0.67</v>
      </c>
      <c r="AI124" s="69">
        <v>0.1</v>
      </c>
      <c r="AJ124" s="69">
        <v>0.1</v>
      </c>
      <c r="AK124" s="69">
        <v>0.33</v>
      </c>
      <c r="AL124" s="69">
        <v>0.33</v>
      </c>
      <c r="AM124" s="69">
        <v>0.0</v>
      </c>
      <c r="AN124" s="2">
        <f t="shared" si="1"/>
        <v>1</v>
      </c>
      <c r="AO124" s="2">
        <f t="shared" si="2"/>
        <v>0</v>
      </c>
      <c r="AP124" s="2">
        <f t="shared" si="3"/>
        <v>0</v>
      </c>
      <c r="AS124" s="2">
        <f t="shared" si="4"/>
        <v>1</v>
      </c>
      <c r="AT124" s="70">
        <f t="shared" si="5"/>
        <v>2</v>
      </c>
      <c r="AU124" s="71">
        <f t="shared" si="6"/>
        <v>0.6757358611</v>
      </c>
      <c r="AV124" s="71">
        <f t="shared" si="7"/>
        <v>0</v>
      </c>
      <c r="AW124" s="71">
        <f t="shared" si="8"/>
        <v>0</v>
      </c>
      <c r="AX124" s="71">
        <f t="shared" si="9"/>
        <v>0</v>
      </c>
      <c r="AY124" s="71">
        <f t="shared" si="10"/>
        <v>0</v>
      </c>
      <c r="AZ124" s="71">
        <f t="shared" si="11"/>
        <v>-0.2313505472</v>
      </c>
      <c r="BA124" s="71">
        <f t="shared" si="12"/>
        <v>-0.2336465704</v>
      </c>
      <c r="BB124" s="71">
        <f t="shared" si="13"/>
        <v>0.2107387436</v>
      </c>
    </row>
    <row r="125">
      <c r="A125" s="61"/>
      <c r="B125" s="66" t="s">
        <v>649</v>
      </c>
      <c r="C125" s="66"/>
      <c r="D125" s="66"/>
      <c r="E125" s="67"/>
      <c r="F125" s="66"/>
      <c r="G125" s="66"/>
      <c r="H125" s="58"/>
      <c r="I125" s="66"/>
      <c r="J125" s="67"/>
      <c r="K125" s="60"/>
      <c r="L125" s="60"/>
      <c r="M125" s="60"/>
      <c r="N125" s="68">
        <v>5.0</v>
      </c>
      <c r="O125" s="67">
        <v>4.0</v>
      </c>
      <c r="P125" s="67">
        <v>3.0</v>
      </c>
      <c r="Q125" s="67">
        <v>3.0</v>
      </c>
      <c r="R125" s="67">
        <v>2.0</v>
      </c>
      <c r="S125" s="67">
        <v>3.0</v>
      </c>
      <c r="T125" s="67">
        <v>1.0</v>
      </c>
      <c r="U125" s="67">
        <v>0.0</v>
      </c>
      <c r="V125" s="60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9"/>
      <c r="AI125" s="69"/>
      <c r="AJ125" s="69"/>
      <c r="AK125" s="69"/>
      <c r="AL125" s="69"/>
      <c r="AM125" s="69"/>
      <c r="AN125" s="2">
        <f t="shared" si="1"/>
        <v>3</v>
      </c>
      <c r="AO125" s="2">
        <f t="shared" si="2"/>
        <v>1</v>
      </c>
      <c r="AP125" s="2">
        <f t="shared" si="3"/>
        <v>2</v>
      </c>
      <c r="AS125" s="2">
        <f t="shared" si="4"/>
        <v>3</v>
      </c>
      <c r="AT125" s="70">
        <f t="shared" si="5"/>
        <v>12</v>
      </c>
      <c r="AU125" s="71">
        <f t="shared" si="6"/>
        <v>2.027207583</v>
      </c>
      <c r="AV125" s="71">
        <f t="shared" si="7"/>
        <v>1.663095188</v>
      </c>
      <c r="AW125" s="71">
        <f t="shared" si="8"/>
        <v>0.6907119786</v>
      </c>
      <c r="AX125" s="71">
        <f t="shared" si="9"/>
        <v>0</v>
      </c>
      <c r="AY125" s="71">
        <f t="shared" si="10"/>
        <v>0</v>
      </c>
      <c r="AZ125" s="71">
        <f t="shared" si="11"/>
        <v>-0.6940516415</v>
      </c>
      <c r="BA125" s="71">
        <f t="shared" si="12"/>
        <v>-1.401879422</v>
      </c>
      <c r="BB125" s="71">
        <f t="shared" si="13"/>
        <v>2.285083687</v>
      </c>
    </row>
    <row r="126">
      <c r="A126" s="61"/>
      <c r="B126" s="66"/>
      <c r="C126" s="66"/>
      <c r="D126" s="66"/>
      <c r="E126" s="67"/>
      <c r="F126" s="66"/>
      <c r="G126" s="66"/>
      <c r="H126" s="58"/>
      <c r="I126" s="66"/>
      <c r="J126" s="67"/>
      <c r="K126" s="60"/>
      <c r="L126" s="60"/>
      <c r="M126" s="60"/>
      <c r="N126" s="68"/>
      <c r="O126" s="67"/>
      <c r="P126" s="67"/>
      <c r="Q126" s="67"/>
      <c r="R126" s="67"/>
      <c r="S126" s="67"/>
      <c r="T126" s="67"/>
      <c r="U126" s="67"/>
      <c r="V126" s="60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9"/>
      <c r="AI126" s="69"/>
      <c r="AJ126" s="69"/>
      <c r="AK126" s="69"/>
      <c r="AL126" s="69"/>
      <c r="AM126" s="69"/>
      <c r="AN126" s="2">
        <f t="shared" si="1"/>
        <v>0</v>
      </c>
      <c r="AO126" s="2" t="str">
        <f t="shared" si="2"/>
        <v/>
      </c>
      <c r="AP126" s="2">
        <f t="shared" si="3"/>
        <v>0</v>
      </c>
      <c r="AS126" s="2" t="str">
        <f t="shared" si="4"/>
        <v/>
      </c>
      <c r="AT126" s="70">
        <f t="shared" si="5"/>
        <v>0</v>
      </c>
      <c r="AU126" s="71">
        <f t="shared" si="6"/>
        <v>0</v>
      </c>
      <c r="AV126" s="71">
        <f t="shared" si="7"/>
        <v>0</v>
      </c>
      <c r="AW126" s="71">
        <f t="shared" si="8"/>
        <v>0</v>
      </c>
      <c r="AX126" s="71">
        <f t="shared" si="9"/>
        <v>0</v>
      </c>
      <c r="AY126" s="71">
        <f t="shared" si="10"/>
        <v>0</v>
      </c>
      <c r="AZ126" s="71">
        <f t="shared" si="11"/>
        <v>0</v>
      </c>
      <c r="BA126" s="71">
        <f t="shared" si="12"/>
        <v>0</v>
      </c>
      <c r="BB126" s="71">
        <f t="shared" si="13"/>
        <v>0</v>
      </c>
    </row>
    <row r="127">
      <c r="A127" s="61"/>
      <c r="B127" s="66"/>
      <c r="C127" s="66"/>
      <c r="D127" s="66"/>
      <c r="E127" s="67"/>
      <c r="F127" s="66"/>
      <c r="G127" s="66"/>
      <c r="H127" s="66"/>
      <c r="I127" s="66"/>
      <c r="J127" s="67"/>
      <c r="K127" s="60"/>
      <c r="L127" s="60"/>
      <c r="M127" s="60"/>
      <c r="N127" s="68"/>
      <c r="O127" s="67"/>
      <c r="P127" s="67"/>
      <c r="Q127" s="67"/>
      <c r="R127" s="67"/>
      <c r="S127" s="67"/>
      <c r="T127" s="67"/>
      <c r="U127" s="67"/>
      <c r="V127" s="60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9"/>
      <c r="AI127" s="69"/>
      <c r="AJ127" s="69"/>
      <c r="AK127" s="69"/>
      <c r="AL127" s="69"/>
      <c r="AM127" s="69"/>
      <c r="AN127" s="2">
        <f t="shared" si="1"/>
        <v>0</v>
      </c>
      <c r="AO127" s="2" t="str">
        <f t="shared" si="2"/>
        <v/>
      </c>
      <c r="AP127" s="2">
        <f t="shared" si="3"/>
        <v>0</v>
      </c>
      <c r="AS127" s="2" t="str">
        <f t="shared" si="4"/>
        <v/>
      </c>
      <c r="AT127" s="70">
        <f t="shared" si="5"/>
        <v>0</v>
      </c>
      <c r="AU127" s="71">
        <f t="shared" si="6"/>
        <v>0</v>
      </c>
      <c r="AV127" s="71">
        <f t="shared" si="7"/>
        <v>0</v>
      </c>
      <c r="AW127" s="71">
        <f t="shared" si="8"/>
        <v>0</v>
      </c>
      <c r="AX127" s="71">
        <f t="shared" si="9"/>
        <v>0</v>
      </c>
      <c r="AY127" s="71">
        <f t="shared" si="10"/>
        <v>0</v>
      </c>
      <c r="AZ127" s="71">
        <f t="shared" si="11"/>
        <v>0</v>
      </c>
      <c r="BA127" s="71">
        <f t="shared" si="12"/>
        <v>0</v>
      </c>
      <c r="BB127" s="71">
        <f t="shared" si="13"/>
        <v>0</v>
      </c>
    </row>
    <row r="128">
      <c r="A128" s="61"/>
      <c r="B128" s="66"/>
      <c r="C128" s="66"/>
      <c r="D128" s="66"/>
      <c r="E128" s="67"/>
      <c r="F128" s="66"/>
      <c r="G128" s="66"/>
      <c r="H128" s="66"/>
      <c r="I128" s="66"/>
      <c r="J128" s="67"/>
      <c r="K128" s="60"/>
      <c r="L128" s="60"/>
      <c r="M128" s="60"/>
      <c r="N128" s="68"/>
      <c r="O128" s="67"/>
      <c r="P128" s="67"/>
      <c r="Q128" s="67"/>
      <c r="R128" s="67"/>
      <c r="S128" s="67"/>
      <c r="T128" s="67"/>
      <c r="U128" s="67"/>
      <c r="V128" s="60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9"/>
      <c r="AI128" s="69"/>
      <c r="AJ128" s="69"/>
      <c r="AK128" s="69"/>
      <c r="AL128" s="69"/>
      <c r="AM128" s="69"/>
      <c r="AN128" s="2">
        <f t="shared" si="1"/>
        <v>0</v>
      </c>
      <c r="AO128" s="2" t="str">
        <f t="shared" si="2"/>
        <v/>
      </c>
      <c r="AP128" s="2">
        <f t="shared" si="3"/>
        <v>0</v>
      </c>
      <c r="AS128" s="2" t="str">
        <f t="shared" si="4"/>
        <v/>
      </c>
      <c r="AT128" s="70">
        <f t="shared" si="5"/>
        <v>0</v>
      </c>
      <c r="AU128" s="71">
        <f t="shared" si="6"/>
        <v>0</v>
      </c>
      <c r="AV128" s="71">
        <f t="shared" si="7"/>
        <v>0</v>
      </c>
      <c r="AW128" s="71">
        <f t="shared" si="8"/>
        <v>0</v>
      </c>
      <c r="AX128" s="71">
        <f t="shared" si="9"/>
        <v>0</v>
      </c>
      <c r="AY128" s="71">
        <f t="shared" si="10"/>
        <v>0</v>
      </c>
      <c r="AZ128" s="71">
        <f t="shared" si="11"/>
        <v>0</v>
      </c>
      <c r="BA128" s="71">
        <f t="shared" si="12"/>
        <v>0</v>
      </c>
      <c r="BB128" s="71">
        <f t="shared" si="13"/>
        <v>0</v>
      </c>
    </row>
    <row r="129">
      <c r="A129" s="61"/>
      <c r="B129" s="66"/>
      <c r="C129" s="66"/>
      <c r="D129" s="66"/>
      <c r="E129" s="67"/>
      <c r="F129" s="66"/>
      <c r="G129" s="66"/>
      <c r="H129" s="66"/>
      <c r="I129" s="66"/>
      <c r="J129" s="67"/>
      <c r="K129" s="60"/>
      <c r="L129" s="60"/>
      <c r="M129" s="60"/>
      <c r="N129" s="68"/>
      <c r="O129" s="67"/>
      <c r="P129" s="67"/>
      <c r="Q129" s="67"/>
      <c r="R129" s="67"/>
      <c r="S129" s="67"/>
      <c r="T129" s="67"/>
      <c r="U129" s="67"/>
      <c r="V129" s="60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9"/>
      <c r="AI129" s="69"/>
      <c r="AJ129" s="69"/>
      <c r="AK129" s="69"/>
      <c r="AL129" s="69"/>
      <c r="AM129" s="69"/>
      <c r="AN129" s="2">
        <f t="shared" si="1"/>
        <v>0</v>
      </c>
      <c r="AO129" s="2" t="str">
        <f t="shared" si="2"/>
        <v/>
      </c>
      <c r="AP129" s="2">
        <f t="shared" si="3"/>
        <v>0</v>
      </c>
      <c r="AS129" s="2" t="str">
        <f t="shared" si="4"/>
        <v/>
      </c>
      <c r="AT129" s="70">
        <f t="shared" si="5"/>
        <v>0</v>
      </c>
      <c r="AU129" s="71">
        <f t="shared" si="6"/>
        <v>0</v>
      </c>
      <c r="AV129" s="71">
        <f t="shared" si="7"/>
        <v>0</v>
      </c>
      <c r="AW129" s="71">
        <f t="shared" si="8"/>
        <v>0</v>
      </c>
      <c r="AX129" s="71">
        <f t="shared" si="9"/>
        <v>0</v>
      </c>
      <c r="AY129" s="71">
        <f t="shared" si="10"/>
        <v>0</v>
      </c>
      <c r="AZ129" s="71">
        <f t="shared" si="11"/>
        <v>0</v>
      </c>
      <c r="BA129" s="71">
        <f t="shared" si="12"/>
        <v>0</v>
      </c>
      <c r="BB129" s="71">
        <f t="shared" si="13"/>
        <v>0</v>
      </c>
    </row>
    <row r="130">
      <c r="A130" s="61"/>
      <c r="B130" s="41"/>
      <c r="C130" s="66"/>
      <c r="D130" s="66"/>
      <c r="E130" s="67"/>
      <c r="F130" s="66"/>
      <c r="G130" s="66"/>
      <c r="H130" s="66"/>
      <c r="I130" s="66"/>
      <c r="J130" s="67"/>
      <c r="K130" s="60"/>
      <c r="L130" s="60"/>
      <c r="M130" s="60"/>
      <c r="N130" s="68"/>
      <c r="O130" s="67"/>
      <c r="P130" s="67"/>
      <c r="Q130" s="67"/>
      <c r="R130" s="67"/>
      <c r="S130" s="67"/>
      <c r="T130" s="67"/>
      <c r="U130" s="67"/>
      <c r="V130" s="60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9"/>
      <c r="AI130" s="69"/>
      <c r="AJ130" s="69"/>
      <c r="AK130" s="69"/>
      <c r="AL130" s="69"/>
      <c r="AM130" s="69"/>
      <c r="AN130" s="2">
        <f t="shared" si="1"/>
        <v>0</v>
      </c>
      <c r="AO130" s="2" t="str">
        <f t="shared" si="2"/>
        <v/>
      </c>
      <c r="AP130" s="2">
        <f t="shared" si="3"/>
        <v>0</v>
      </c>
      <c r="AS130" s="2" t="str">
        <f t="shared" si="4"/>
        <v/>
      </c>
      <c r="AT130" s="70">
        <f t="shared" si="5"/>
        <v>0</v>
      </c>
      <c r="AU130" s="71">
        <f t="shared" si="6"/>
        <v>0</v>
      </c>
      <c r="AV130" s="71">
        <f t="shared" si="7"/>
        <v>0</v>
      </c>
      <c r="AW130" s="71">
        <f t="shared" si="8"/>
        <v>0</v>
      </c>
      <c r="AX130" s="71">
        <f t="shared" si="9"/>
        <v>0</v>
      </c>
      <c r="AY130" s="71">
        <f t="shared" si="10"/>
        <v>0</v>
      </c>
      <c r="AZ130" s="71">
        <f t="shared" si="11"/>
        <v>0</v>
      </c>
      <c r="BA130" s="71">
        <f t="shared" si="12"/>
        <v>0</v>
      </c>
      <c r="BB130" s="71">
        <f t="shared" si="13"/>
        <v>0</v>
      </c>
    </row>
    <row r="131">
      <c r="A131" s="61"/>
      <c r="B131" s="66"/>
      <c r="C131" s="66"/>
      <c r="D131" s="66"/>
      <c r="E131" s="67"/>
      <c r="F131" s="66"/>
      <c r="G131" s="66"/>
      <c r="H131" s="66"/>
      <c r="I131" s="66"/>
      <c r="J131" s="67"/>
      <c r="K131" s="60"/>
      <c r="L131" s="60"/>
      <c r="M131" s="60"/>
      <c r="N131" s="68"/>
      <c r="O131" s="67"/>
      <c r="P131" s="67"/>
      <c r="Q131" s="67"/>
      <c r="R131" s="67"/>
      <c r="S131" s="67"/>
      <c r="T131" s="67"/>
      <c r="U131" s="67"/>
      <c r="V131" s="60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9"/>
      <c r="AI131" s="69"/>
      <c r="AJ131" s="69"/>
      <c r="AK131" s="69"/>
      <c r="AL131" s="69"/>
      <c r="AM131" s="69"/>
      <c r="AN131" s="2">
        <f t="shared" si="1"/>
        <v>0</v>
      </c>
      <c r="AO131" s="2" t="str">
        <f t="shared" si="2"/>
        <v/>
      </c>
      <c r="AP131" s="2">
        <f t="shared" si="3"/>
        <v>0</v>
      </c>
      <c r="AS131" s="2" t="str">
        <f t="shared" si="4"/>
        <v/>
      </c>
      <c r="AT131" s="70">
        <f t="shared" si="5"/>
        <v>0</v>
      </c>
      <c r="AU131" s="71">
        <f t="shared" si="6"/>
        <v>0</v>
      </c>
      <c r="AV131" s="71">
        <f t="shared" si="7"/>
        <v>0</v>
      </c>
      <c r="AW131" s="71">
        <f t="shared" si="8"/>
        <v>0</v>
      </c>
      <c r="AX131" s="71">
        <f t="shared" si="9"/>
        <v>0</v>
      </c>
      <c r="AY131" s="71">
        <f t="shared" si="10"/>
        <v>0</v>
      </c>
      <c r="AZ131" s="71">
        <f t="shared" si="11"/>
        <v>0</v>
      </c>
      <c r="BA131" s="71">
        <f t="shared" si="12"/>
        <v>0</v>
      </c>
      <c r="BB131" s="71">
        <f t="shared" si="13"/>
        <v>0</v>
      </c>
    </row>
    <row r="132">
      <c r="A132" s="61"/>
      <c r="B132" s="66"/>
      <c r="C132" s="66"/>
      <c r="D132" s="66"/>
      <c r="E132" s="67"/>
      <c r="F132" s="66"/>
      <c r="G132" s="66"/>
      <c r="H132" s="58"/>
      <c r="I132" s="66"/>
      <c r="J132" s="67"/>
      <c r="K132" s="60"/>
      <c r="L132" s="60"/>
      <c r="M132" s="60"/>
      <c r="N132" s="68"/>
      <c r="O132" s="67"/>
      <c r="P132" s="67"/>
      <c r="Q132" s="67"/>
      <c r="R132" s="67"/>
      <c r="S132" s="67"/>
      <c r="T132" s="67"/>
      <c r="U132" s="67"/>
      <c r="V132" s="60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9"/>
      <c r="AI132" s="69"/>
      <c r="AJ132" s="69"/>
      <c r="AK132" s="69"/>
      <c r="AL132" s="69"/>
      <c r="AM132" s="69"/>
      <c r="AN132" s="2">
        <f t="shared" si="1"/>
        <v>0</v>
      </c>
      <c r="AO132" s="2" t="str">
        <f t="shared" si="2"/>
        <v/>
      </c>
      <c r="AP132" s="2">
        <f t="shared" si="3"/>
        <v>0</v>
      </c>
      <c r="AS132" s="2" t="str">
        <f t="shared" si="4"/>
        <v/>
      </c>
      <c r="AT132" s="70">
        <f t="shared" si="5"/>
        <v>0</v>
      </c>
      <c r="AU132" s="71">
        <f t="shared" si="6"/>
        <v>0</v>
      </c>
      <c r="AV132" s="71">
        <f t="shared" si="7"/>
        <v>0</v>
      </c>
      <c r="AW132" s="71">
        <f t="shared" si="8"/>
        <v>0</v>
      </c>
      <c r="AX132" s="71">
        <f t="shared" si="9"/>
        <v>0</v>
      </c>
      <c r="AY132" s="71">
        <f t="shared" si="10"/>
        <v>0</v>
      </c>
      <c r="AZ132" s="71">
        <f t="shared" si="11"/>
        <v>0</v>
      </c>
      <c r="BA132" s="71">
        <f t="shared" si="12"/>
        <v>0</v>
      </c>
      <c r="BB132" s="71">
        <f t="shared" si="13"/>
        <v>0</v>
      </c>
    </row>
    <row r="133">
      <c r="A133" s="61"/>
      <c r="B133" s="66"/>
      <c r="C133" s="66"/>
      <c r="D133" s="66"/>
      <c r="E133" s="67"/>
      <c r="F133" s="66"/>
      <c r="G133" s="66"/>
      <c r="H133" s="58"/>
      <c r="I133" s="66"/>
      <c r="J133" s="67"/>
      <c r="K133" s="60"/>
      <c r="L133" s="60"/>
      <c r="M133" s="60"/>
      <c r="N133" s="68"/>
      <c r="O133" s="67"/>
      <c r="P133" s="67"/>
      <c r="Q133" s="67"/>
      <c r="R133" s="67"/>
      <c r="S133" s="67"/>
      <c r="T133" s="67"/>
      <c r="U133" s="67"/>
      <c r="V133" s="60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9"/>
      <c r="AI133" s="69"/>
      <c r="AJ133" s="69"/>
      <c r="AK133" s="69"/>
      <c r="AL133" s="69"/>
      <c r="AM133" s="69"/>
      <c r="AN133" s="2">
        <f t="shared" si="1"/>
        <v>0</v>
      </c>
      <c r="AO133" s="2" t="str">
        <f t="shared" si="2"/>
        <v/>
      </c>
      <c r="AP133" s="2">
        <f t="shared" si="3"/>
        <v>0</v>
      </c>
      <c r="AS133" s="2" t="str">
        <f t="shared" si="4"/>
        <v/>
      </c>
      <c r="AT133" s="70">
        <f t="shared" si="5"/>
        <v>0</v>
      </c>
      <c r="AU133" s="71">
        <f t="shared" si="6"/>
        <v>0</v>
      </c>
      <c r="AV133" s="71">
        <f t="shared" si="7"/>
        <v>0</v>
      </c>
      <c r="AW133" s="71">
        <f t="shared" si="8"/>
        <v>0</v>
      </c>
      <c r="AX133" s="71">
        <f t="shared" si="9"/>
        <v>0</v>
      </c>
      <c r="AY133" s="71">
        <f t="shared" si="10"/>
        <v>0</v>
      </c>
      <c r="AZ133" s="71">
        <f t="shared" si="11"/>
        <v>0</v>
      </c>
      <c r="BA133" s="71">
        <f t="shared" si="12"/>
        <v>0</v>
      </c>
      <c r="BB133" s="71">
        <f t="shared" si="13"/>
        <v>0</v>
      </c>
    </row>
    <row r="134">
      <c r="A134" s="61"/>
      <c r="B134" s="66"/>
      <c r="C134" s="66"/>
      <c r="D134" s="66"/>
      <c r="E134" s="67"/>
      <c r="F134" s="66"/>
      <c r="G134" s="66"/>
      <c r="H134" s="58"/>
      <c r="I134" s="66"/>
      <c r="J134" s="67"/>
      <c r="K134" s="60"/>
      <c r="L134" s="60"/>
      <c r="M134" s="60"/>
      <c r="N134" s="68"/>
      <c r="O134" s="67"/>
      <c r="P134" s="67"/>
      <c r="Q134" s="67"/>
      <c r="R134" s="67"/>
      <c r="S134" s="67"/>
      <c r="T134" s="67"/>
      <c r="U134" s="67"/>
      <c r="V134" s="60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9"/>
      <c r="AI134" s="69"/>
      <c r="AJ134" s="69"/>
      <c r="AK134" s="69"/>
      <c r="AL134" s="69"/>
      <c r="AM134" s="69"/>
      <c r="AN134" s="2">
        <f t="shared" si="1"/>
        <v>0</v>
      </c>
      <c r="AO134" s="2" t="str">
        <f t="shared" si="2"/>
        <v/>
      </c>
      <c r="AP134" s="2">
        <f t="shared" si="3"/>
        <v>0</v>
      </c>
      <c r="AS134" s="2" t="str">
        <f t="shared" si="4"/>
        <v/>
      </c>
      <c r="AT134" s="70">
        <f t="shared" si="5"/>
        <v>0</v>
      </c>
      <c r="AU134" s="71">
        <f t="shared" si="6"/>
        <v>0</v>
      </c>
      <c r="AV134" s="71">
        <f t="shared" si="7"/>
        <v>0</v>
      </c>
      <c r="AW134" s="71">
        <f t="shared" si="8"/>
        <v>0</v>
      </c>
      <c r="AX134" s="71">
        <f t="shared" si="9"/>
        <v>0</v>
      </c>
      <c r="AY134" s="71">
        <f t="shared" si="10"/>
        <v>0</v>
      </c>
      <c r="AZ134" s="71">
        <f t="shared" si="11"/>
        <v>0</v>
      </c>
      <c r="BA134" s="71">
        <f t="shared" si="12"/>
        <v>0</v>
      </c>
      <c r="BB134" s="71">
        <f t="shared" si="13"/>
        <v>0</v>
      </c>
    </row>
    <row r="135">
      <c r="A135" s="61"/>
      <c r="B135" s="66"/>
      <c r="C135" s="66"/>
      <c r="D135" s="66"/>
      <c r="E135" s="67"/>
      <c r="F135" s="66"/>
      <c r="G135" s="66"/>
      <c r="H135" s="66"/>
      <c r="I135" s="66"/>
      <c r="J135" s="67"/>
      <c r="K135" s="60"/>
      <c r="L135" s="60"/>
      <c r="M135" s="60"/>
      <c r="N135" s="68"/>
      <c r="O135" s="67"/>
      <c r="P135" s="67"/>
      <c r="Q135" s="67"/>
      <c r="R135" s="67"/>
      <c r="S135" s="67"/>
      <c r="T135" s="67"/>
      <c r="U135" s="67"/>
      <c r="V135" s="60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9"/>
      <c r="AI135" s="69"/>
      <c r="AJ135" s="69"/>
      <c r="AK135" s="69"/>
      <c r="AL135" s="69"/>
      <c r="AM135" s="69"/>
      <c r="AN135" s="2">
        <f t="shared" si="1"/>
        <v>0</v>
      </c>
      <c r="AO135" s="2" t="str">
        <f t="shared" si="2"/>
        <v/>
      </c>
      <c r="AP135" s="2">
        <f t="shared" si="3"/>
        <v>0</v>
      </c>
      <c r="AS135" s="2" t="str">
        <f t="shared" si="4"/>
        <v/>
      </c>
      <c r="AT135" s="70">
        <f t="shared" si="5"/>
        <v>0</v>
      </c>
      <c r="AU135" s="71">
        <f t="shared" si="6"/>
        <v>0</v>
      </c>
      <c r="AV135" s="71">
        <f t="shared" si="7"/>
        <v>0</v>
      </c>
      <c r="AW135" s="71">
        <f t="shared" si="8"/>
        <v>0</v>
      </c>
      <c r="AX135" s="71">
        <f t="shared" si="9"/>
        <v>0</v>
      </c>
      <c r="AY135" s="71">
        <f t="shared" si="10"/>
        <v>0</v>
      </c>
      <c r="AZ135" s="71">
        <f t="shared" si="11"/>
        <v>0</v>
      </c>
      <c r="BA135" s="71">
        <f t="shared" si="12"/>
        <v>0</v>
      </c>
      <c r="BB135" s="71">
        <f t="shared" si="13"/>
        <v>0</v>
      </c>
    </row>
    <row r="136">
      <c r="A136" s="61"/>
      <c r="B136" s="66"/>
      <c r="C136" s="66"/>
      <c r="D136" s="66"/>
      <c r="E136" s="67"/>
      <c r="F136" s="66"/>
      <c r="G136" s="66"/>
      <c r="H136" s="58"/>
      <c r="I136" s="66"/>
      <c r="J136" s="67"/>
      <c r="K136" s="60"/>
      <c r="L136" s="60"/>
      <c r="M136" s="60"/>
      <c r="N136" s="68"/>
      <c r="O136" s="67"/>
      <c r="P136" s="67"/>
      <c r="Q136" s="67"/>
      <c r="R136" s="67"/>
      <c r="S136" s="67"/>
      <c r="T136" s="67"/>
      <c r="U136" s="67"/>
      <c r="V136" s="60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9"/>
      <c r="AI136" s="69"/>
      <c r="AJ136" s="69"/>
      <c r="AK136" s="69"/>
      <c r="AL136" s="69"/>
      <c r="AM136" s="69"/>
      <c r="AN136" s="2">
        <f t="shared" si="1"/>
        <v>0</v>
      </c>
      <c r="AO136" s="2" t="str">
        <f t="shared" si="2"/>
        <v/>
      </c>
      <c r="AP136" s="2">
        <f t="shared" si="3"/>
        <v>0</v>
      </c>
      <c r="AS136" s="2" t="str">
        <f t="shared" si="4"/>
        <v/>
      </c>
      <c r="AT136" s="70">
        <f t="shared" si="5"/>
        <v>0</v>
      </c>
      <c r="AU136" s="71">
        <f t="shared" si="6"/>
        <v>0</v>
      </c>
      <c r="AV136" s="71">
        <f t="shared" si="7"/>
        <v>0</v>
      </c>
      <c r="AW136" s="71">
        <f t="shared" si="8"/>
        <v>0</v>
      </c>
      <c r="AX136" s="71">
        <f t="shared" si="9"/>
        <v>0</v>
      </c>
      <c r="AY136" s="71">
        <f t="shared" si="10"/>
        <v>0</v>
      </c>
      <c r="AZ136" s="71">
        <f t="shared" si="11"/>
        <v>0</v>
      </c>
      <c r="BA136" s="71">
        <f t="shared" si="12"/>
        <v>0</v>
      </c>
      <c r="BB136" s="71">
        <f t="shared" si="13"/>
        <v>0</v>
      </c>
    </row>
    <row r="137">
      <c r="A137" s="61"/>
      <c r="B137" s="66"/>
      <c r="C137" s="66"/>
      <c r="D137" s="66"/>
      <c r="E137" s="67"/>
      <c r="F137" s="66"/>
      <c r="G137" s="66"/>
      <c r="H137" s="66"/>
      <c r="I137" s="66"/>
      <c r="J137" s="67"/>
      <c r="K137" s="60"/>
      <c r="L137" s="60"/>
      <c r="M137" s="60"/>
      <c r="N137" s="68"/>
      <c r="O137" s="67"/>
      <c r="P137" s="67"/>
      <c r="Q137" s="67"/>
      <c r="R137" s="67"/>
      <c r="S137" s="67"/>
      <c r="T137" s="67"/>
      <c r="U137" s="67"/>
      <c r="V137" s="60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9"/>
      <c r="AI137" s="69"/>
      <c r="AJ137" s="69"/>
      <c r="AK137" s="69"/>
      <c r="AL137" s="69"/>
      <c r="AM137" s="69"/>
      <c r="AN137" s="2">
        <f t="shared" si="1"/>
        <v>0</v>
      </c>
      <c r="AO137" s="2" t="str">
        <f t="shared" si="2"/>
        <v/>
      </c>
      <c r="AP137" s="2">
        <f t="shared" si="3"/>
        <v>0</v>
      </c>
      <c r="AS137" s="2" t="str">
        <f t="shared" si="4"/>
        <v/>
      </c>
      <c r="AT137" s="70">
        <f t="shared" si="5"/>
        <v>0</v>
      </c>
      <c r="AU137" s="71">
        <f t="shared" si="6"/>
        <v>0</v>
      </c>
      <c r="AV137" s="71">
        <f t="shared" si="7"/>
        <v>0</v>
      </c>
      <c r="AW137" s="71">
        <f t="shared" si="8"/>
        <v>0</v>
      </c>
      <c r="AX137" s="71">
        <f t="shared" si="9"/>
        <v>0</v>
      </c>
      <c r="AY137" s="71">
        <f t="shared" si="10"/>
        <v>0</v>
      </c>
      <c r="AZ137" s="71">
        <f t="shared" si="11"/>
        <v>0</v>
      </c>
      <c r="BA137" s="71">
        <f t="shared" si="12"/>
        <v>0</v>
      </c>
      <c r="BB137" s="71">
        <f t="shared" si="13"/>
        <v>0</v>
      </c>
    </row>
    <row r="138">
      <c r="A138" s="61"/>
      <c r="B138" s="66"/>
      <c r="C138" s="66"/>
      <c r="D138" s="66"/>
      <c r="E138" s="67"/>
      <c r="F138" s="66"/>
      <c r="G138" s="66"/>
      <c r="H138" s="66"/>
      <c r="I138" s="66"/>
      <c r="J138" s="67"/>
      <c r="K138" s="60"/>
      <c r="L138" s="60"/>
      <c r="M138" s="60"/>
      <c r="N138" s="68"/>
      <c r="O138" s="67"/>
      <c r="P138" s="67"/>
      <c r="Q138" s="67"/>
      <c r="R138" s="67"/>
      <c r="S138" s="67"/>
      <c r="T138" s="67"/>
      <c r="U138" s="67"/>
      <c r="V138" s="60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9"/>
      <c r="AI138" s="69"/>
      <c r="AJ138" s="69"/>
      <c r="AK138" s="69"/>
      <c r="AL138" s="69"/>
      <c r="AM138" s="69"/>
      <c r="AN138" s="2">
        <f t="shared" si="1"/>
        <v>0</v>
      </c>
      <c r="AO138" s="2" t="str">
        <f t="shared" si="2"/>
        <v/>
      </c>
      <c r="AP138" s="2">
        <f t="shared" si="3"/>
        <v>0</v>
      </c>
      <c r="AS138" s="2" t="str">
        <f t="shared" si="4"/>
        <v/>
      </c>
      <c r="AT138" s="70">
        <f t="shared" si="5"/>
        <v>0</v>
      </c>
      <c r="AU138" s="71">
        <f t="shared" si="6"/>
        <v>0</v>
      </c>
      <c r="AV138" s="71">
        <f t="shared" si="7"/>
        <v>0</v>
      </c>
      <c r="AW138" s="71">
        <f t="shared" si="8"/>
        <v>0</v>
      </c>
      <c r="AX138" s="71">
        <f t="shared" si="9"/>
        <v>0</v>
      </c>
      <c r="AY138" s="71">
        <f t="shared" si="10"/>
        <v>0</v>
      </c>
      <c r="AZ138" s="71">
        <f t="shared" si="11"/>
        <v>0</v>
      </c>
      <c r="BA138" s="71">
        <f t="shared" si="12"/>
        <v>0</v>
      </c>
      <c r="BB138" s="71">
        <f t="shared" si="13"/>
        <v>0</v>
      </c>
    </row>
    <row r="139">
      <c r="A139" s="61"/>
      <c r="B139" s="66"/>
      <c r="C139" s="66"/>
      <c r="D139" s="66"/>
      <c r="E139" s="67"/>
      <c r="F139" s="66"/>
      <c r="G139" s="66"/>
      <c r="H139" s="66"/>
      <c r="I139" s="66"/>
      <c r="J139" s="67"/>
      <c r="K139" s="60"/>
      <c r="L139" s="60"/>
      <c r="M139" s="60"/>
      <c r="N139" s="68"/>
      <c r="O139" s="67"/>
      <c r="P139" s="67"/>
      <c r="Q139" s="67"/>
      <c r="R139" s="67"/>
      <c r="S139" s="67"/>
      <c r="T139" s="67"/>
      <c r="U139" s="67"/>
      <c r="V139" s="60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9"/>
      <c r="AI139" s="69"/>
      <c r="AJ139" s="69"/>
      <c r="AK139" s="69"/>
      <c r="AL139" s="69"/>
      <c r="AM139" s="69"/>
      <c r="AN139" s="2">
        <f t="shared" si="1"/>
        <v>0</v>
      </c>
      <c r="AO139" s="2" t="str">
        <f t="shared" si="2"/>
        <v/>
      </c>
      <c r="AP139" s="2">
        <f t="shared" si="3"/>
        <v>0</v>
      </c>
      <c r="AS139" s="2" t="str">
        <f t="shared" si="4"/>
        <v/>
      </c>
      <c r="AT139" s="70">
        <f t="shared" si="5"/>
        <v>0</v>
      </c>
      <c r="AU139" s="71">
        <f t="shared" si="6"/>
        <v>0</v>
      </c>
      <c r="AV139" s="71">
        <f t="shared" si="7"/>
        <v>0</v>
      </c>
      <c r="AW139" s="71">
        <f t="shared" si="8"/>
        <v>0</v>
      </c>
      <c r="AX139" s="71">
        <f t="shared" si="9"/>
        <v>0</v>
      </c>
      <c r="AY139" s="71">
        <f t="shared" si="10"/>
        <v>0</v>
      </c>
      <c r="AZ139" s="71">
        <f t="shared" si="11"/>
        <v>0</v>
      </c>
      <c r="BA139" s="71">
        <f t="shared" si="12"/>
        <v>0</v>
      </c>
      <c r="BB139" s="71">
        <f t="shared" si="13"/>
        <v>0</v>
      </c>
    </row>
    <row r="140">
      <c r="A140" s="61"/>
      <c r="B140" s="66"/>
      <c r="C140" s="66"/>
      <c r="D140" s="66"/>
      <c r="E140" s="67"/>
      <c r="F140" s="66"/>
      <c r="G140" s="66"/>
      <c r="H140" s="58"/>
      <c r="I140" s="66"/>
      <c r="J140" s="67"/>
      <c r="K140" s="60"/>
      <c r="L140" s="60"/>
      <c r="M140" s="60"/>
      <c r="N140" s="68"/>
      <c r="O140" s="67"/>
      <c r="P140" s="67"/>
      <c r="Q140" s="67"/>
      <c r="R140" s="67"/>
      <c r="S140" s="67"/>
      <c r="T140" s="67"/>
      <c r="U140" s="67"/>
      <c r="V140" s="60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9"/>
      <c r="AI140" s="69"/>
      <c r="AJ140" s="69"/>
      <c r="AK140" s="69"/>
      <c r="AL140" s="69"/>
      <c r="AM140" s="69"/>
      <c r="AN140" s="2">
        <f t="shared" si="1"/>
        <v>0</v>
      </c>
      <c r="AO140" s="2" t="str">
        <f t="shared" si="2"/>
        <v/>
      </c>
      <c r="AP140" s="2">
        <f t="shared" si="3"/>
        <v>0</v>
      </c>
      <c r="AS140" s="2" t="str">
        <f t="shared" si="4"/>
        <v/>
      </c>
      <c r="AT140" s="70">
        <f t="shared" si="5"/>
        <v>0</v>
      </c>
      <c r="AU140" s="71">
        <f t="shared" si="6"/>
        <v>0</v>
      </c>
      <c r="AV140" s="71">
        <f t="shared" si="7"/>
        <v>0</v>
      </c>
      <c r="AW140" s="71">
        <f t="shared" si="8"/>
        <v>0</v>
      </c>
      <c r="AX140" s="71">
        <f t="shared" si="9"/>
        <v>0</v>
      </c>
      <c r="AY140" s="71">
        <f t="shared" si="10"/>
        <v>0</v>
      </c>
      <c r="AZ140" s="71">
        <f t="shared" si="11"/>
        <v>0</v>
      </c>
      <c r="BA140" s="71">
        <f t="shared" si="12"/>
        <v>0</v>
      </c>
      <c r="BB140" s="71">
        <f t="shared" si="13"/>
        <v>0</v>
      </c>
    </row>
    <row r="141">
      <c r="A141" s="61"/>
      <c r="B141" s="66"/>
      <c r="C141" s="66"/>
      <c r="D141" s="66"/>
      <c r="E141" s="67"/>
      <c r="F141" s="66"/>
      <c r="G141" s="66"/>
      <c r="H141" s="66"/>
      <c r="I141" s="66"/>
      <c r="J141" s="67"/>
      <c r="K141" s="60"/>
      <c r="L141" s="60"/>
      <c r="M141" s="60"/>
      <c r="N141" s="68"/>
      <c r="O141" s="67"/>
      <c r="P141" s="67"/>
      <c r="Q141" s="67"/>
      <c r="R141" s="67"/>
      <c r="S141" s="67"/>
      <c r="T141" s="67"/>
      <c r="U141" s="67"/>
      <c r="V141" s="60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9"/>
      <c r="AI141" s="69"/>
      <c r="AJ141" s="69"/>
      <c r="AK141" s="69"/>
      <c r="AL141" s="69"/>
      <c r="AM141" s="69"/>
      <c r="AN141" s="2">
        <f t="shared" si="1"/>
        <v>0</v>
      </c>
      <c r="AO141" s="2" t="str">
        <f t="shared" si="2"/>
        <v/>
      </c>
      <c r="AP141" s="2">
        <f t="shared" si="3"/>
        <v>0</v>
      </c>
      <c r="AS141" s="2" t="str">
        <f t="shared" si="4"/>
        <v/>
      </c>
      <c r="AT141" s="70">
        <f t="shared" si="5"/>
        <v>0</v>
      </c>
      <c r="AU141" s="71">
        <f t="shared" si="6"/>
        <v>0</v>
      </c>
      <c r="AV141" s="71">
        <f t="shared" si="7"/>
        <v>0</v>
      </c>
      <c r="AW141" s="71">
        <f t="shared" si="8"/>
        <v>0</v>
      </c>
      <c r="AX141" s="71">
        <f t="shared" si="9"/>
        <v>0</v>
      </c>
      <c r="AY141" s="71">
        <f t="shared" si="10"/>
        <v>0</v>
      </c>
      <c r="AZ141" s="71">
        <f t="shared" si="11"/>
        <v>0</v>
      </c>
      <c r="BA141" s="71">
        <f t="shared" si="12"/>
        <v>0</v>
      </c>
      <c r="BB141" s="71">
        <f t="shared" si="13"/>
        <v>0</v>
      </c>
    </row>
    <row r="142">
      <c r="A142" s="61"/>
      <c r="B142" s="66"/>
      <c r="C142" s="66"/>
      <c r="D142" s="66"/>
      <c r="E142" s="67"/>
      <c r="F142" s="66"/>
      <c r="G142" s="66"/>
      <c r="H142" s="58"/>
      <c r="I142" s="66"/>
      <c r="J142" s="67"/>
      <c r="K142" s="60"/>
      <c r="L142" s="60"/>
      <c r="M142" s="60"/>
      <c r="N142" s="68"/>
      <c r="O142" s="67"/>
      <c r="P142" s="67"/>
      <c r="Q142" s="67"/>
      <c r="R142" s="67"/>
      <c r="S142" s="67"/>
      <c r="T142" s="67"/>
      <c r="U142" s="67"/>
      <c r="V142" s="60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9"/>
      <c r="AI142" s="69"/>
      <c r="AJ142" s="69"/>
      <c r="AK142" s="69"/>
      <c r="AL142" s="69"/>
      <c r="AM142" s="69"/>
      <c r="AN142" s="2">
        <f t="shared" si="1"/>
        <v>0</v>
      </c>
      <c r="AO142" s="2" t="str">
        <f t="shared" si="2"/>
        <v/>
      </c>
      <c r="AP142" s="2">
        <f t="shared" si="3"/>
        <v>0</v>
      </c>
      <c r="AS142" s="2" t="str">
        <f t="shared" si="4"/>
        <v/>
      </c>
      <c r="AT142" s="70">
        <f t="shared" si="5"/>
        <v>0</v>
      </c>
      <c r="AU142" s="71">
        <f t="shared" si="6"/>
        <v>0</v>
      </c>
      <c r="AV142" s="71">
        <f t="shared" si="7"/>
        <v>0</v>
      </c>
      <c r="AW142" s="71">
        <f t="shared" si="8"/>
        <v>0</v>
      </c>
      <c r="AX142" s="71">
        <f t="shared" si="9"/>
        <v>0</v>
      </c>
      <c r="AY142" s="71">
        <f t="shared" si="10"/>
        <v>0</v>
      </c>
      <c r="AZ142" s="71">
        <f t="shared" si="11"/>
        <v>0</v>
      </c>
      <c r="BA142" s="71">
        <f t="shared" si="12"/>
        <v>0</v>
      </c>
      <c r="BB142" s="71">
        <f t="shared" si="13"/>
        <v>0</v>
      </c>
    </row>
    <row r="143">
      <c r="A143" s="61"/>
      <c r="B143" s="66"/>
      <c r="C143" s="66"/>
      <c r="D143" s="66"/>
      <c r="E143" s="67"/>
      <c r="F143" s="66"/>
      <c r="G143" s="66"/>
      <c r="H143" s="66"/>
      <c r="I143" s="66"/>
      <c r="J143" s="67"/>
      <c r="K143" s="60"/>
      <c r="L143" s="60"/>
      <c r="M143" s="60"/>
      <c r="N143" s="68"/>
      <c r="O143" s="67"/>
      <c r="P143" s="67"/>
      <c r="Q143" s="67"/>
      <c r="R143" s="67"/>
      <c r="S143" s="67"/>
      <c r="T143" s="67"/>
      <c r="U143" s="67"/>
      <c r="V143" s="60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9"/>
      <c r="AI143" s="69"/>
      <c r="AJ143" s="69"/>
      <c r="AK143" s="69"/>
      <c r="AL143" s="69"/>
      <c r="AM143" s="69"/>
      <c r="AN143" s="2">
        <f t="shared" si="1"/>
        <v>0</v>
      </c>
      <c r="AO143" s="2" t="str">
        <f t="shared" si="2"/>
        <v/>
      </c>
      <c r="AP143" s="2">
        <f t="shared" si="3"/>
        <v>0</v>
      </c>
      <c r="AS143" s="2" t="str">
        <f t="shared" si="4"/>
        <v/>
      </c>
      <c r="AT143" s="70">
        <f t="shared" si="5"/>
        <v>0</v>
      </c>
      <c r="AU143" s="71">
        <f t="shared" si="6"/>
        <v>0</v>
      </c>
      <c r="AV143" s="71">
        <f t="shared" si="7"/>
        <v>0</v>
      </c>
      <c r="AW143" s="71">
        <f t="shared" si="8"/>
        <v>0</v>
      </c>
      <c r="AX143" s="71">
        <f t="shared" si="9"/>
        <v>0</v>
      </c>
      <c r="AY143" s="71">
        <f t="shared" si="10"/>
        <v>0</v>
      </c>
      <c r="AZ143" s="71">
        <f t="shared" si="11"/>
        <v>0</v>
      </c>
      <c r="BA143" s="71">
        <f t="shared" si="12"/>
        <v>0</v>
      </c>
      <c r="BB143" s="71">
        <f t="shared" si="13"/>
        <v>0</v>
      </c>
    </row>
    <row r="144">
      <c r="A144" s="61"/>
      <c r="B144" s="66"/>
      <c r="C144" s="66"/>
      <c r="D144" s="66"/>
      <c r="E144" s="67"/>
      <c r="F144" s="66"/>
      <c r="G144" s="66"/>
      <c r="H144" s="66"/>
      <c r="I144" s="66"/>
      <c r="J144" s="67"/>
      <c r="K144" s="60"/>
      <c r="L144" s="60"/>
      <c r="M144" s="60"/>
      <c r="N144" s="68"/>
      <c r="O144" s="67"/>
      <c r="P144" s="67"/>
      <c r="Q144" s="67"/>
      <c r="R144" s="67"/>
      <c r="S144" s="67"/>
      <c r="T144" s="67"/>
      <c r="U144" s="67"/>
      <c r="V144" s="60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9"/>
      <c r="AI144" s="69"/>
      <c r="AJ144" s="69"/>
      <c r="AK144" s="69"/>
      <c r="AL144" s="69"/>
      <c r="AM144" s="69"/>
      <c r="AN144" s="2">
        <f t="shared" si="1"/>
        <v>0</v>
      </c>
      <c r="AO144" s="2" t="str">
        <f t="shared" si="2"/>
        <v/>
      </c>
      <c r="AP144" s="2">
        <f t="shared" si="3"/>
        <v>0</v>
      </c>
      <c r="AS144" s="2" t="str">
        <f t="shared" si="4"/>
        <v/>
      </c>
      <c r="AT144" s="70">
        <f t="shared" si="5"/>
        <v>0</v>
      </c>
      <c r="AU144" s="71">
        <f t="shared" si="6"/>
        <v>0</v>
      </c>
      <c r="AV144" s="71">
        <f t="shared" si="7"/>
        <v>0</v>
      </c>
      <c r="AW144" s="71">
        <f t="shared" si="8"/>
        <v>0</v>
      </c>
      <c r="AX144" s="71">
        <f t="shared" si="9"/>
        <v>0</v>
      </c>
      <c r="AY144" s="71">
        <f t="shared" si="10"/>
        <v>0</v>
      </c>
      <c r="AZ144" s="71">
        <f t="shared" si="11"/>
        <v>0</v>
      </c>
      <c r="BA144" s="71">
        <f t="shared" si="12"/>
        <v>0</v>
      </c>
      <c r="BB144" s="71">
        <f t="shared" si="13"/>
        <v>0</v>
      </c>
    </row>
    <row r="145">
      <c r="A145" s="61"/>
      <c r="B145" s="66"/>
      <c r="C145" s="66"/>
      <c r="D145" s="66"/>
      <c r="E145" s="67"/>
      <c r="F145" s="66"/>
      <c r="G145" s="66"/>
      <c r="H145" s="66"/>
      <c r="I145" s="66"/>
      <c r="J145" s="67"/>
      <c r="K145" s="60"/>
      <c r="L145" s="60"/>
      <c r="M145" s="60"/>
      <c r="N145" s="68"/>
      <c r="O145" s="67"/>
      <c r="P145" s="67"/>
      <c r="Q145" s="67"/>
      <c r="R145" s="67"/>
      <c r="S145" s="67"/>
      <c r="T145" s="67"/>
      <c r="U145" s="67"/>
      <c r="V145" s="60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9"/>
      <c r="AI145" s="69"/>
      <c r="AJ145" s="69"/>
      <c r="AK145" s="69"/>
      <c r="AL145" s="69"/>
      <c r="AM145" s="69"/>
      <c r="AN145" s="2">
        <f t="shared" si="1"/>
        <v>0</v>
      </c>
      <c r="AO145" s="2" t="str">
        <f t="shared" si="2"/>
        <v/>
      </c>
      <c r="AP145" s="2">
        <f t="shared" si="3"/>
        <v>0</v>
      </c>
      <c r="AS145" s="2" t="str">
        <f t="shared" si="4"/>
        <v/>
      </c>
      <c r="AT145" s="70">
        <f t="shared" si="5"/>
        <v>0</v>
      </c>
      <c r="AU145" s="71">
        <f t="shared" si="6"/>
        <v>0</v>
      </c>
      <c r="AV145" s="71">
        <f t="shared" si="7"/>
        <v>0</v>
      </c>
      <c r="AW145" s="71">
        <f t="shared" si="8"/>
        <v>0</v>
      </c>
      <c r="AX145" s="71">
        <f t="shared" si="9"/>
        <v>0</v>
      </c>
      <c r="AY145" s="71">
        <f t="shared" si="10"/>
        <v>0</v>
      </c>
      <c r="AZ145" s="71">
        <f t="shared" si="11"/>
        <v>0</v>
      </c>
      <c r="BA145" s="71">
        <f t="shared" si="12"/>
        <v>0</v>
      </c>
      <c r="BB145" s="71">
        <f t="shared" si="13"/>
        <v>0</v>
      </c>
    </row>
    <row r="146">
      <c r="A146" s="61"/>
      <c r="B146" s="66"/>
      <c r="C146" s="66"/>
      <c r="D146" s="66"/>
      <c r="E146" s="67"/>
      <c r="F146" s="66"/>
      <c r="G146" s="66"/>
      <c r="H146" s="66"/>
      <c r="I146" s="66"/>
      <c r="J146" s="67"/>
      <c r="K146" s="60"/>
      <c r="L146" s="60"/>
      <c r="M146" s="60"/>
      <c r="N146" s="68"/>
      <c r="O146" s="67"/>
      <c r="P146" s="67"/>
      <c r="Q146" s="67"/>
      <c r="R146" s="67"/>
      <c r="S146" s="67"/>
      <c r="T146" s="67"/>
      <c r="U146" s="67"/>
      <c r="V146" s="60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9"/>
      <c r="AI146" s="69"/>
      <c r="AJ146" s="69"/>
      <c r="AK146" s="69"/>
      <c r="AL146" s="69"/>
      <c r="AM146" s="69"/>
      <c r="AN146" s="2">
        <f t="shared" si="1"/>
        <v>0</v>
      </c>
      <c r="AO146" s="2" t="str">
        <f t="shared" si="2"/>
        <v/>
      </c>
      <c r="AP146" s="2">
        <f t="shared" si="3"/>
        <v>0</v>
      </c>
      <c r="AS146" s="2" t="str">
        <f t="shared" si="4"/>
        <v/>
      </c>
      <c r="AT146" s="70">
        <f t="shared" si="5"/>
        <v>0</v>
      </c>
      <c r="AU146" s="71">
        <f t="shared" si="6"/>
        <v>0</v>
      </c>
      <c r="AV146" s="71">
        <f t="shared" si="7"/>
        <v>0</v>
      </c>
      <c r="AW146" s="71">
        <f t="shared" si="8"/>
        <v>0</v>
      </c>
      <c r="AX146" s="71">
        <f t="shared" si="9"/>
        <v>0</v>
      </c>
      <c r="AY146" s="71">
        <f t="shared" si="10"/>
        <v>0</v>
      </c>
      <c r="AZ146" s="71">
        <f t="shared" si="11"/>
        <v>0</v>
      </c>
      <c r="BA146" s="71">
        <f t="shared" si="12"/>
        <v>0</v>
      </c>
      <c r="BB146" s="71">
        <f t="shared" si="13"/>
        <v>0</v>
      </c>
    </row>
    <row r="147">
      <c r="A147" s="55"/>
      <c r="B147" s="55"/>
      <c r="N147" s="72"/>
      <c r="O147" s="59"/>
      <c r="P147" s="59"/>
      <c r="Q147" s="59"/>
      <c r="R147" s="59"/>
      <c r="S147" s="59"/>
      <c r="T147" s="59"/>
      <c r="U147" s="59"/>
      <c r="AN147" s="2">
        <f t="shared" si="1"/>
        <v>0</v>
      </c>
      <c r="AO147" s="2" t="str">
        <f t="shared" si="2"/>
        <v/>
      </c>
      <c r="AP147" s="2">
        <f t="shared" si="3"/>
        <v>0</v>
      </c>
      <c r="AS147" s="2" t="str">
        <f t="shared" si="4"/>
        <v/>
      </c>
      <c r="AT147" s="70">
        <f t="shared" si="5"/>
        <v>0</v>
      </c>
      <c r="AU147" s="71">
        <f t="shared" si="6"/>
        <v>0</v>
      </c>
      <c r="AV147" s="71">
        <f t="shared" si="7"/>
        <v>0</v>
      </c>
      <c r="AW147" s="71">
        <f t="shared" si="8"/>
        <v>0</v>
      </c>
      <c r="AX147" s="71">
        <f t="shared" si="9"/>
        <v>0</v>
      </c>
      <c r="AY147" s="71">
        <f t="shared" si="10"/>
        <v>0</v>
      </c>
      <c r="AZ147" s="71">
        <f t="shared" si="11"/>
        <v>0</v>
      </c>
      <c r="BA147" s="71">
        <f t="shared" si="12"/>
        <v>0</v>
      </c>
      <c r="BB147" s="71">
        <f t="shared" si="13"/>
        <v>0</v>
      </c>
    </row>
    <row r="148">
      <c r="A148" s="55"/>
      <c r="B148" s="55"/>
      <c r="N148" s="72"/>
      <c r="O148" s="59"/>
      <c r="P148" s="59"/>
      <c r="Q148" s="59"/>
      <c r="R148" s="59"/>
      <c r="S148" s="59"/>
      <c r="T148" s="59"/>
      <c r="U148" s="59"/>
      <c r="AN148" s="2">
        <f t="shared" si="1"/>
        <v>0</v>
      </c>
      <c r="AO148" s="2" t="str">
        <f t="shared" si="2"/>
        <v/>
      </c>
      <c r="AP148" s="2">
        <f t="shared" si="3"/>
        <v>0</v>
      </c>
      <c r="AS148" s="2" t="str">
        <f t="shared" si="4"/>
        <v/>
      </c>
      <c r="AT148" s="70">
        <f t="shared" si="5"/>
        <v>0</v>
      </c>
      <c r="AU148" s="71">
        <f t="shared" si="6"/>
        <v>0</v>
      </c>
      <c r="AV148" s="71">
        <f t="shared" si="7"/>
        <v>0</v>
      </c>
      <c r="AW148" s="71">
        <f t="shared" si="8"/>
        <v>0</v>
      </c>
      <c r="AX148" s="71">
        <f t="shared" si="9"/>
        <v>0</v>
      </c>
      <c r="AY148" s="71">
        <f t="shared" si="10"/>
        <v>0</v>
      </c>
      <c r="AZ148" s="71">
        <f t="shared" si="11"/>
        <v>0</v>
      </c>
      <c r="BA148" s="71">
        <f t="shared" si="12"/>
        <v>0</v>
      </c>
      <c r="BB148" s="71">
        <f t="shared" si="13"/>
        <v>0</v>
      </c>
    </row>
    <row r="149">
      <c r="A149" s="55"/>
      <c r="B149" s="55"/>
      <c r="N149" s="72"/>
      <c r="O149" s="59"/>
      <c r="P149" s="59"/>
      <c r="Q149" s="59"/>
      <c r="R149" s="59"/>
      <c r="S149" s="59"/>
      <c r="T149" s="59"/>
      <c r="U149" s="59"/>
      <c r="AN149" s="2">
        <f t="shared" si="1"/>
        <v>0</v>
      </c>
      <c r="AO149" s="2" t="str">
        <f t="shared" si="2"/>
        <v/>
      </c>
      <c r="AP149" s="2">
        <f t="shared" si="3"/>
        <v>0</v>
      </c>
      <c r="AS149" s="2" t="str">
        <f t="shared" si="4"/>
        <v/>
      </c>
      <c r="AT149" s="70">
        <f t="shared" si="5"/>
        <v>0</v>
      </c>
      <c r="AU149" s="71">
        <f t="shared" si="6"/>
        <v>0</v>
      </c>
      <c r="AV149" s="71">
        <f t="shared" si="7"/>
        <v>0</v>
      </c>
      <c r="AW149" s="71">
        <f t="shared" si="8"/>
        <v>0</v>
      </c>
      <c r="AX149" s="71">
        <f t="shared" si="9"/>
        <v>0</v>
      </c>
      <c r="AY149" s="71">
        <f t="shared" si="10"/>
        <v>0</v>
      </c>
      <c r="AZ149" s="71">
        <f t="shared" si="11"/>
        <v>0</v>
      </c>
      <c r="BA149" s="71">
        <f t="shared" si="12"/>
        <v>0</v>
      </c>
      <c r="BB149" s="71">
        <f t="shared" si="13"/>
        <v>0</v>
      </c>
    </row>
    <row r="150">
      <c r="A150" s="55"/>
      <c r="B150" s="55"/>
      <c r="N150" s="72"/>
      <c r="O150" s="59"/>
      <c r="P150" s="59"/>
      <c r="Q150" s="59"/>
      <c r="R150" s="59"/>
      <c r="S150" s="59"/>
      <c r="T150" s="59"/>
      <c r="U150" s="59"/>
      <c r="AN150" s="2">
        <f t="shared" si="1"/>
        <v>0</v>
      </c>
      <c r="AO150" s="2" t="str">
        <f t="shared" si="2"/>
        <v/>
      </c>
      <c r="AP150" s="2">
        <f t="shared" si="3"/>
        <v>0</v>
      </c>
      <c r="AS150" s="2" t="str">
        <f t="shared" si="4"/>
        <v/>
      </c>
      <c r="AT150" s="70">
        <f t="shared" si="5"/>
        <v>0</v>
      </c>
      <c r="AU150" s="71">
        <f t="shared" si="6"/>
        <v>0</v>
      </c>
      <c r="AV150" s="71">
        <f t="shared" si="7"/>
        <v>0</v>
      </c>
      <c r="AW150" s="71">
        <f t="shared" si="8"/>
        <v>0</v>
      </c>
      <c r="AX150" s="71">
        <f t="shared" si="9"/>
        <v>0</v>
      </c>
      <c r="AY150" s="71">
        <f t="shared" si="10"/>
        <v>0</v>
      </c>
      <c r="AZ150" s="71">
        <f t="shared" si="11"/>
        <v>0</v>
      </c>
      <c r="BA150" s="71">
        <f t="shared" si="12"/>
        <v>0</v>
      </c>
      <c r="BB150" s="71">
        <f t="shared" si="13"/>
        <v>0</v>
      </c>
    </row>
    <row r="151">
      <c r="A151" s="55"/>
      <c r="B151" s="55"/>
      <c r="N151" s="72"/>
      <c r="O151" s="59"/>
      <c r="P151" s="59"/>
      <c r="Q151" s="59"/>
      <c r="R151" s="59"/>
      <c r="S151" s="59"/>
      <c r="T151" s="59"/>
      <c r="U151" s="59"/>
      <c r="AN151" s="2">
        <f t="shared" si="1"/>
        <v>0</v>
      </c>
      <c r="AO151" s="2" t="str">
        <f t="shared" si="2"/>
        <v/>
      </c>
      <c r="AP151" s="2">
        <f t="shared" si="3"/>
        <v>0</v>
      </c>
      <c r="AS151" s="2" t="str">
        <f t="shared" si="4"/>
        <v/>
      </c>
      <c r="AT151" s="70">
        <f t="shared" si="5"/>
        <v>0</v>
      </c>
      <c r="AU151" s="71">
        <f t="shared" si="6"/>
        <v>0</v>
      </c>
      <c r="AV151" s="71">
        <f t="shared" si="7"/>
        <v>0</v>
      </c>
      <c r="AW151" s="71">
        <f t="shared" si="8"/>
        <v>0</v>
      </c>
      <c r="AX151" s="71">
        <f t="shared" si="9"/>
        <v>0</v>
      </c>
      <c r="AY151" s="71">
        <f t="shared" si="10"/>
        <v>0</v>
      </c>
      <c r="AZ151" s="71">
        <f t="shared" si="11"/>
        <v>0</v>
      </c>
      <c r="BA151" s="71">
        <f t="shared" si="12"/>
        <v>0</v>
      </c>
      <c r="BB151" s="71">
        <f t="shared" si="13"/>
        <v>0</v>
      </c>
    </row>
    <row r="152">
      <c r="A152" s="55"/>
      <c r="B152" s="55"/>
      <c r="N152" s="72"/>
      <c r="O152" s="59"/>
      <c r="P152" s="59"/>
      <c r="Q152" s="59"/>
      <c r="R152" s="59"/>
      <c r="S152" s="59"/>
      <c r="T152" s="59"/>
      <c r="U152" s="59"/>
      <c r="AN152" s="2">
        <f t="shared" si="1"/>
        <v>0</v>
      </c>
      <c r="AO152" s="2" t="str">
        <f t="shared" si="2"/>
        <v/>
      </c>
      <c r="AP152" s="2">
        <f t="shared" si="3"/>
        <v>0</v>
      </c>
      <c r="AS152" s="2" t="str">
        <f t="shared" si="4"/>
        <v/>
      </c>
      <c r="AT152" s="70">
        <f t="shared" si="5"/>
        <v>0</v>
      </c>
      <c r="AU152" s="71">
        <f t="shared" si="6"/>
        <v>0</v>
      </c>
      <c r="AV152" s="71">
        <f t="shared" si="7"/>
        <v>0</v>
      </c>
      <c r="AW152" s="71">
        <f t="shared" si="8"/>
        <v>0</v>
      </c>
      <c r="AX152" s="71">
        <f t="shared" si="9"/>
        <v>0</v>
      </c>
      <c r="AY152" s="71">
        <f t="shared" si="10"/>
        <v>0</v>
      </c>
      <c r="AZ152" s="71">
        <f t="shared" si="11"/>
        <v>0</v>
      </c>
      <c r="BA152" s="71">
        <f t="shared" si="12"/>
        <v>0</v>
      </c>
      <c r="BB152" s="71">
        <f t="shared" si="13"/>
        <v>0</v>
      </c>
    </row>
    <row r="153">
      <c r="A153" s="55"/>
      <c r="B153" s="55"/>
      <c r="N153" s="72"/>
      <c r="O153" s="59"/>
      <c r="P153" s="59"/>
      <c r="Q153" s="59"/>
      <c r="R153" s="59"/>
      <c r="S153" s="59"/>
      <c r="T153" s="59"/>
      <c r="U153" s="59"/>
      <c r="AN153" s="2">
        <f t="shared" si="1"/>
        <v>0</v>
      </c>
      <c r="AO153" s="2" t="str">
        <f t="shared" si="2"/>
        <v/>
      </c>
      <c r="AP153" s="2">
        <f t="shared" si="3"/>
        <v>0</v>
      </c>
      <c r="AS153" s="2" t="str">
        <f t="shared" si="4"/>
        <v/>
      </c>
      <c r="AT153" s="70">
        <f t="shared" si="5"/>
        <v>0</v>
      </c>
      <c r="AU153" s="71">
        <f t="shared" si="6"/>
        <v>0</v>
      </c>
      <c r="AV153" s="71">
        <f t="shared" si="7"/>
        <v>0</v>
      </c>
      <c r="AW153" s="71">
        <f t="shared" si="8"/>
        <v>0</v>
      </c>
      <c r="AX153" s="71">
        <f t="shared" si="9"/>
        <v>0</v>
      </c>
      <c r="AY153" s="71">
        <f t="shared" si="10"/>
        <v>0</v>
      </c>
      <c r="AZ153" s="71">
        <f t="shared" si="11"/>
        <v>0</v>
      </c>
      <c r="BA153" s="71">
        <f t="shared" si="12"/>
        <v>0</v>
      </c>
      <c r="BB153" s="71">
        <f t="shared" si="13"/>
        <v>0</v>
      </c>
    </row>
    <row r="154">
      <c r="A154" s="55"/>
      <c r="B154" s="55"/>
      <c r="N154" s="72"/>
      <c r="O154" s="59"/>
      <c r="P154" s="59"/>
      <c r="Q154" s="59"/>
      <c r="R154" s="59"/>
      <c r="S154" s="59"/>
      <c r="T154" s="59"/>
      <c r="U154" s="59"/>
      <c r="AN154" s="2">
        <f t="shared" si="1"/>
        <v>0</v>
      </c>
      <c r="AO154" s="2" t="str">
        <f t="shared" si="2"/>
        <v/>
      </c>
      <c r="AP154" s="2">
        <f t="shared" si="3"/>
        <v>0</v>
      </c>
      <c r="AS154" s="2" t="str">
        <f t="shared" si="4"/>
        <v/>
      </c>
      <c r="AT154" s="70">
        <f t="shared" si="5"/>
        <v>0</v>
      </c>
      <c r="AU154" s="71">
        <f t="shared" si="6"/>
        <v>0</v>
      </c>
      <c r="AV154" s="71">
        <f t="shared" si="7"/>
        <v>0</v>
      </c>
      <c r="AW154" s="71">
        <f t="shared" si="8"/>
        <v>0</v>
      </c>
      <c r="AX154" s="71">
        <f t="shared" si="9"/>
        <v>0</v>
      </c>
      <c r="AY154" s="71">
        <f t="shared" si="10"/>
        <v>0</v>
      </c>
      <c r="AZ154" s="71">
        <f t="shared" si="11"/>
        <v>0</v>
      </c>
      <c r="BA154" s="71">
        <f t="shared" si="12"/>
        <v>0</v>
      </c>
      <c r="BB154" s="71">
        <f t="shared" si="13"/>
        <v>0</v>
      </c>
    </row>
    <row r="155">
      <c r="A155" s="55"/>
      <c r="B155" s="55"/>
      <c r="N155" s="72"/>
      <c r="O155" s="59"/>
      <c r="P155" s="59"/>
      <c r="Q155" s="59"/>
      <c r="R155" s="59"/>
      <c r="S155" s="59"/>
      <c r="T155" s="59"/>
      <c r="U155" s="59"/>
      <c r="AN155" s="2">
        <f t="shared" si="1"/>
        <v>0</v>
      </c>
      <c r="AO155" s="2" t="str">
        <f t="shared" si="2"/>
        <v/>
      </c>
      <c r="AP155" s="2">
        <f t="shared" si="3"/>
        <v>0</v>
      </c>
      <c r="AS155" s="2" t="str">
        <f t="shared" si="4"/>
        <v/>
      </c>
      <c r="AT155" s="70">
        <f t="shared" si="5"/>
        <v>0</v>
      </c>
      <c r="AU155" s="71">
        <f t="shared" si="6"/>
        <v>0</v>
      </c>
      <c r="AV155" s="71">
        <f t="shared" si="7"/>
        <v>0</v>
      </c>
      <c r="AW155" s="71">
        <f t="shared" si="8"/>
        <v>0</v>
      </c>
      <c r="AX155" s="71">
        <f t="shared" si="9"/>
        <v>0</v>
      </c>
      <c r="AY155" s="71">
        <f t="shared" si="10"/>
        <v>0</v>
      </c>
      <c r="AZ155" s="71">
        <f t="shared" si="11"/>
        <v>0</v>
      </c>
      <c r="BA155" s="71">
        <f t="shared" si="12"/>
        <v>0</v>
      </c>
      <c r="BB155" s="71">
        <f t="shared" si="13"/>
        <v>0</v>
      </c>
    </row>
    <row r="156">
      <c r="A156" s="55"/>
      <c r="B156" s="55"/>
      <c r="N156" s="72"/>
      <c r="O156" s="59"/>
      <c r="P156" s="59"/>
      <c r="Q156" s="59"/>
      <c r="R156" s="59"/>
      <c r="S156" s="59"/>
      <c r="T156" s="59"/>
      <c r="U156" s="59"/>
      <c r="AN156" s="2">
        <f t="shared" si="1"/>
        <v>0</v>
      </c>
      <c r="AO156" s="2" t="str">
        <f t="shared" si="2"/>
        <v/>
      </c>
      <c r="AP156" s="2">
        <f t="shared" si="3"/>
        <v>0</v>
      </c>
      <c r="AS156" s="2" t="str">
        <f t="shared" si="4"/>
        <v/>
      </c>
      <c r="AT156" s="70">
        <f t="shared" si="5"/>
        <v>0</v>
      </c>
      <c r="AU156" s="71">
        <f t="shared" si="6"/>
        <v>0</v>
      </c>
      <c r="AV156" s="71">
        <f t="shared" si="7"/>
        <v>0</v>
      </c>
      <c r="AW156" s="71">
        <f t="shared" si="8"/>
        <v>0</v>
      </c>
      <c r="AX156" s="71">
        <f t="shared" si="9"/>
        <v>0</v>
      </c>
      <c r="AY156" s="71">
        <f t="shared" si="10"/>
        <v>0</v>
      </c>
      <c r="AZ156" s="71">
        <f t="shared" si="11"/>
        <v>0</v>
      </c>
      <c r="BA156" s="71">
        <f t="shared" si="12"/>
        <v>0</v>
      </c>
      <c r="BB156" s="71">
        <f t="shared" si="13"/>
        <v>0</v>
      </c>
    </row>
    <row r="157">
      <c r="A157" s="55"/>
      <c r="B157" s="55"/>
      <c r="N157" s="72"/>
      <c r="O157" s="59"/>
      <c r="P157" s="59"/>
      <c r="Q157" s="59"/>
      <c r="R157" s="59"/>
      <c r="S157" s="59"/>
      <c r="T157" s="59"/>
      <c r="U157" s="59"/>
      <c r="AN157" s="2">
        <f t="shared" si="1"/>
        <v>0</v>
      </c>
      <c r="AO157" s="2" t="str">
        <f t="shared" si="2"/>
        <v/>
      </c>
      <c r="AP157" s="2">
        <f t="shared" si="3"/>
        <v>0</v>
      </c>
      <c r="AS157" s="2" t="str">
        <f t="shared" si="4"/>
        <v/>
      </c>
      <c r="AT157" s="70">
        <f t="shared" si="5"/>
        <v>0</v>
      </c>
      <c r="AU157" s="71">
        <f t="shared" si="6"/>
        <v>0</v>
      </c>
      <c r="AV157" s="71">
        <f t="shared" si="7"/>
        <v>0</v>
      </c>
      <c r="AW157" s="71">
        <f t="shared" si="8"/>
        <v>0</v>
      </c>
      <c r="AX157" s="71">
        <f t="shared" si="9"/>
        <v>0</v>
      </c>
      <c r="AY157" s="71">
        <f t="shared" si="10"/>
        <v>0</v>
      </c>
      <c r="AZ157" s="71">
        <f t="shared" si="11"/>
        <v>0</v>
      </c>
      <c r="BA157" s="71">
        <f t="shared" si="12"/>
        <v>0</v>
      </c>
      <c r="BB157" s="71">
        <f t="shared" si="13"/>
        <v>0</v>
      </c>
    </row>
    <row r="158">
      <c r="A158" s="55"/>
      <c r="B158" s="55"/>
      <c r="N158" s="72"/>
      <c r="O158" s="59"/>
      <c r="P158" s="59"/>
      <c r="Q158" s="59"/>
      <c r="R158" s="59"/>
      <c r="S158" s="59"/>
      <c r="T158" s="59"/>
      <c r="U158" s="59"/>
      <c r="AN158" s="2">
        <f t="shared" si="1"/>
        <v>0</v>
      </c>
      <c r="AO158" s="2" t="str">
        <f t="shared" si="2"/>
        <v/>
      </c>
      <c r="AP158" s="2">
        <f t="shared" si="3"/>
        <v>0</v>
      </c>
      <c r="AS158" s="2" t="str">
        <f t="shared" si="4"/>
        <v/>
      </c>
      <c r="AT158" s="70">
        <f t="shared" si="5"/>
        <v>0</v>
      </c>
      <c r="AU158" s="71">
        <f t="shared" si="6"/>
        <v>0</v>
      </c>
      <c r="AV158" s="71">
        <f t="shared" si="7"/>
        <v>0</v>
      </c>
      <c r="AW158" s="71">
        <f t="shared" si="8"/>
        <v>0</v>
      </c>
      <c r="AX158" s="71">
        <f t="shared" si="9"/>
        <v>0</v>
      </c>
      <c r="AY158" s="71">
        <f t="shared" si="10"/>
        <v>0</v>
      </c>
      <c r="AZ158" s="71">
        <f t="shared" si="11"/>
        <v>0</v>
      </c>
      <c r="BA158" s="71">
        <f t="shared" si="12"/>
        <v>0</v>
      </c>
      <c r="BB158" s="71">
        <f t="shared" si="13"/>
        <v>0</v>
      </c>
    </row>
    <row r="159">
      <c r="A159" s="55"/>
      <c r="B159" s="55"/>
      <c r="N159" s="72"/>
      <c r="O159" s="59"/>
      <c r="P159" s="59"/>
      <c r="Q159" s="59"/>
      <c r="R159" s="59"/>
      <c r="S159" s="59"/>
      <c r="T159" s="59"/>
      <c r="U159" s="59"/>
      <c r="AN159" s="2">
        <f t="shared" si="1"/>
        <v>0</v>
      </c>
      <c r="AO159" s="2" t="str">
        <f t="shared" si="2"/>
        <v/>
      </c>
      <c r="AP159" s="2">
        <f t="shared" si="3"/>
        <v>0</v>
      </c>
      <c r="AS159" s="2" t="str">
        <f t="shared" si="4"/>
        <v/>
      </c>
      <c r="AT159" s="70">
        <f t="shared" si="5"/>
        <v>0</v>
      </c>
      <c r="AU159" s="71">
        <f t="shared" si="6"/>
        <v>0</v>
      </c>
      <c r="AV159" s="71">
        <f t="shared" si="7"/>
        <v>0</v>
      </c>
      <c r="AW159" s="71">
        <f t="shared" si="8"/>
        <v>0</v>
      </c>
      <c r="AX159" s="71">
        <f t="shared" si="9"/>
        <v>0</v>
      </c>
      <c r="AY159" s="71">
        <f t="shared" si="10"/>
        <v>0</v>
      </c>
      <c r="AZ159" s="71">
        <f t="shared" si="11"/>
        <v>0</v>
      </c>
      <c r="BA159" s="71">
        <f t="shared" si="12"/>
        <v>0</v>
      </c>
      <c r="BB159" s="71">
        <f t="shared" si="13"/>
        <v>0</v>
      </c>
    </row>
    <row r="160">
      <c r="A160" s="55"/>
      <c r="B160" s="55"/>
      <c r="N160" s="72"/>
      <c r="O160" s="59"/>
      <c r="P160" s="59"/>
      <c r="Q160" s="59"/>
      <c r="R160" s="59"/>
      <c r="S160" s="59"/>
      <c r="T160" s="59"/>
      <c r="U160" s="59"/>
      <c r="AN160" s="2">
        <f t="shared" si="1"/>
        <v>0</v>
      </c>
      <c r="AO160" s="2" t="str">
        <f t="shared" si="2"/>
        <v/>
      </c>
      <c r="AP160" s="2">
        <f t="shared" si="3"/>
        <v>0</v>
      </c>
      <c r="AS160" s="2" t="str">
        <f t="shared" si="4"/>
        <v/>
      </c>
      <c r="AT160" s="70">
        <f t="shared" si="5"/>
        <v>0</v>
      </c>
      <c r="AU160" s="71">
        <f t="shared" si="6"/>
        <v>0</v>
      </c>
      <c r="AV160" s="71">
        <f t="shared" si="7"/>
        <v>0</v>
      </c>
      <c r="AW160" s="71">
        <f t="shared" si="8"/>
        <v>0</v>
      </c>
      <c r="AX160" s="71">
        <f t="shared" si="9"/>
        <v>0</v>
      </c>
      <c r="AY160" s="71">
        <f t="shared" si="10"/>
        <v>0</v>
      </c>
      <c r="AZ160" s="71">
        <f t="shared" si="11"/>
        <v>0</v>
      </c>
      <c r="BA160" s="71">
        <f t="shared" si="12"/>
        <v>0</v>
      </c>
      <c r="BB160" s="71">
        <f t="shared" si="13"/>
        <v>0</v>
      </c>
    </row>
    <row r="161">
      <c r="A161" s="55"/>
      <c r="B161" s="55"/>
      <c r="N161" s="72"/>
      <c r="O161" s="59"/>
      <c r="P161" s="59"/>
      <c r="Q161" s="59"/>
      <c r="R161" s="59"/>
      <c r="S161" s="59"/>
      <c r="T161" s="59"/>
      <c r="U161" s="59"/>
      <c r="AN161" s="2">
        <f t="shared" si="1"/>
        <v>0</v>
      </c>
      <c r="AO161" s="2" t="str">
        <f t="shared" si="2"/>
        <v/>
      </c>
      <c r="AP161" s="2">
        <f t="shared" si="3"/>
        <v>0</v>
      </c>
      <c r="AS161" s="2" t="str">
        <f t="shared" si="4"/>
        <v/>
      </c>
      <c r="AT161" s="70">
        <f t="shared" si="5"/>
        <v>0</v>
      </c>
      <c r="AU161" s="71">
        <f t="shared" si="6"/>
        <v>0</v>
      </c>
      <c r="AV161" s="71">
        <f t="shared" si="7"/>
        <v>0</v>
      </c>
      <c r="AW161" s="71">
        <f t="shared" si="8"/>
        <v>0</v>
      </c>
      <c r="AX161" s="71">
        <f t="shared" si="9"/>
        <v>0</v>
      </c>
      <c r="AY161" s="71">
        <f t="shared" si="10"/>
        <v>0</v>
      </c>
      <c r="AZ161" s="71">
        <f t="shared" si="11"/>
        <v>0</v>
      </c>
      <c r="BA161" s="71">
        <f t="shared" si="12"/>
        <v>0</v>
      </c>
      <c r="BB161" s="71">
        <f t="shared" si="13"/>
        <v>0</v>
      </c>
    </row>
    <row r="162">
      <c r="A162" s="55"/>
      <c r="B162" s="55"/>
      <c r="N162" s="72"/>
      <c r="O162" s="59"/>
      <c r="P162" s="59"/>
      <c r="Q162" s="59"/>
      <c r="R162" s="59"/>
      <c r="S162" s="59"/>
      <c r="T162" s="59"/>
      <c r="U162" s="59"/>
      <c r="AN162" s="2">
        <f t="shared" si="1"/>
        <v>0</v>
      </c>
      <c r="AO162" s="2" t="str">
        <f t="shared" si="2"/>
        <v/>
      </c>
      <c r="AP162" s="2">
        <f t="shared" si="3"/>
        <v>0</v>
      </c>
      <c r="AS162" s="2" t="str">
        <f t="shared" si="4"/>
        <v/>
      </c>
      <c r="AT162" s="70">
        <f t="shared" si="5"/>
        <v>0</v>
      </c>
      <c r="AU162" s="71">
        <f t="shared" si="6"/>
        <v>0</v>
      </c>
      <c r="AV162" s="71">
        <f t="shared" si="7"/>
        <v>0</v>
      </c>
      <c r="AW162" s="71">
        <f t="shared" si="8"/>
        <v>0</v>
      </c>
      <c r="AX162" s="71">
        <f t="shared" si="9"/>
        <v>0</v>
      </c>
      <c r="AY162" s="71">
        <f t="shared" si="10"/>
        <v>0</v>
      </c>
      <c r="AZ162" s="71">
        <f t="shared" si="11"/>
        <v>0</v>
      </c>
      <c r="BA162" s="71">
        <f t="shared" si="12"/>
        <v>0</v>
      </c>
      <c r="BB162" s="71">
        <f t="shared" si="13"/>
        <v>0</v>
      </c>
    </row>
    <row r="163">
      <c r="A163" s="55"/>
      <c r="B163" s="55"/>
      <c r="N163" s="72"/>
      <c r="O163" s="59"/>
      <c r="P163" s="59"/>
      <c r="Q163" s="59"/>
      <c r="R163" s="59"/>
      <c r="S163" s="59"/>
      <c r="T163" s="59"/>
      <c r="U163" s="59"/>
      <c r="AN163" s="2">
        <f t="shared" si="1"/>
        <v>0</v>
      </c>
      <c r="AO163" s="2" t="str">
        <f t="shared" si="2"/>
        <v/>
      </c>
      <c r="AP163" s="2">
        <f t="shared" si="3"/>
        <v>0</v>
      </c>
      <c r="AS163" s="2" t="str">
        <f t="shared" si="4"/>
        <v/>
      </c>
      <c r="AT163" s="70">
        <f t="shared" si="5"/>
        <v>0</v>
      </c>
      <c r="AU163" s="71">
        <f t="shared" si="6"/>
        <v>0</v>
      </c>
      <c r="AV163" s="71">
        <f t="shared" si="7"/>
        <v>0</v>
      </c>
      <c r="AW163" s="71">
        <f t="shared" si="8"/>
        <v>0</v>
      </c>
      <c r="AX163" s="71">
        <f t="shared" si="9"/>
        <v>0</v>
      </c>
      <c r="AY163" s="71">
        <f t="shared" si="10"/>
        <v>0</v>
      </c>
      <c r="AZ163" s="71">
        <f t="shared" si="11"/>
        <v>0</v>
      </c>
      <c r="BA163" s="71">
        <f t="shared" si="12"/>
        <v>0</v>
      </c>
      <c r="BB163" s="71">
        <f t="shared" si="13"/>
        <v>0</v>
      </c>
    </row>
    <row r="164">
      <c r="A164" s="55"/>
      <c r="B164" s="55"/>
      <c r="N164" s="72"/>
      <c r="O164" s="59"/>
      <c r="P164" s="59"/>
      <c r="Q164" s="59"/>
      <c r="R164" s="59"/>
      <c r="S164" s="59"/>
      <c r="T164" s="59"/>
      <c r="U164" s="59"/>
      <c r="AN164" s="2">
        <f t="shared" si="1"/>
        <v>0</v>
      </c>
      <c r="AO164" s="2" t="str">
        <f t="shared" si="2"/>
        <v/>
      </c>
      <c r="AP164" s="2">
        <f t="shared" si="3"/>
        <v>0</v>
      </c>
      <c r="AS164" s="2" t="str">
        <f t="shared" si="4"/>
        <v/>
      </c>
      <c r="AT164" s="70">
        <f t="shared" si="5"/>
        <v>0</v>
      </c>
      <c r="AU164" s="71">
        <f t="shared" si="6"/>
        <v>0</v>
      </c>
      <c r="AV164" s="71">
        <f t="shared" si="7"/>
        <v>0</v>
      </c>
      <c r="AW164" s="71">
        <f t="shared" si="8"/>
        <v>0</v>
      </c>
      <c r="AX164" s="71">
        <f t="shared" si="9"/>
        <v>0</v>
      </c>
      <c r="AY164" s="71">
        <f t="shared" si="10"/>
        <v>0</v>
      </c>
      <c r="AZ164" s="71">
        <f t="shared" si="11"/>
        <v>0</v>
      </c>
      <c r="BA164" s="71">
        <f t="shared" si="12"/>
        <v>0</v>
      </c>
      <c r="BB164" s="71">
        <f t="shared" si="13"/>
        <v>0</v>
      </c>
    </row>
    <row r="165">
      <c r="A165" s="55"/>
      <c r="B165" s="55"/>
      <c r="N165" s="72"/>
      <c r="O165" s="59"/>
      <c r="P165" s="59"/>
      <c r="Q165" s="59"/>
      <c r="R165" s="59"/>
      <c r="S165" s="59"/>
      <c r="T165" s="59"/>
      <c r="U165" s="59"/>
      <c r="AN165" s="2">
        <f t="shared" si="1"/>
        <v>0</v>
      </c>
      <c r="AO165" s="2" t="str">
        <f t="shared" si="2"/>
        <v/>
      </c>
      <c r="AP165" s="2">
        <f t="shared" si="3"/>
        <v>0</v>
      </c>
      <c r="AS165" s="2" t="str">
        <f t="shared" si="4"/>
        <v/>
      </c>
      <c r="AT165" s="70">
        <f t="shared" si="5"/>
        <v>0</v>
      </c>
      <c r="AU165" s="71">
        <f t="shared" si="6"/>
        <v>0</v>
      </c>
      <c r="AV165" s="71">
        <f t="shared" si="7"/>
        <v>0</v>
      </c>
      <c r="AW165" s="71">
        <f t="shared" si="8"/>
        <v>0</v>
      </c>
      <c r="AX165" s="71">
        <f t="shared" si="9"/>
        <v>0</v>
      </c>
      <c r="AY165" s="71">
        <f t="shared" si="10"/>
        <v>0</v>
      </c>
      <c r="AZ165" s="71">
        <f t="shared" si="11"/>
        <v>0</v>
      </c>
      <c r="BA165" s="71">
        <f t="shared" si="12"/>
        <v>0</v>
      </c>
      <c r="BB165" s="71">
        <f t="shared" si="13"/>
        <v>0</v>
      </c>
    </row>
    <row r="166">
      <c r="A166" s="55"/>
      <c r="B166" s="55"/>
      <c r="N166" s="72"/>
      <c r="O166" s="59"/>
      <c r="P166" s="59"/>
      <c r="Q166" s="59"/>
      <c r="R166" s="59"/>
      <c r="S166" s="59"/>
      <c r="T166" s="59"/>
      <c r="U166" s="59"/>
      <c r="AN166" s="2">
        <f t="shared" si="1"/>
        <v>0</v>
      </c>
      <c r="AO166" s="2" t="str">
        <f t="shared" si="2"/>
        <v/>
      </c>
      <c r="AP166" s="2">
        <f t="shared" si="3"/>
        <v>0</v>
      </c>
      <c r="AS166" s="2" t="str">
        <f t="shared" si="4"/>
        <v/>
      </c>
      <c r="AT166" s="70">
        <f t="shared" si="5"/>
        <v>0</v>
      </c>
      <c r="AU166" s="71">
        <f t="shared" si="6"/>
        <v>0</v>
      </c>
      <c r="AV166" s="71">
        <f t="shared" si="7"/>
        <v>0</v>
      </c>
      <c r="AW166" s="71">
        <f t="shared" si="8"/>
        <v>0</v>
      </c>
      <c r="AX166" s="71">
        <f t="shared" si="9"/>
        <v>0</v>
      </c>
      <c r="AY166" s="71">
        <f t="shared" si="10"/>
        <v>0</v>
      </c>
      <c r="AZ166" s="71">
        <f t="shared" si="11"/>
        <v>0</v>
      </c>
      <c r="BA166" s="71">
        <f t="shared" si="12"/>
        <v>0</v>
      </c>
      <c r="BB166" s="71">
        <f t="shared" si="13"/>
        <v>0</v>
      </c>
    </row>
    <row r="167">
      <c r="A167" s="55"/>
      <c r="B167" s="55"/>
      <c r="N167" s="72"/>
      <c r="O167" s="59"/>
      <c r="P167" s="59"/>
      <c r="Q167" s="59"/>
      <c r="R167" s="59"/>
      <c r="S167" s="59"/>
      <c r="T167" s="59"/>
      <c r="U167" s="59"/>
      <c r="AN167" s="2">
        <f t="shared" si="1"/>
        <v>0</v>
      </c>
      <c r="AO167" s="2" t="str">
        <f t="shared" si="2"/>
        <v/>
      </c>
      <c r="AP167" s="2">
        <f t="shared" si="3"/>
        <v>0</v>
      </c>
      <c r="AS167" s="2" t="str">
        <f t="shared" si="4"/>
        <v/>
      </c>
      <c r="AT167" s="70">
        <f t="shared" si="5"/>
        <v>0</v>
      </c>
      <c r="AU167" s="71">
        <f t="shared" si="6"/>
        <v>0</v>
      </c>
      <c r="AV167" s="71">
        <f t="shared" si="7"/>
        <v>0</v>
      </c>
      <c r="AW167" s="71">
        <f t="shared" si="8"/>
        <v>0</v>
      </c>
      <c r="AX167" s="71">
        <f t="shared" si="9"/>
        <v>0</v>
      </c>
      <c r="AY167" s="71">
        <f t="shared" si="10"/>
        <v>0</v>
      </c>
      <c r="AZ167" s="71">
        <f t="shared" si="11"/>
        <v>0</v>
      </c>
      <c r="BA167" s="71">
        <f t="shared" si="12"/>
        <v>0</v>
      </c>
      <c r="BB167" s="71">
        <f t="shared" si="13"/>
        <v>0</v>
      </c>
    </row>
    <row r="168">
      <c r="A168" s="55"/>
      <c r="B168" s="55"/>
      <c r="N168" s="72"/>
      <c r="O168" s="59"/>
      <c r="P168" s="59"/>
      <c r="Q168" s="59"/>
      <c r="R168" s="59"/>
      <c r="S168" s="59"/>
      <c r="T168" s="59"/>
      <c r="U168" s="59"/>
      <c r="AN168" s="2">
        <f t="shared" si="1"/>
        <v>0</v>
      </c>
      <c r="AO168" s="2" t="str">
        <f t="shared" si="2"/>
        <v/>
      </c>
      <c r="AP168" s="2">
        <f t="shared" si="3"/>
        <v>0</v>
      </c>
      <c r="AS168" s="2" t="str">
        <f t="shared" si="4"/>
        <v/>
      </c>
      <c r="AT168" s="70">
        <f t="shared" si="5"/>
        <v>0</v>
      </c>
      <c r="AU168" s="71">
        <f t="shared" si="6"/>
        <v>0</v>
      </c>
      <c r="AV168" s="71">
        <f t="shared" si="7"/>
        <v>0</v>
      </c>
      <c r="AW168" s="71">
        <f t="shared" si="8"/>
        <v>0</v>
      </c>
      <c r="AX168" s="71">
        <f t="shared" si="9"/>
        <v>0</v>
      </c>
      <c r="AY168" s="71">
        <f t="shared" si="10"/>
        <v>0</v>
      </c>
      <c r="AZ168" s="71">
        <f t="shared" si="11"/>
        <v>0</v>
      </c>
      <c r="BA168" s="71">
        <f t="shared" si="12"/>
        <v>0</v>
      </c>
      <c r="BB168" s="71">
        <f t="shared" si="13"/>
        <v>0</v>
      </c>
    </row>
    <row r="169">
      <c r="A169" s="55"/>
      <c r="B169" s="55"/>
      <c r="N169" s="72"/>
      <c r="O169" s="59"/>
      <c r="P169" s="59"/>
      <c r="Q169" s="59"/>
      <c r="R169" s="59"/>
      <c r="S169" s="59"/>
      <c r="T169" s="59"/>
      <c r="U169" s="59"/>
      <c r="AN169" s="2">
        <f t="shared" si="1"/>
        <v>0</v>
      </c>
      <c r="AO169" s="2" t="str">
        <f t="shared" si="2"/>
        <v/>
      </c>
      <c r="AP169" s="2">
        <f t="shared" si="3"/>
        <v>0</v>
      </c>
      <c r="AS169" s="2" t="str">
        <f t="shared" si="4"/>
        <v/>
      </c>
      <c r="AT169" s="70">
        <f t="shared" si="5"/>
        <v>0</v>
      </c>
      <c r="AU169" s="71">
        <f t="shared" si="6"/>
        <v>0</v>
      </c>
      <c r="AV169" s="71">
        <f t="shared" si="7"/>
        <v>0</v>
      </c>
      <c r="AW169" s="71">
        <f t="shared" si="8"/>
        <v>0</v>
      </c>
      <c r="AX169" s="71">
        <f t="shared" si="9"/>
        <v>0</v>
      </c>
      <c r="AY169" s="71">
        <f t="shared" si="10"/>
        <v>0</v>
      </c>
      <c r="AZ169" s="71">
        <f t="shared" si="11"/>
        <v>0</v>
      </c>
      <c r="BA169" s="71">
        <f t="shared" si="12"/>
        <v>0</v>
      </c>
      <c r="BB169" s="71">
        <f t="shared" si="13"/>
        <v>0</v>
      </c>
    </row>
    <row r="170">
      <c r="A170" s="55"/>
      <c r="B170" s="55"/>
      <c r="N170" s="72"/>
      <c r="O170" s="59"/>
      <c r="P170" s="59"/>
      <c r="Q170" s="59"/>
      <c r="R170" s="59"/>
      <c r="S170" s="59"/>
      <c r="T170" s="59"/>
      <c r="U170" s="59"/>
      <c r="AN170" s="2">
        <f t="shared" si="1"/>
        <v>0</v>
      </c>
      <c r="AO170" s="2" t="str">
        <f t="shared" si="2"/>
        <v/>
      </c>
      <c r="AP170" s="2">
        <f t="shared" si="3"/>
        <v>0</v>
      </c>
      <c r="AS170" s="2" t="str">
        <f t="shared" si="4"/>
        <v/>
      </c>
      <c r="AT170" s="70">
        <f t="shared" si="5"/>
        <v>0</v>
      </c>
      <c r="AU170" s="71">
        <f t="shared" si="6"/>
        <v>0</v>
      </c>
      <c r="AV170" s="71">
        <f t="shared" si="7"/>
        <v>0</v>
      </c>
      <c r="AW170" s="71">
        <f t="shared" si="8"/>
        <v>0</v>
      </c>
      <c r="AX170" s="71">
        <f t="shared" si="9"/>
        <v>0</v>
      </c>
      <c r="AY170" s="71">
        <f t="shared" si="10"/>
        <v>0</v>
      </c>
      <c r="AZ170" s="71">
        <f t="shared" si="11"/>
        <v>0</v>
      </c>
      <c r="BA170" s="71">
        <f t="shared" si="12"/>
        <v>0</v>
      </c>
      <c r="BB170" s="71">
        <f t="shared" si="13"/>
        <v>0</v>
      </c>
    </row>
    <row r="171">
      <c r="A171" s="55"/>
      <c r="B171" s="55"/>
      <c r="N171" s="72"/>
      <c r="O171" s="59"/>
      <c r="P171" s="59"/>
      <c r="Q171" s="59"/>
      <c r="R171" s="59"/>
      <c r="S171" s="59"/>
      <c r="T171" s="59"/>
      <c r="U171" s="59"/>
      <c r="AN171" s="2">
        <f t="shared" si="1"/>
        <v>0</v>
      </c>
      <c r="AO171" s="2" t="str">
        <f t="shared" si="2"/>
        <v/>
      </c>
      <c r="AP171" s="2">
        <f t="shared" si="3"/>
        <v>0</v>
      </c>
      <c r="AS171" s="2" t="str">
        <f t="shared" si="4"/>
        <v/>
      </c>
      <c r="AT171" s="70">
        <f t="shared" si="5"/>
        <v>0</v>
      </c>
      <c r="AU171" s="71">
        <f t="shared" si="6"/>
        <v>0</v>
      </c>
      <c r="AV171" s="71">
        <f t="shared" si="7"/>
        <v>0</v>
      </c>
      <c r="AW171" s="71">
        <f t="shared" si="8"/>
        <v>0</v>
      </c>
      <c r="AX171" s="71">
        <f t="shared" si="9"/>
        <v>0</v>
      </c>
      <c r="AY171" s="71">
        <f t="shared" si="10"/>
        <v>0</v>
      </c>
      <c r="AZ171" s="71">
        <f t="shared" si="11"/>
        <v>0</v>
      </c>
      <c r="BA171" s="71">
        <f t="shared" si="12"/>
        <v>0</v>
      </c>
      <c r="BB171" s="71">
        <f t="shared" si="13"/>
        <v>0</v>
      </c>
    </row>
    <row r="172">
      <c r="A172" s="55"/>
      <c r="B172" s="55"/>
      <c r="N172" s="72"/>
      <c r="O172" s="59"/>
      <c r="P172" s="59"/>
      <c r="Q172" s="59"/>
      <c r="R172" s="59"/>
      <c r="S172" s="59"/>
      <c r="T172" s="59"/>
      <c r="U172" s="59"/>
      <c r="AN172" s="2">
        <f t="shared" si="1"/>
        <v>0</v>
      </c>
      <c r="AO172" s="2" t="str">
        <f t="shared" si="2"/>
        <v/>
      </c>
      <c r="AP172" s="2">
        <f t="shared" si="3"/>
        <v>0</v>
      </c>
      <c r="AS172" s="2" t="str">
        <f t="shared" si="4"/>
        <v/>
      </c>
      <c r="AT172" s="70">
        <f t="shared" si="5"/>
        <v>0</v>
      </c>
      <c r="AU172" s="71">
        <f t="shared" si="6"/>
        <v>0</v>
      </c>
      <c r="AV172" s="71">
        <f t="shared" si="7"/>
        <v>0</v>
      </c>
      <c r="AW172" s="71">
        <f t="shared" si="8"/>
        <v>0</v>
      </c>
      <c r="AX172" s="71">
        <f t="shared" si="9"/>
        <v>0</v>
      </c>
      <c r="AY172" s="71">
        <f t="shared" si="10"/>
        <v>0</v>
      </c>
      <c r="AZ172" s="71">
        <f t="shared" si="11"/>
        <v>0</v>
      </c>
      <c r="BA172" s="71">
        <f t="shared" si="12"/>
        <v>0</v>
      </c>
      <c r="BB172" s="71">
        <f t="shared" si="13"/>
        <v>0</v>
      </c>
    </row>
    <row r="173">
      <c r="A173" s="55"/>
      <c r="B173" s="55"/>
      <c r="N173" s="72"/>
      <c r="O173" s="59"/>
      <c r="P173" s="59"/>
      <c r="Q173" s="59"/>
      <c r="R173" s="59"/>
      <c r="S173" s="59"/>
      <c r="T173" s="59"/>
      <c r="U173" s="59"/>
      <c r="AN173" s="2">
        <f t="shared" si="1"/>
        <v>0</v>
      </c>
      <c r="AO173" s="2" t="str">
        <f t="shared" si="2"/>
        <v/>
      </c>
      <c r="AP173" s="2">
        <f t="shared" si="3"/>
        <v>0</v>
      </c>
      <c r="AS173" s="2" t="str">
        <f t="shared" si="4"/>
        <v/>
      </c>
      <c r="AT173" s="70">
        <f t="shared" si="5"/>
        <v>0</v>
      </c>
      <c r="AU173" s="71">
        <f t="shared" si="6"/>
        <v>0</v>
      </c>
      <c r="AV173" s="71">
        <f t="shared" si="7"/>
        <v>0</v>
      </c>
      <c r="AW173" s="71">
        <f t="shared" si="8"/>
        <v>0</v>
      </c>
      <c r="AX173" s="71">
        <f t="shared" si="9"/>
        <v>0</v>
      </c>
      <c r="AY173" s="71">
        <f t="shared" si="10"/>
        <v>0</v>
      </c>
      <c r="AZ173" s="71">
        <f t="shared" si="11"/>
        <v>0</v>
      </c>
      <c r="BA173" s="71">
        <f t="shared" si="12"/>
        <v>0</v>
      </c>
      <c r="BB173" s="71">
        <f t="shared" si="13"/>
        <v>0</v>
      </c>
    </row>
    <row r="174">
      <c r="A174" s="55"/>
      <c r="B174" s="55"/>
      <c r="N174" s="72"/>
      <c r="O174" s="59"/>
      <c r="P174" s="59"/>
      <c r="Q174" s="59"/>
      <c r="R174" s="59"/>
      <c r="S174" s="59"/>
      <c r="T174" s="59"/>
      <c r="U174" s="59"/>
      <c r="AN174" s="2">
        <f t="shared" si="1"/>
        <v>0</v>
      </c>
      <c r="AO174" s="2" t="str">
        <f t="shared" si="2"/>
        <v/>
      </c>
      <c r="AP174" s="2">
        <f t="shared" si="3"/>
        <v>0</v>
      </c>
      <c r="AS174" s="2" t="str">
        <f t="shared" si="4"/>
        <v/>
      </c>
      <c r="AT174" s="70">
        <f t="shared" si="5"/>
        <v>0</v>
      </c>
      <c r="AU174" s="71">
        <f t="shared" si="6"/>
        <v>0</v>
      </c>
      <c r="AV174" s="71">
        <f t="shared" si="7"/>
        <v>0</v>
      </c>
      <c r="AW174" s="71">
        <f t="shared" si="8"/>
        <v>0</v>
      </c>
      <c r="AX174" s="71">
        <f t="shared" si="9"/>
        <v>0</v>
      </c>
      <c r="AY174" s="71">
        <f t="shared" si="10"/>
        <v>0</v>
      </c>
      <c r="AZ174" s="71">
        <f t="shared" si="11"/>
        <v>0</v>
      </c>
      <c r="BA174" s="71">
        <f t="shared" si="12"/>
        <v>0</v>
      </c>
      <c r="BB174" s="71">
        <f t="shared" si="13"/>
        <v>0</v>
      </c>
    </row>
    <row r="175">
      <c r="A175" s="55"/>
      <c r="B175" s="55"/>
      <c r="N175" s="72"/>
      <c r="O175" s="59"/>
      <c r="P175" s="59"/>
      <c r="Q175" s="59"/>
      <c r="R175" s="59"/>
      <c r="S175" s="59"/>
      <c r="T175" s="59"/>
      <c r="U175" s="59"/>
      <c r="AN175" s="2">
        <f t="shared" si="1"/>
        <v>0</v>
      </c>
      <c r="AO175" s="2" t="str">
        <f t="shared" si="2"/>
        <v/>
      </c>
      <c r="AP175" s="2">
        <f t="shared" si="3"/>
        <v>0</v>
      </c>
      <c r="AS175" s="2" t="str">
        <f t="shared" si="4"/>
        <v/>
      </c>
      <c r="AT175" s="70">
        <f t="shared" si="5"/>
        <v>0</v>
      </c>
      <c r="AU175" s="71">
        <f t="shared" si="6"/>
        <v>0</v>
      </c>
      <c r="AV175" s="71">
        <f t="shared" si="7"/>
        <v>0</v>
      </c>
      <c r="AW175" s="71">
        <f t="shared" si="8"/>
        <v>0</v>
      </c>
      <c r="AX175" s="71">
        <f t="shared" si="9"/>
        <v>0</v>
      </c>
      <c r="AY175" s="71">
        <f t="shared" si="10"/>
        <v>0</v>
      </c>
      <c r="AZ175" s="71">
        <f t="shared" si="11"/>
        <v>0</v>
      </c>
      <c r="BA175" s="71">
        <f t="shared" si="12"/>
        <v>0</v>
      </c>
      <c r="BB175" s="71">
        <f t="shared" si="13"/>
        <v>0</v>
      </c>
    </row>
    <row r="176">
      <c r="A176" s="55"/>
      <c r="B176" s="55"/>
      <c r="N176" s="72"/>
      <c r="O176" s="59"/>
      <c r="P176" s="59"/>
      <c r="Q176" s="59"/>
      <c r="R176" s="59"/>
      <c r="S176" s="59"/>
      <c r="T176" s="59"/>
      <c r="U176" s="59"/>
      <c r="AN176" s="2">
        <f t="shared" si="1"/>
        <v>0</v>
      </c>
      <c r="AO176" s="2" t="str">
        <f t="shared" si="2"/>
        <v/>
      </c>
      <c r="AP176" s="2">
        <f t="shared" si="3"/>
        <v>0</v>
      </c>
      <c r="AS176" s="2" t="str">
        <f t="shared" si="4"/>
        <v/>
      </c>
      <c r="AT176" s="70">
        <f t="shared" si="5"/>
        <v>0</v>
      </c>
      <c r="AU176" s="71">
        <f t="shared" si="6"/>
        <v>0</v>
      </c>
      <c r="AV176" s="71">
        <f t="shared" si="7"/>
        <v>0</v>
      </c>
      <c r="AW176" s="71">
        <f t="shared" si="8"/>
        <v>0</v>
      </c>
      <c r="AX176" s="71">
        <f t="shared" si="9"/>
        <v>0</v>
      </c>
      <c r="AY176" s="71">
        <f t="shared" si="10"/>
        <v>0</v>
      </c>
      <c r="AZ176" s="71">
        <f t="shared" si="11"/>
        <v>0</v>
      </c>
      <c r="BA176" s="71">
        <f t="shared" si="12"/>
        <v>0</v>
      </c>
      <c r="BB176" s="71">
        <f t="shared" si="13"/>
        <v>0</v>
      </c>
    </row>
    <row r="177">
      <c r="A177" s="55"/>
      <c r="B177" s="55"/>
      <c r="N177" s="72"/>
      <c r="O177" s="59"/>
      <c r="P177" s="59"/>
      <c r="Q177" s="59"/>
      <c r="R177" s="59"/>
      <c r="S177" s="59"/>
      <c r="T177" s="59"/>
      <c r="U177" s="59"/>
      <c r="AN177" s="2">
        <f t="shared" si="1"/>
        <v>0</v>
      </c>
      <c r="AO177" s="2" t="str">
        <f t="shared" si="2"/>
        <v/>
      </c>
      <c r="AP177" s="2">
        <f t="shared" si="3"/>
        <v>0</v>
      </c>
      <c r="AS177" s="2" t="str">
        <f t="shared" si="4"/>
        <v/>
      </c>
      <c r="AT177" s="70">
        <f t="shared" si="5"/>
        <v>0</v>
      </c>
      <c r="AU177" s="71">
        <f t="shared" si="6"/>
        <v>0</v>
      </c>
      <c r="AV177" s="71">
        <f t="shared" si="7"/>
        <v>0</v>
      </c>
      <c r="AW177" s="71">
        <f t="shared" si="8"/>
        <v>0</v>
      </c>
      <c r="AX177" s="71">
        <f t="shared" si="9"/>
        <v>0</v>
      </c>
      <c r="AY177" s="71">
        <f t="shared" si="10"/>
        <v>0</v>
      </c>
      <c r="AZ177" s="71">
        <f t="shared" si="11"/>
        <v>0</v>
      </c>
      <c r="BA177" s="71">
        <f t="shared" si="12"/>
        <v>0</v>
      </c>
      <c r="BB177" s="71">
        <f t="shared" si="13"/>
        <v>0</v>
      </c>
    </row>
    <row r="178">
      <c r="A178" s="55"/>
      <c r="B178" s="55"/>
      <c r="N178" s="72"/>
      <c r="O178" s="59"/>
      <c r="P178" s="59"/>
      <c r="Q178" s="59"/>
      <c r="R178" s="59"/>
      <c r="S178" s="59"/>
      <c r="T178" s="59"/>
      <c r="U178" s="59"/>
      <c r="AN178" s="2">
        <f t="shared" si="1"/>
        <v>0</v>
      </c>
      <c r="AO178" s="2" t="str">
        <f t="shared" si="2"/>
        <v/>
      </c>
      <c r="AP178" s="2">
        <f t="shared" si="3"/>
        <v>0</v>
      </c>
      <c r="AS178" s="2" t="str">
        <f t="shared" si="4"/>
        <v/>
      </c>
      <c r="AT178" s="70">
        <f t="shared" si="5"/>
        <v>0</v>
      </c>
      <c r="AU178" s="71">
        <f t="shared" si="6"/>
        <v>0</v>
      </c>
      <c r="AV178" s="71">
        <f t="shared" si="7"/>
        <v>0</v>
      </c>
      <c r="AW178" s="71">
        <f t="shared" si="8"/>
        <v>0</v>
      </c>
      <c r="AX178" s="71">
        <f t="shared" si="9"/>
        <v>0</v>
      </c>
      <c r="AY178" s="71">
        <f t="shared" si="10"/>
        <v>0</v>
      </c>
      <c r="AZ178" s="71">
        <f t="shared" si="11"/>
        <v>0</v>
      </c>
      <c r="BA178" s="71">
        <f t="shared" si="12"/>
        <v>0</v>
      </c>
      <c r="BB178" s="71">
        <f t="shared" si="13"/>
        <v>0</v>
      </c>
    </row>
    <row r="179">
      <c r="A179" s="55"/>
      <c r="B179" s="55"/>
      <c r="N179" s="72"/>
      <c r="O179" s="59"/>
      <c r="P179" s="59"/>
      <c r="Q179" s="59"/>
      <c r="R179" s="59"/>
      <c r="S179" s="59"/>
      <c r="T179" s="59"/>
      <c r="U179" s="59"/>
      <c r="AN179" s="2">
        <f t="shared" si="1"/>
        <v>0</v>
      </c>
      <c r="AO179" s="2" t="str">
        <f t="shared" si="2"/>
        <v/>
      </c>
      <c r="AP179" s="2">
        <f t="shared" si="3"/>
        <v>0</v>
      </c>
      <c r="AS179" s="2" t="str">
        <f t="shared" si="4"/>
        <v/>
      </c>
      <c r="AT179" s="70">
        <f t="shared" si="5"/>
        <v>0</v>
      </c>
      <c r="AU179" s="71">
        <f t="shared" si="6"/>
        <v>0</v>
      </c>
      <c r="AV179" s="71">
        <f t="shared" si="7"/>
        <v>0</v>
      </c>
      <c r="AW179" s="71">
        <f t="shared" si="8"/>
        <v>0</v>
      </c>
      <c r="AX179" s="71">
        <f t="shared" si="9"/>
        <v>0</v>
      </c>
      <c r="AY179" s="71">
        <f t="shared" si="10"/>
        <v>0</v>
      </c>
      <c r="AZ179" s="71">
        <f t="shared" si="11"/>
        <v>0</v>
      </c>
      <c r="BA179" s="71">
        <f t="shared" si="12"/>
        <v>0</v>
      </c>
      <c r="BB179" s="71">
        <f t="shared" si="13"/>
        <v>0</v>
      </c>
    </row>
    <row r="180">
      <c r="A180" s="55"/>
      <c r="B180" s="55"/>
      <c r="N180" s="72"/>
      <c r="O180" s="59"/>
      <c r="P180" s="59"/>
      <c r="Q180" s="59"/>
      <c r="R180" s="59"/>
      <c r="S180" s="59"/>
      <c r="T180" s="59"/>
      <c r="U180" s="59"/>
      <c r="AN180" s="2">
        <f t="shared" si="1"/>
        <v>0</v>
      </c>
      <c r="AO180" s="2" t="str">
        <f t="shared" si="2"/>
        <v/>
      </c>
      <c r="AP180" s="2">
        <f t="shared" si="3"/>
        <v>0</v>
      </c>
      <c r="AS180" s="2" t="str">
        <f t="shared" si="4"/>
        <v/>
      </c>
      <c r="AT180" s="70">
        <f t="shared" si="5"/>
        <v>0</v>
      </c>
      <c r="AU180" s="71">
        <f t="shared" si="6"/>
        <v>0</v>
      </c>
      <c r="AV180" s="71">
        <f t="shared" si="7"/>
        <v>0</v>
      </c>
      <c r="AW180" s="71">
        <f t="shared" si="8"/>
        <v>0</v>
      </c>
      <c r="AX180" s="71">
        <f t="shared" si="9"/>
        <v>0</v>
      </c>
      <c r="AY180" s="71">
        <f t="shared" si="10"/>
        <v>0</v>
      </c>
      <c r="AZ180" s="71">
        <f t="shared" si="11"/>
        <v>0</v>
      </c>
      <c r="BA180" s="71">
        <f t="shared" si="12"/>
        <v>0</v>
      </c>
      <c r="BB180" s="71">
        <f t="shared" si="13"/>
        <v>0</v>
      </c>
    </row>
    <row r="181">
      <c r="A181" s="55"/>
      <c r="B181" s="55"/>
      <c r="N181" s="72"/>
      <c r="O181" s="59"/>
      <c r="P181" s="59"/>
      <c r="Q181" s="59"/>
      <c r="R181" s="59"/>
      <c r="S181" s="59"/>
      <c r="T181" s="59"/>
      <c r="U181" s="59"/>
      <c r="AN181" s="2">
        <f t="shared" si="1"/>
        <v>0</v>
      </c>
      <c r="AO181" s="2" t="str">
        <f t="shared" si="2"/>
        <v/>
      </c>
      <c r="AP181" s="2">
        <f t="shared" si="3"/>
        <v>0</v>
      </c>
      <c r="AS181" s="2" t="str">
        <f t="shared" si="4"/>
        <v/>
      </c>
      <c r="AT181" s="70">
        <f t="shared" si="5"/>
        <v>0</v>
      </c>
      <c r="AU181" s="71">
        <f t="shared" si="6"/>
        <v>0</v>
      </c>
      <c r="AV181" s="71">
        <f t="shared" si="7"/>
        <v>0</v>
      </c>
      <c r="AW181" s="71">
        <f t="shared" si="8"/>
        <v>0</v>
      </c>
      <c r="AX181" s="71">
        <f t="shared" si="9"/>
        <v>0</v>
      </c>
      <c r="AY181" s="71">
        <f t="shared" si="10"/>
        <v>0</v>
      </c>
      <c r="AZ181" s="71">
        <f t="shared" si="11"/>
        <v>0</v>
      </c>
      <c r="BA181" s="71">
        <f t="shared" si="12"/>
        <v>0</v>
      </c>
      <c r="BB181" s="71">
        <f t="shared" si="13"/>
        <v>0</v>
      </c>
    </row>
    <row r="182">
      <c r="A182" s="55"/>
      <c r="B182" s="55"/>
      <c r="N182" s="72"/>
      <c r="O182" s="59"/>
      <c r="P182" s="59"/>
      <c r="Q182" s="59"/>
      <c r="R182" s="59"/>
      <c r="S182" s="59"/>
      <c r="T182" s="59"/>
      <c r="U182" s="59"/>
      <c r="AN182" s="2">
        <f t="shared" si="1"/>
        <v>0</v>
      </c>
      <c r="AO182" s="2" t="str">
        <f t="shared" si="2"/>
        <v/>
      </c>
      <c r="AP182" s="2">
        <f t="shared" si="3"/>
        <v>0</v>
      </c>
      <c r="AS182" s="2" t="str">
        <f t="shared" si="4"/>
        <v/>
      </c>
      <c r="AT182" s="70">
        <f t="shared" si="5"/>
        <v>0</v>
      </c>
      <c r="AU182" s="71">
        <f t="shared" si="6"/>
        <v>0</v>
      </c>
      <c r="AV182" s="71">
        <f t="shared" si="7"/>
        <v>0</v>
      </c>
      <c r="AW182" s="71">
        <f t="shared" si="8"/>
        <v>0</v>
      </c>
      <c r="AX182" s="71">
        <f t="shared" si="9"/>
        <v>0</v>
      </c>
      <c r="AY182" s="71">
        <f t="shared" si="10"/>
        <v>0</v>
      </c>
      <c r="AZ182" s="71">
        <f t="shared" si="11"/>
        <v>0</v>
      </c>
      <c r="BA182" s="71">
        <f t="shared" si="12"/>
        <v>0</v>
      </c>
      <c r="BB182" s="71">
        <f t="shared" si="13"/>
        <v>0</v>
      </c>
    </row>
    <row r="183">
      <c r="A183" s="55"/>
      <c r="B183" s="55"/>
      <c r="N183" s="72"/>
      <c r="O183" s="59"/>
      <c r="P183" s="59"/>
      <c r="Q183" s="59"/>
      <c r="R183" s="59"/>
      <c r="S183" s="59"/>
      <c r="T183" s="59"/>
      <c r="U183" s="59"/>
      <c r="AN183" s="2">
        <f t="shared" si="1"/>
        <v>0</v>
      </c>
      <c r="AO183" s="2" t="str">
        <f t="shared" si="2"/>
        <v/>
      </c>
      <c r="AP183" s="2">
        <f t="shared" si="3"/>
        <v>0</v>
      </c>
      <c r="AS183" s="2" t="str">
        <f t="shared" si="4"/>
        <v/>
      </c>
      <c r="AT183" s="70">
        <f t="shared" si="5"/>
        <v>0</v>
      </c>
      <c r="AU183" s="71">
        <f t="shared" si="6"/>
        <v>0</v>
      </c>
      <c r="AV183" s="71">
        <f t="shared" si="7"/>
        <v>0</v>
      </c>
      <c r="AW183" s="71">
        <f t="shared" si="8"/>
        <v>0</v>
      </c>
      <c r="AX183" s="71">
        <f t="shared" si="9"/>
        <v>0</v>
      </c>
      <c r="AY183" s="71">
        <f t="shared" si="10"/>
        <v>0</v>
      </c>
      <c r="AZ183" s="71">
        <f t="shared" si="11"/>
        <v>0</v>
      </c>
      <c r="BA183" s="71">
        <f t="shared" si="12"/>
        <v>0</v>
      </c>
      <c r="BB183" s="71">
        <f t="shared" si="13"/>
        <v>0</v>
      </c>
    </row>
    <row r="184">
      <c r="A184" s="55"/>
      <c r="B184" s="55"/>
      <c r="N184" s="72"/>
      <c r="O184" s="59"/>
      <c r="P184" s="59"/>
      <c r="Q184" s="59"/>
      <c r="R184" s="59"/>
      <c r="S184" s="59"/>
      <c r="T184" s="59"/>
      <c r="U184" s="59"/>
      <c r="AN184" s="2">
        <f t="shared" si="1"/>
        <v>0</v>
      </c>
      <c r="AO184" s="2" t="str">
        <f t="shared" si="2"/>
        <v/>
      </c>
      <c r="AP184" s="2">
        <f t="shared" si="3"/>
        <v>0</v>
      </c>
      <c r="AS184" s="2" t="str">
        <f t="shared" si="4"/>
        <v/>
      </c>
      <c r="AT184" s="70">
        <f t="shared" si="5"/>
        <v>0</v>
      </c>
      <c r="AU184" s="71">
        <f t="shared" si="6"/>
        <v>0</v>
      </c>
      <c r="AV184" s="71">
        <f t="shared" si="7"/>
        <v>0</v>
      </c>
      <c r="AW184" s="71">
        <f t="shared" si="8"/>
        <v>0</v>
      </c>
      <c r="AX184" s="71">
        <f t="shared" si="9"/>
        <v>0</v>
      </c>
      <c r="AY184" s="71">
        <f t="shared" si="10"/>
        <v>0</v>
      </c>
      <c r="AZ184" s="71">
        <f t="shared" si="11"/>
        <v>0</v>
      </c>
      <c r="BA184" s="71">
        <f t="shared" si="12"/>
        <v>0</v>
      </c>
      <c r="BB184" s="71">
        <f t="shared" si="13"/>
        <v>0</v>
      </c>
    </row>
    <row r="185">
      <c r="A185" s="55"/>
      <c r="B185" s="55"/>
      <c r="N185" s="72"/>
      <c r="O185" s="59"/>
      <c r="P185" s="59"/>
      <c r="Q185" s="59"/>
      <c r="R185" s="59"/>
      <c r="S185" s="59"/>
      <c r="T185" s="59"/>
      <c r="U185" s="59"/>
      <c r="AN185" s="2">
        <f t="shared" si="1"/>
        <v>0</v>
      </c>
      <c r="AO185" s="2" t="str">
        <f t="shared" si="2"/>
        <v/>
      </c>
      <c r="AP185" s="2">
        <f t="shared" si="3"/>
        <v>0</v>
      </c>
      <c r="AS185" s="2" t="str">
        <f t="shared" si="4"/>
        <v/>
      </c>
      <c r="AT185" s="70">
        <f t="shared" si="5"/>
        <v>0</v>
      </c>
      <c r="AU185" s="71">
        <f t="shared" si="6"/>
        <v>0</v>
      </c>
      <c r="AV185" s="71">
        <f t="shared" si="7"/>
        <v>0</v>
      </c>
      <c r="AW185" s="71">
        <f t="shared" si="8"/>
        <v>0</v>
      </c>
      <c r="AX185" s="71">
        <f t="shared" si="9"/>
        <v>0</v>
      </c>
      <c r="AY185" s="71">
        <f t="shared" si="10"/>
        <v>0</v>
      </c>
      <c r="AZ185" s="71">
        <f t="shared" si="11"/>
        <v>0</v>
      </c>
      <c r="BA185" s="71">
        <f t="shared" si="12"/>
        <v>0</v>
      </c>
      <c r="BB185" s="71">
        <f t="shared" si="13"/>
        <v>0</v>
      </c>
    </row>
    <row r="186">
      <c r="A186" s="55"/>
      <c r="B186" s="55"/>
      <c r="N186" s="72"/>
      <c r="O186" s="59"/>
      <c r="P186" s="59"/>
      <c r="Q186" s="59"/>
      <c r="R186" s="59"/>
      <c r="S186" s="59"/>
      <c r="T186" s="59"/>
      <c r="U186" s="59"/>
      <c r="AN186" s="2">
        <f t="shared" si="1"/>
        <v>0</v>
      </c>
      <c r="AO186" s="2" t="str">
        <f t="shared" si="2"/>
        <v/>
      </c>
      <c r="AP186" s="2">
        <f t="shared" si="3"/>
        <v>0</v>
      </c>
      <c r="AS186" s="2" t="str">
        <f t="shared" si="4"/>
        <v/>
      </c>
      <c r="AT186" s="70">
        <f t="shared" si="5"/>
        <v>0</v>
      </c>
      <c r="AU186" s="71">
        <f t="shared" si="6"/>
        <v>0</v>
      </c>
      <c r="AV186" s="71">
        <f t="shared" si="7"/>
        <v>0</v>
      </c>
      <c r="AW186" s="71">
        <f t="shared" si="8"/>
        <v>0</v>
      </c>
      <c r="AX186" s="71">
        <f t="shared" si="9"/>
        <v>0</v>
      </c>
      <c r="AY186" s="71">
        <f t="shared" si="10"/>
        <v>0</v>
      </c>
      <c r="AZ186" s="71">
        <f t="shared" si="11"/>
        <v>0</v>
      </c>
      <c r="BA186" s="71">
        <f t="shared" si="12"/>
        <v>0</v>
      </c>
      <c r="BB186" s="71">
        <f t="shared" si="13"/>
        <v>0</v>
      </c>
    </row>
    <row r="187">
      <c r="A187" s="55"/>
      <c r="B187" s="55"/>
      <c r="N187" s="72"/>
      <c r="O187" s="59"/>
      <c r="P187" s="59"/>
      <c r="Q187" s="59"/>
      <c r="R187" s="59"/>
      <c r="S187" s="59"/>
      <c r="T187" s="59"/>
      <c r="U187" s="59"/>
      <c r="AN187" s="2">
        <f t="shared" si="1"/>
        <v>0</v>
      </c>
      <c r="AO187" s="2" t="str">
        <f t="shared" si="2"/>
        <v/>
      </c>
      <c r="AP187" s="2">
        <f t="shared" si="3"/>
        <v>0</v>
      </c>
      <c r="AS187" s="2" t="str">
        <f t="shared" si="4"/>
        <v/>
      </c>
      <c r="AT187" s="70">
        <f t="shared" si="5"/>
        <v>0</v>
      </c>
      <c r="AU187" s="71">
        <f t="shared" si="6"/>
        <v>0</v>
      </c>
      <c r="AV187" s="71">
        <f t="shared" si="7"/>
        <v>0</v>
      </c>
      <c r="AW187" s="71">
        <f t="shared" si="8"/>
        <v>0</v>
      </c>
      <c r="AX187" s="71">
        <f t="shared" si="9"/>
        <v>0</v>
      </c>
      <c r="AY187" s="71">
        <f t="shared" si="10"/>
        <v>0</v>
      </c>
      <c r="AZ187" s="71">
        <f t="shared" si="11"/>
        <v>0</v>
      </c>
      <c r="BA187" s="71">
        <f t="shared" si="12"/>
        <v>0</v>
      </c>
      <c r="BB187" s="71">
        <f t="shared" si="13"/>
        <v>0</v>
      </c>
    </row>
    <row r="188">
      <c r="A188" s="55"/>
      <c r="B188" s="55"/>
      <c r="N188" s="72"/>
      <c r="O188" s="59"/>
      <c r="P188" s="59"/>
      <c r="Q188" s="59"/>
      <c r="R188" s="59"/>
      <c r="S188" s="59"/>
      <c r="T188" s="59"/>
      <c r="U188" s="59"/>
      <c r="AN188" s="2">
        <f t="shared" si="1"/>
        <v>0</v>
      </c>
      <c r="AO188" s="2" t="str">
        <f t="shared" si="2"/>
        <v/>
      </c>
      <c r="AP188" s="2">
        <f t="shared" si="3"/>
        <v>0</v>
      </c>
      <c r="AS188" s="2" t="str">
        <f t="shared" si="4"/>
        <v/>
      </c>
      <c r="AT188" s="70">
        <f t="shared" si="5"/>
        <v>0</v>
      </c>
      <c r="AU188" s="71">
        <f t="shared" si="6"/>
        <v>0</v>
      </c>
      <c r="AV188" s="71">
        <f t="shared" si="7"/>
        <v>0</v>
      </c>
      <c r="AW188" s="71">
        <f t="shared" si="8"/>
        <v>0</v>
      </c>
      <c r="AX188" s="71">
        <f t="shared" si="9"/>
        <v>0</v>
      </c>
      <c r="AY188" s="71">
        <f t="shared" si="10"/>
        <v>0</v>
      </c>
      <c r="AZ188" s="71">
        <f t="shared" si="11"/>
        <v>0</v>
      </c>
      <c r="BA188" s="71">
        <f t="shared" si="12"/>
        <v>0</v>
      </c>
      <c r="BB188" s="71">
        <f t="shared" si="13"/>
        <v>0</v>
      </c>
    </row>
    <row r="189">
      <c r="A189" s="55"/>
      <c r="B189" s="55"/>
      <c r="N189" s="72"/>
      <c r="O189" s="59"/>
      <c r="P189" s="59"/>
      <c r="Q189" s="59"/>
      <c r="R189" s="59"/>
      <c r="S189" s="59"/>
      <c r="T189" s="59"/>
      <c r="U189" s="59"/>
      <c r="AN189" s="2">
        <f t="shared" si="1"/>
        <v>0</v>
      </c>
      <c r="AO189" s="2" t="str">
        <f t="shared" si="2"/>
        <v/>
      </c>
      <c r="AP189" s="2">
        <f t="shared" si="3"/>
        <v>0</v>
      </c>
      <c r="AS189" s="2" t="str">
        <f t="shared" si="4"/>
        <v/>
      </c>
      <c r="AT189" s="70">
        <f t="shared" si="5"/>
        <v>0</v>
      </c>
      <c r="AU189" s="71">
        <f t="shared" si="6"/>
        <v>0</v>
      </c>
      <c r="AV189" s="71">
        <f t="shared" si="7"/>
        <v>0</v>
      </c>
      <c r="AW189" s="71">
        <f t="shared" si="8"/>
        <v>0</v>
      </c>
      <c r="AX189" s="71">
        <f t="shared" si="9"/>
        <v>0</v>
      </c>
      <c r="AY189" s="71">
        <f t="shared" si="10"/>
        <v>0</v>
      </c>
      <c r="AZ189" s="71">
        <f t="shared" si="11"/>
        <v>0</v>
      </c>
      <c r="BA189" s="71">
        <f t="shared" si="12"/>
        <v>0</v>
      </c>
      <c r="BB189" s="71">
        <f t="shared" si="13"/>
        <v>0</v>
      </c>
    </row>
    <row r="190">
      <c r="A190" s="55"/>
      <c r="B190" s="55"/>
      <c r="N190" s="72"/>
      <c r="O190" s="59"/>
      <c r="P190" s="59"/>
      <c r="Q190" s="59"/>
      <c r="R190" s="59"/>
      <c r="S190" s="59"/>
      <c r="T190" s="59"/>
      <c r="U190" s="59"/>
      <c r="AN190" s="2">
        <f t="shared" si="1"/>
        <v>0</v>
      </c>
      <c r="AO190" s="2" t="str">
        <f t="shared" si="2"/>
        <v/>
      </c>
      <c r="AP190" s="2">
        <f t="shared" si="3"/>
        <v>0</v>
      </c>
      <c r="AS190" s="2" t="str">
        <f t="shared" si="4"/>
        <v/>
      </c>
      <c r="AT190" s="70">
        <f t="shared" si="5"/>
        <v>0</v>
      </c>
      <c r="AU190" s="71">
        <f t="shared" si="6"/>
        <v>0</v>
      </c>
      <c r="AV190" s="71">
        <f t="shared" si="7"/>
        <v>0</v>
      </c>
      <c r="AW190" s="71">
        <f t="shared" si="8"/>
        <v>0</v>
      </c>
      <c r="AX190" s="71">
        <f t="shared" si="9"/>
        <v>0</v>
      </c>
      <c r="AY190" s="71">
        <f t="shared" si="10"/>
        <v>0</v>
      </c>
      <c r="AZ190" s="71">
        <f t="shared" si="11"/>
        <v>0</v>
      </c>
      <c r="BA190" s="71">
        <f t="shared" si="12"/>
        <v>0</v>
      </c>
      <c r="BB190" s="71">
        <f t="shared" si="13"/>
        <v>0</v>
      </c>
    </row>
    <row r="191">
      <c r="A191" s="55"/>
      <c r="B191" s="55"/>
      <c r="N191" s="72"/>
      <c r="O191" s="59"/>
      <c r="P191" s="59"/>
      <c r="Q191" s="59"/>
      <c r="R191" s="59"/>
      <c r="S191" s="59"/>
      <c r="T191" s="59"/>
      <c r="U191" s="59"/>
      <c r="AN191" s="2">
        <f t="shared" si="1"/>
        <v>0</v>
      </c>
      <c r="AO191" s="2" t="str">
        <f t="shared" si="2"/>
        <v/>
      </c>
      <c r="AP191" s="2">
        <f t="shared" si="3"/>
        <v>0</v>
      </c>
      <c r="AS191" s="2" t="str">
        <f t="shared" si="4"/>
        <v/>
      </c>
      <c r="AT191" s="70">
        <f t="shared" si="5"/>
        <v>0</v>
      </c>
      <c r="AU191" s="71">
        <f t="shared" si="6"/>
        <v>0</v>
      </c>
      <c r="AV191" s="71">
        <f t="shared" si="7"/>
        <v>0</v>
      </c>
      <c r="AW191" s="71">
        <f t="shared" si="8"/>
        <v>0</v>
      </c>
      <c r="AX191" s="71">
        <f t="shared" si="9"/>
        <v>0</v>
      </c>
      <c r="AY191" s="71">
        <f t="shared" si="10"/>
        <v>0</v>
      </c>
      <c r="AZ191" s="71">
        <f t="shared" si="11"/>
        <v>0</v>
      </c>
      <c r="BA191" s="71">
        <f t="shared" si="12"/>
        <v>0</v>
      </c>
      <c r="BB191" s="71">
        <f t="shared" si="13"/>
        <v>0</v>
      </c>
    </row>
    <row r="192">
      <c r="A192" s="55"/>
      <c r="B192" s="55"/>
      <c r="N192" s="72"/>
      <c r="O192" s="59"/>
      <c r="P192" s="59"/>
      <c r="Q192" s="59"/>
      <c r="R192" s="59"/>
      <c r="S192" s="59"/>
      <c r="T192" s="59"/>
      <c r="U192" s="59"/>
      <c r="AN192" s="2">
        <f t="shared" si="1"/>
        <v>0</v>
      </c>
      <c r="AO192" s="2" t="str">
        <f t="shared" si="2"/>
        <v/>
      </c>
      <c r="AP192" s="2">
        <f t="shared" si="3"/>
        <v>0</v>
      </c>
      <c r="AS192" s="2" t="str">
        <f t="shared" si="4"/>
        <v/>
      </c>
      <c r="AT192" s="70">
        <f t="shared" si="5"/>
        <v>0</v>
      </c>
      <c r="AU192" s="71">
        <f t="shared" si="6"/>
        <v>0</v>
      </c>
      <c r="AV192" s="71">
        <f t="shared" si="7"/>
        <v>0</v>
      </c>
      <c r="AW192" s="71">
        <f t="shared" si="8"/>
        <v>0</v>
      </c>
      <c r="AX192" s="71">
        <f t="shared" si="9"/>
        <v>0</v>
      </c>
      <c r="AY192" s="71">
        <f t="shared" si="10"/>
        <v>0</v>
      </c>
      <c r="AZ192" s="71">
        <f t="shared" si="11"/>
        <v>0</v>
      </c>
      <c r="BA192" s="71">
        <f t="shared" si="12"/>
        <v>0</v>
      </c>
      <c r="BB192" s="71">
        <f t="shared" si="13"/>
        <v>0</v>
      </c>
    </row>
    <row r="193">
      <c r="A193" s="55"/>
      <c r="B193" s="55"/>
      <c r="N193" s="72"/>
      <c r="O193" s="59"/>
      <c r="P193" s="59"/>
      <c r="Q193" s="59"/>
      <c r="R193" s="59"/>
      <c r="S193" s="59"/>
      <c r="T193" s="59"/>
      <c r="U193" s="59"/>
      <c r="AN193" s="2">
        <f t="shared" si="1"/>
        <v>0</v>
      </c>
      <c r="AO193" s="2" t="str">
        <f t="shared" si="2"/>
        <v/>
      </c>
      <c r="AP193" s="2">
        <f t="shared" si="3"/>
        <v>0</v>
      </c>
      <c r="AS193" s="2" t="str">
        <f t="shared" si="4"/>
        <v/>
      </c>
      <c r="AT193" s="70">
        <f t="shared" si="5"/>
        <v>0</v>
      </c>
      <c r="AU193" s="71">
        <f t="shared" si="6"/>
        <v>0</v>
      </c>
      <c r="AV193" s="71">
        <f t="shared" si="7"/>
        <v>0</v>
      </c>
      <c r="AW193" s="71">
        <f t="shared" si="8"/>
        <v>0</v>
      </c>
      <c r="AX193" s="71">
        <f t="shared" si="9"/>
        <v>0</v>
      </c>
      <c r="AY193" s="71">
        <f t="shared" si="10"/>
        <v>0</v>
      </c>
      <c r="AZ193" s="71">
        <f t="shared" si="11"/>
        <v>0</v>
      </c>
      <c r="BA193" s="71">
        <f t="shared" si="12"/>
        <v>0</v>
      </c>
      <c r="BB193" s="71">
        <f t="shared" si="13"/>
        <v>0</v>
      </c>
    </row>
    <row r="194">
      <c r="A194" s="55"/>
      <c r="B194" s="55"/>
      <c r="N194" s="72"/>
      <c r="O194" s="59"/>
      <c r="P194" s="59"/>
      <c r="Q194" s="59"/>
      <c r="R194" s="59"/>
      <c r="S194" s="59"/>
      <c r="T194" s="59"/>
      <c r="U194" s="59"/>
      <c r="AN194" s="2">
        <f t="shared" si="1"/>
        <v>0</v>
      </c>
      <c r="AO194" s="2" t="str">
        <f t="shared" si="2"/>
        <v/>
      </c>
      <c r="AP194" s="2">
        <f t="shared" si="3"/>
        <v>0</v>
      </c>
      <c r="AS194" s="2" t="str">
        <f t="shared" si="4"/>
        <v/>
      </c>
      <c r="AT194" s="70">
        <f t="shared" si="5"/>
        <v>0</v>
      </c>
      <c r="AU194" s="71">
        <f t="shared" si="6"/>
        <v>0</v>
      </c>
      <c r="AV194" s="71">
        <f t="shared" si="7"/>
        <v>0</v>
      </c>
      <c r="AW194" s="71">
        <f t="shared" si="8"/>
        <v>0</v>
      </c>
      <c r="AX194" s="71">
        <f t="shared" si="9"/>
        <v>0</v>
      </c>
      <c r="AY194" s="71">
        <f t="shared" si="10"/>
        <v>0</v>
      </c>
      <c r="AZ194" s="71">
        <f t="shared" si="11"/>
        <v>0</v>
      </c>
      <c r="BA194" s="71">
        <f t="shared" si="12"/>
        <v>0</v>
      </c>
      <c r="BB194" s="71">
        <f t="shared" si="13"/>
        <v>0</v>
      </c>
    </row>
    <row r="195">
      <c r="A195" s="55"/>
      <c r="B195" s="55"/>
      <c r="N195" s="72"/>
      <c r="O195" s="59"/>
      <c r="P195" s="59"/>
      <c r="Q195" s="59"/>
      <c r="R195" s="59"/>
      <c r="S195" s="59"/>
      <c r="T195" s="59"/>
      <c r="U195" s="59"/>
      <c r="AN195" s="2">
        <f t="shared" si="1"/>
        <v>0</v>
      </c>
      <c r="AO195" s="2" t="str">
        <f t="shared" si="2"/>
        <v/>
      </c>
      <c r="AP195" s="2">
        <f t="shared" si="3"/>
        <v>0</v>
      </c>
      <c r="AS195" s="2" t="str">
        <f t="shared" si="4"/>
        <v/>
      </c>
      <c r="AT195" s="70">
        <f t="shared" si="5"/>
        <v>0</v>
      </c>
      <c r="AU195" s="71">
        <f t="shared" si="6"/>
        <v>0</v>
      </c>
      <c r="AV195" s="71">
        <f t="shared" si="7"/>
        <v>0</v>
      </c>
      <c r="AW195" s="71">
        <f t="shared" si="8"/>
        <v>0</v>
      </c>
      <c r="AX195" s="71">
        <f t="shared" si="9"/>
        <v>0</v>
      </c>
      <c r="AY195" s="71">
        <f t="shared" si="10"/>
        <v>0</v>
      </c>
      <c r="AZ195" s="71">
        <f t="shared" si="11"/>
        <v>0</v>
      </c>
      <c r="BA195" s="71">
        <f t="shared" si="12"/>
        <v>0</v>
      </c>
      <c r="BB195" s="71">
        <f t="shared" si="13"/>
        <v>0</v>
      </c>
    </row>
    <row r="196">
      <c r="A196" s="55"/>
      <c r="B196" s="55"/>
      <c r="N196" s="72"/>
      <c r="O196" s="59"/>
      <c r="P196" s="59"/>
      <c r="Q196" s="59"/>
      <c r="R196" s="59"/>
      <c r="S196" s="59"/>
      <c r="T196" s="59"/>
      <c r="U196" s="59"/>
      <c r="AN196" s="2">
        <f t="shared" si="1"/>
        <v>0</v>
      </c>
      <c r="AO196" s="2" t="str">
        <f t="shared" si="2"/>
        <v/>
      </c>
      <c r="AP196" s="2">
        <f t="shared" si="3"/>
        <v>0</v>
      </c>
      <c r="AS196" s="2" t="str">
        <f t="shared" si="4"/>
        <v/>
      </c>
      <c r="AT196" s="70">
        <f t="shared" si="5"/>
        <v>0</v>
      </c>
      <c r="AU196" s="71">
        <f t="shared" si="6"/>
        <v>0</v>
      </c>
      <c r="AV196" s="71">
        <f t="shared" si="7"/>
        <v>0</v>
      </c>
      <c r="AW196" s="71">
        <f t="shared" si="8"/>
        <v>0</v>
      </c>
      <c r="AX196" s="71">
        <f t="shared" si="9"/>
        <v>0</v>
      </c>
      <c r="AY196" s="71">
        <f t="shared" si="10"/>
        <v>0</v>
      </c>
      <c r="AZ196" s="71">
        <f t="shared" si="11"/>
        <v>0</v>
      </c>
      <c r="BA196" s="71">
        <f t="shared" si="12"/>
        <v>0</v>
      </c>
      <c r="BB196" s="71">
        <f t="shared" si="13"/>
        <v>0</v>
      </c>
    </row>
    <row r="197">
      <c r="A197" s="55"/>
      <c r="B197" s="55"/>
      <c r="N197" s="72"/>
      <c r="O197" s="59"/>
      <c r="P197" s="59"/>
      <c r="Q197" s="59"/>
      <c r="R197" s="59"/>
      <c r="S197" s="59"/>
      <c r="T197" s="59"/>
      <c r="U197" s="59"/>
      <c r="AN197" s="2">
        <f t="shared" si="1"/>
        <v>0</v>
      </c>
      <c r="AO197" s="2" t="str">
        <f t="shared" si="2"/>
        <v/>
      </c>
      <c r="AP197" s="2">
        <f t="shared" si="3"/>
        <v>0</v>
      </c>
      <c r="AS197" s="2" t="str">
        <f t="shared" si="4"/>
        <v/>
      </c>
      <c r="AT197" s="70">
        <f t="shared" si="5"/>
        <v>0</v>
      </c>
      <c r="AU197" s="71">
        <f t="shared" si="6"/>
        <v>0</v>
      </c>
      <c r="AV197" s="71">
        <f t="shared" si="7"/>
        <v>0</v>
      </c>
      <c r="AW197" s="71">
        <f t="shared" si="8"/>
        <v>0</v>
      </c>
      <c r="AX197" s="71">
        <f t="shared" si="9"/>
        <v>0</v>
      </c>
      <c r="AY197" s="71">
        <f t="shared" si="10"/>
        <v>0</v>
      </c>
      <c r="AZ197" s="71">
        <f t="shared" si="11"/>
        <v>0</v>
      </c>
      <c r="BA197" s="71">
        <f t="shared" si="12"/>
        <v>0</v>
      </c>
      <c r="BB197" s="71">
        <f t="shared" si="13"/>
        <v>0</v>
      </c>
    </row>
    <row r="198">
      <c r="A198" s="55"/>
      <c r="B198" s="55"/>
      <c r="N198" s="72"/>
      <c r="O198" s="59"/>
      <c r="P198" s="59"/>
      <c r="Q198" s="59"/>
      <c r="R198" s="59"/>
      <c r="S198" s="59"/>
      <c r="T198" s="59"/>
      <c r="U198" s="59"/>
      <c r="AN198" s="2">
        <f t="shared" si="1"/>
        <v>0</v>
      </c>
      <c r="AO198" s="2" t="str">
        <f t="shared" si="2"/>
        <v/>
      </c>
      <c r="AP198" s="2">
        <f t="shared" si="3"/>
        <v>0</v>
      </c>
      <c r="AS198" s="2" t="str">
        <f t="shared" si="4"/>
        <v/>
      </c>
      <c r="AT198" s="70">
        <f t="shared" si="5"/>
        <v>0</v>
      </c>
      <c r="AU198" s="71">
        <f t="shared" si="6"/>
        <v>0</v>
      </c>
      <c r="AV198" s="71">
        <f t="shared" si="7"/>
        <v>0</v>
      </c>
      <c r="AW198" s="71">
        <f t="shared" si="8"/>
        <v>0</v>
      </c>
      <c r="AX198" s="71">
        <f t="shared" si="9"/>
        <v>0</v>
      </c>
      <c r="AY198" s="71">
        <f t="shared" si="10"/>
        <v>0</v>
      </c>
      <c r="AZ198" s="71">
        <f t="shared" si="11"/>
        <v>0</v>
      </c>
      <c r="BA198" s="71">
        <f t="shared" si="12"/>
        <v>0</v>
      </c>
      <c r="BB198" s="71">
        <f t="shared" si="13"/>
        <v>0</v>
      </c>
    </row>
    <row r="199">
      <c r="A199" s="55"/>
      <c r="B199" s="55"/>
      <c r="N199" s="72"/>
      <c r="O199" s="59"/>
      <c r="P199" s="59"/>
      <c r="Q199" s="59"/>
      <c r="R199" s="59"/>
      <c r="S199" s="59"/>
      <c r="T199" s="59"/>
      <c r="U199" s="59"/>
      <c r="AN199" s="2">
        <f t="shared" si="1"/>
        <v>0</v>
      </c>
      <c r="AO199" s="2" t="str">
        <f t="shared" si="2"/>
        <v/>
      </c>
      <c r="AP199" s="2">
        <f t="shared" si="3"/>
        <v>0</v>
      </c>
      <c r="AS199" s="2" t="str">
        <f t="shared" si="4"/>
        <v/>
      </c>
      <c r="AT199" s="70">
        <f t="shared" si="5"/>
        <v>0</v>
      </c>
      <c r="AU199" s="71">
        <f t="shared" si="6"/>
        <v>0</v>
      </c>
      <c r="AV199" s="71">
        <f t="shared" si="7"/>
        <v>0</v>
      </c>
      <c r="AW199" s="71">
        <f t="shared" si="8"/>
        <v>0</v>
      </c>
      <c r="AX199" s="71">
        <f t="shared" si="9"/>
        <v>0</v>
      </c>
      <c r="AY199" s="71">
        <f t="shared" si="10"/>
        <v>0</v>
      </c>
      <c r="AZ199" s="71">
        <f t="shared" si="11"/>
        <v>0</v>
      </c>
      <c r="BA199" s="71">
        <f t="shared" si="12"/>
        <v>0</v>
      </c>
      <c r="BB199" s="71">
        <f t="shared" si="13"/>
        <v>0</v>
      </c>
    </row>
    <row r="200">
      <c r="A200" s="55"/>
      <c r="B200" s="55"/>
      <c r="N200" s="72"/>
      <c r="O200" s="59"/>
      <c r="P200" s="59"/>
      <c r="Q200" s="59"/>
      <c r="R200" s="59"/>
      <c r="S200" s="59"/>
      <c r="T200" s="59"/>
      <c r="U200" s="59"/>
      <c r="AN200" s="2">
        <f t="shared" si="1"/>
        <v>0</v>
      </c>
      <c r="AO200" s="2" t="str">
        <f t="shared" si="2"/>
        <v/>
      </c>
      <c r="AP200" s="2">
        <f t="shared" si="3"/>
        <v>0</v>
      </c>
      <c r="AS200" s="2" t="str">
        <f t="shared" si="4"/>
        <v/>
      </c>
      <c r="AT200" s="70">
        <f t="shared" si="5"/>
        <v>0</v>
      </c>
      <c r="AU200" s="71">
        <f t="shared" si="6"/>
        <v>0</v>
      </c>
      <c r="AV200" s="71">
        <f t="shared" si="7"/>
        <v>0</v>
      </c>
      <c r="AW200" s="71">
        <f t="shared" si="8"/>
        <v>0</v>
      </c>
      <c r="AX200" s="71">
        <f t="shared" si="9"/>
        <v>0</v>
      </c>
      <c r="AY200" s="71">
        <f t="shared" si="10"/>
        <v>0</v>
      </c>
      <c r="AZ200" s="71">
        <f t="shared" si="11"/>
        <v>0</v>
      </c>
      <c r="BA200" s="71">
        <f t="shared" si="12"/>
        <v>0</v>
      </c>
      <c r="BB200" s="71">
        <f t="shared" si="13"/>
        <v>0</v>
      </c>
    </row>
    <row r="201">
      <c r="A201" s="55"/>
      <c r="B201" s="55"/>
      <c r="N201" s="72"/>
      <c r="O201" s="59"/>
      <c r="P201" s="59"/>
      <c r="Q201" s="59"/>
      <c r="R201" s="59"/>
      <c r="S201" s="59"/>
      <c r="T201" s="59"/>
      <c r="U201" s="59"/>
      <c r="AN201" s="2">
        <f t="shared" si="1"/>
        <v>0</v>
      </c>
      <c r="AO201" s="2" t="str">
        <f t="shared" si="2"/>
        <v/>
      </c>
      <c r="AP201" s="2">
        <f t="shared" si="3"/>
        <v>0</v>
      </c>
      <c r="AS201" s="2" t="str">
        <f t="shared" si="4"/>
        <v/>
      </c>
      <c r="AT201" s="70">
        <f t="shared" si="5"/>
        <v>0</v>
      </c>
      <c r="AU201" s="71">
        <f t="shared" si="6"/>
        <v>0</v>
      </c>
      <c r="AV201" s="71">
        <f t="shared" si="7"/>
        <v>0</v>
      </c>
      <c r="AW201" s="71">
        <f t="shared" si="8"/>
        <v>0</v>
      </c>
      <c r="AX201" s="71">
        <f t="shared" si="9"/>
        <v>0</v>
      </c>
      <c r="AY201" s="71">
        <f t="shared" si="10"/>
        <v>0</v>
      </c>
      <c r="AZ201" s="71">
        <f t="shared" si="11"/>
        <v>0</v>
      </c>
      <c r="BA201" s="71">
        <f t="shared" si="12"/>
        <v>0</v>
      </c>
      <c r="BB201" s="71">
        <f t="shared" si="13"/>
        <v>0</v>
      </c>
    </row>
    <row r="202">
      <c r="A202" s="55"/>
      <c r="B202" s="55"/>
      <c r="N202" s="72"/>
      <c r="O202" s="59"/>
      <c r="P202" s="59"/>
      <c r="Q202" s="59"/>
      <c r="R202" s="59"/>
      <c r="S202" s="59"/>
      <c r="T202" s="59"/>
      <c r="U202" s="59"/>
      <c r="AN202" s="2">
        <f t="shared" si="1"/>
        <v>0</v>
      </c>
      <c r="AO202" s="2" t="str">
        <f t="shared" si="2"/>
        <v/>
      </c>
      <c r="AP202" s="2">
        <f t="shared" si="3"/>
        <v>0</v>
      </c>
      <c r="AS202" s="2" t="str">
        <f t="shared" si="4"/>
        <v/>
      </c>
      <c r="AT202" s="70">
        <f t="shared" si="5"/>
        <v>0</v>
      </c>
      <c r="AU202" s="71">
        <f t="shared" si="6"/>
        <v>0</v>
      </c>
      <c r="AV202" s="71">
        <f t="shared" si="7"/>
        <v>0</v>
      </c>
      <c r="AW202" s="71">
        <f t="shared" si="8"/>
        <v>0</v>
      </c>
      <c r="AX202" s="71">
        <f t="shared" si="9"/>
        <v>0</v>
      </c>
      <c r="AY202" s="71">
        <f t="shared" si="10"/>
        <v>0</v>
      </c>
      <c r="AZ202" s="71">
        <f t="shared" si="11"/>
        <v>0</v>
      </c>
      <c r="BA202" s="71">
        <f t="shared" si="12"/>
        <v>0</v>
      </c>
      <c r="BB202" s="71">
        <f t="shared" si="13"/>
        <v>0</v>
      </c>
    </row>
    <row r="203">
      <c r="A203" s="55"/>
      <c r="B203" s="55"/>
      <c r="N203" s="72"/>
      <c r="O203" s="59"/>
      <c r="P203" s="59"/>
      <c r="Q203" s="59"/>
      <c r="R203" s="59"/>
      <c r="S203" s="59"/>
      <c r="T203" s="59"/>
      <c r="U203" s="59"/>
      <c r="AN203" s="2">
        <f t="shared" si="1"/>
        <v>0</v>
      </c>
      <c r="AO203" s="2" t="str">
        <f t="shared" si="2"/>
        <v/>
      </c>
      <c r="AP203" s="2">
        <f t="shared" si="3"/>
        <v>0</v>
      </c>
      <c r="AS203" s="2" t="str">
        <f t="shared" si="4"/>
        <v/>
      </c>
      <c r="AT203" s="70">
        <f t="shared" si="5"/>
        <v>0</v>
      </c>
      <c r="AU203" s="71">
        <f t="shared" si="6"/>
        <v>0</v>
      </c>
      <c r="AV203" s="71">
        <f t="shared" si="7"/>
        <v>0</v>
      </c>
      <c r="AW203" s="71">
        <f t="shared" si="8"/>
        <v>0</v>
      </c>
      <c r="AX203" s="71">
        <f t="shared" si="9"/>
        <v>0</v>
      </c>
      <c r="AY203" s="71">
        <f t="shared" si="10"/>
        <v>0</v>
      </c>
      <c r="AZ203" s="71">
        <f t="shared" si="11"/>
        <v>0</v>
      </c>
      <c r="BA203" s="71">
        <f t="shared" si="12"/>
        <v>0</v>
      </c>
      <c r="BB203" s="71">
        <f t="shared" si="13"/>
        <v>0</v>
      </c>
    </row>
    <row r="204">
      <c r="A204" s="55"/>
      <c r="B204" s="55"/>
      <c r="N204" s="72"/>
      <c r="O204" s="59"/>
      <c r="P204" s="59"/>
      <c r="Q204" s="59"/>
      <c r="R204" s="59"/>
      <c r="S204" s="59"/>
      <c r="T204" s="59"/>
      <c r="U204" s="59"/>
      <c r="AN204" s="2">
        <f t="shared" si="1"/>
        <v>0</v>
      </c>
      <c r="AO204" s="2" t="str">
        <f t="shared" si="2"/>
        <v/>
      </c>
      <c r="AP204" s="2">
        <f t="shared" si="3"/>
        <v>0</v>
      </c>
      <c r="AS204" s="2" t="str">
        <f t="shared" si="4"/>
        <v/>
      </c>
      <c r="AT204" s="70">
        <f t="shared" si="5"/>
        <v>0</v>
      </c>
      <c r="AU204" s="71">
        <f t="shared" si="6"/>
        <v>0</v>
      </c>
      <c r="AV204" s="71">
        <f t="shared" si="7"/>
        <v>0</v>
      </c>
      <c r="AW204" s="71">
        <f t="shared" si="8"/>
        <v>0</v>
      </c>
      <c r="AX204" s="71">
        <f t="shared" si="9"/>
        <v>0</v>
      </c>
      <c r="AY204" s="71">
        <f t="shared" si="10"/>
        <v>0</v>
      </c>
      <c r="AZ204" s="71">
        <f t="shared" si="11"/>
        <v>0</v>
      </c>
      <c r="BA204" s="71">
        <f t="shared" si="12"/>
        <v>0</v>
      </c>
      <c r="BB204" s="71">
        <f t="shared" si="13"/>
        <v>0</v>
      </c>
    </row>
    <row r="205">
      <c r="A205" s="55"/>
      <c r="B205" s="55"/>
      <c r="N205" s="72"/>
      <c r="O205" s="59"/>
      <c r="P205" s="59"/>
      <c r="Q205" s="59"/>
      <c r="R205" s="59"/>
      <c r="S205" s="59"/>
      <c r="T205" s="59"/>
      <c r="U205" s="59"/>
      <c r="AN205" s="2">
        <f t="shared" si="1"/>
        <v>0</v>
      </c>
      <c r="AO205" s="2" t="str">
        <f t="shared" si="2"/>
        <v/>
      </c>
      <c r="AP205" s="2">
        <f t="shared" si="3"/>
        <v>0</v>
      </c>
      <c r="AS205" s="2" t="str">
        <f t="shared" si="4"/>
        <v/>
      </c>
      <c r="AT205" s="70">
        <f t="shared" si="5"/>
        <v>0</v>
      </c>
      <c r="AU205" s="71">
        <f t="shared" si="6"/>
        <v>0</v>
      </c>
      <c r="AV205" s="71">
        <f t="shared" si="7"/>
        <v>0</v>
      </c>
      <c r="AW205" s="71">
        <f t="shared" si="8"/>
        <v>0</v>
      </c>
      <c r="AX205" s="71">
        <f t="shared" si="9"/>
        <v>0</v>
      </c>
      <c r="AY205" s="71">
        <f t="shared" si="10"/>
        <v>0</v>
      </c>
      <c r="AZ205" s="71">
        <f t="shared" si="11"/>
        <v>0</v>
      </c>
      <c r="BA205" s="71">
        <f t="shared" si="12"/>
        <v>0</v>
      </c>
      <c r="BB205" s="71">
        <f t="shared" si="13"/>
        <v>0</v>
      </c>
    </row>
    <row r="206">
      <c r="A206" s="55"/>
      <c r="B206" s="55"/>
      <c r="N206" s="72"/>
      <c r="O206" s="59"/>
      <c r="P206" s="59"/>
      <c r="Q206" s="59"/>
      <c r="R206" s="59"/>
      <c r="S206" s="59"/>
      <c r="T206" s="59"/>
      <c r="U206" s="59"/>
      <c r="AN206" s="2">
        <f t="shared" si="1"/>
        <v>0</v>
      </c>
      <c r="AO206" s="2" t="str">
        <f t="shared" si="2"/>
        <v/>
      </c>
      <c r="AP206" s="2">
        <f t="shared" si="3"/>
        <v>0</v>
      </c>
      <c r="AS206" s="2" t="str">
        <f t="shared" si="4"/>
        <v/>
      </c>
      <c r="AT206" s="70">
        <f t="shared" si="5"/>
        <v>0</v>
      </c>
      <c r="AU206" s="71">
        <f t="shared" si="6"/>
        <v>0</v>
      </c>
      <c r="AV206" s="71">
        <f t="shared" si="7"/>
        <v>0</v>
      </c>
      <c r="AW206" s="71">
        <f t="shared" si="8"/>
        <v>0</v>
      </c>
      <c r="AX206" s="71">
        <f t="shared" si="9"/>
        <v>0</v>
      </c>
      <c r="AY206" s="71">
        <f t="shared" si="10"/>
        <v>0</v>
      </c>
      <c r="AZ206" s="71">
        <f t="shared" si="11"/>
        <v>0</v>
      </c>
      <c r="BA206" s="71">
        <f t="shared" si="12"/>
        <v>0</v>
      </c>
      <c r="BB206" s="71">
        <f t="shared" si="13"/>
        <v>0</v>
      </c>
    </row>
    <row r="207">
      <c r="A207" s="55"/>
      <c r="B207" s="55"/>
      <c r="N207" s="72"/>
      <c r="O207" s="59"/>
      <c r="P207" s="59"/>
      <c r="Q207" s="59"/>
      <c r="R207" s="59"/>
      <c r="S207" s="59"/>
      <c r="T207" s="59"/>
      <c r="U207" s="59"/>
      <c r="AN207" s="2">
        <f t="shared" si="1"/>
        <v>0</v>
      </c>
      <c r="AO207" s="2" t="str">
        <f t="shared" si="2"/>
        <v/>
      </c>
      <c r="AP207" s="2">
        <f t="shared" si="3"/>
        <v>0</v>
      </c>
      <c r="AS207" s="2" t="str">
        <f t="shared" si="4"/>
        <v/>
      </c>
      <c r="AT207" s="70">
        <f t="shared" si="5"/>
        <v>0</v>
      </c>
      <c r="AU207" s="71">
        <f t="shared" si="6"/>
        <v>0</v>
      </c>
      <c r="AV207" s="71">
        <f t="shared" si="7"/>
        <v>0</v>
      </c>
      <c r="AW207" s="71">
        <f t="shared" si="8"/>
        <v>0</v>
      </c>
      <c r="AX207" s="71">
        <f t="shared" si="9"/>
        <v>0</v>
      </c>
      <c r="AY207" s="71">
        <f t="shared" si="10"/>
        <v>0</v>
      </c>
      <c r="AZ207" s="71">
        <f t="shared" si="11"/>
        <v>0</v>
      </c>
      <c r="BA207" s="71">
        <f t="shared" si="12"/>
        <v>0</v>
      </c>
      <c r="BB207" s="71">
        <f t="shared" si="13"/>
        <v>0</v>
      </c>
    </row>
    <row r="208">
      <c r="A208" s="55"/>
      <c r="B208" s="55"/>
      <c r="N208" s="72"/>
      <c r="O208" s="59"/>
      <c r="P208" s="59"/>
      <c r="Q208" s="59"/>
      <c r="R208" s="59"/>
      <c r="S208" s="59"/>
      <c r="T208" s="59"/>
      <c r="U208" s="59"/>
      <c r="AN208" s="2">
        <f t="shared" si="1"/>
        <v>0</v>
      </c>
      <c r="AO208" s="2" t="str">
        <f t="shared" si="2"/>
        <v/>
      </c>
      <c r="AP208" s="2">
        <f t="shared" si="3"/>
        <v>0</v>
      </c>
      <c r="AS208" s="2" t="str">
        <f t="shared" si="4"/>
        <v/>
      </c>
      <c r="AT208" s="70">
        <f t="shared" si="5"/>
        <v>0</v>
      </c>
      <c r="AU208" s="71">
        <f t="shared" si="6"/>
        <v>0</v>
      </c>
      <c r="AV208" s="71">
        <f t="shared" si="7"/>
        <v>0</v>
      </c>
      <c r="AW208" s="71">
        <f t="shared" si="8"/>
        <v>0</v>
      </c>
      <c r="AX208" s="71">
        <f t="shared" si="9"/>
        <v>0</v>
      </c>
      <c r="AY208" s="71">
        <f t="shared" si="10"/>
        <v>0</v>
      </c>
      <c r="AZ208" s="71">
        <f t="shared" si="11"/>
        <v>0</v>
      </c>
      <c r="BA208" s="71">
        <f t="shared" si="12"/>
        <v>0</v>
      </c>
      <c r="BB208" s="71">
        <f t="shared" si="13"/>
        <v>0</v>
      </c>
    </row>
    <row r="209">
      <c r="A209" s="55"/>
      <c r="B209" s="55"/>
      <c r="N209" s="72"/>
      <c r="O209" s="59"/>
      <c r="P209" s="59"/>
      <c r="Q209" s="59"/>
      <c r="R209" s="59"/>
      <c r="S209" s="59"/>
      <c r="T209" s="59"/>
      <c r="U209" s="59"/>
      <c r="AN209" s="2">
        <f t="shared" si="1"/>
        <v>0</v>
      </c>
      <c r="AO209" s="2" t="str">
        <f t="shared" si="2"/>
        <v/>
      </c>
      <c r="AP209" s="2">
        <f t="shared" si="3"/>
        <v>0</v>
      </c>
      <c r="AS209" s="2" t="str">
        <f t="shared" si="4"/>
        <v/>
      </c>
      <c r="AT209" s="70">
        <f t="shared" si="5"/>
        <v>0</v>
      </c>
      <c r="AU209" s="71">
        <f t="shared" si="6"/>
        <v>0</v>
      </c>
      <c r="AV209" s="71">
        <f t="shared" si="7"/>
        <v>0</v>
      </c>
      <c r="AW209" s="71">
        <f t="shared" si="8"/>
        <v>0</v>
      </c>
      <c r="AX209" s="71">
        <f t="shared" si="9"/>
        <v>0</v>
      </c>
      <c r="AY209" s="71">
        <f t="shared" si="10"/>
        <v>0</v>
      </c>
      <c r="AZ209" s="71">
        <f t="shared" si="11"/>
        <v>0</v>
      </c>
      <c r="BA209" s="71">
        <f t="shared" si="12"/>
        <v>0</v>
      </c>
      <c r="BB209" s="71">
        <f t="shared" si="13"/>
        <v>0</v>
      </c>
    </row>
    <row r="210">
      <c r="A210" s="55"/>
      <c r="B210" s="55"/>
      <c r="N210" s="72"/>
      <c r="O210" s="59"/>
      <c r="P210" s="59"/>
      <c r="Q210" s="59"/>
      <c r="R210" s="59"/>
      <c r="S210" s="59"/>
      <c r="T210" s="59"/>
      <c r="U210" s="59"/>
      <c r="AN210" s="2">
        <f t="shared" si="1"/>
        <v>0</v>
      </c>
      <c r="AO210" s="2" t="str">
        <f t="shared" si="2"/>
        <v/>
      </c>
      <c r="AP210" s="2">
        <f t="shared" si="3"/>
        <v>0</v>
      </c>
      <c r="AS210" s="2" t="str">
        <f t="shared" si="4"/>
        <v/>
      </c>
      <c r="AT210" s="70">
        <f t="shared" si="5"/>
        <v>0</v>
      </c>
      <c r="AU210" s="71">
        <f t="shared" si="6"/>
        <v>0</v>
      </c>
      <c r="AV210" s="71">
        <f t="shared" si="7"/>
        <v>0</v>
      </c>
      <c r="AW210" s="71">
        <f t="shared" si="8"/>
        <v>0</v>
      </c>
      <c r="AX210" s="71">
        <f t="shared" si="9"/>
        <v>0</v>
      </c>
      <c r="AY210" s="71">
        <f t="shared" si="10"/>
        <v>0</v>
      </c>
      <c r="AZ210" s="71">
        <f t="shared" si="11"/>
        <v>0</v>
      </c>
      <c r="BA210" s="71">
        <f t="shared" si="12"/>
        <v>0</v>
      </c>
      <c r="BB210" s="71">
        <f t="shared" si="13"/>
        <v>0</v>
      </c>
    </row>
    <row r="211">
      <c r="A211" s="55"/>
      <c r="B211" s="55"/>
      <c r="N211" s="72"/>
      <c r="O211" s="59"/>
      <c r="P211" s="59"/>
      <c r="Q211" s="59"/>
      <c r="R211" s="59"/>
      <c r="S211" s="59"/>
      <c r="T211" s="59"/>
      <c r="U211" s="59"/>
      <c r="AN211" s="2">
        <f t="shared" si="1"/>
        <v>0</v>
      </c>
      <c r="AO211" s="2" t="str">
        <f t="shared" si="2"/>
        <v/>
      </c>
      <c r="AP211" s="2">
        <f t="shared" si="3"/>
        <v>0</v>
      </c>
      <c r="AS211" s="2" t="str">
        <f t="shared" si="4"/>
        <v/>
      </c>
      <c r="AT211" s="70">
        <f t="shared" si="5"/>
        <v>0</v>
      </c>
      <c r="AU211" s="71">
        <f t="shared" si="6"/>
        <v>0</v>
      </c>
      <c r="AV211" s="71">
        <f t="shared" si="7"/>
        <v>0</v>
      </c>
      <c r="AW211" s="71">
        <f t="shared" si="8"/>
        <v>0</v>
      </c>
      <c r="AX211" s="71">
        <f t="shared" si="9"/>
        <v>0</v>
      </c>
      <c r="AY211" s="71">
        <f t="shared" si="10"/>
        <v>0</v>
      </c>
      <c r="AZ211" s="71">
        <f t="shared" si="11"/>
        <v>0</v>
      </c>
      <c r="BA211" s="71">
        <f t="shared" si="12"/>
        <v>0</v>
      </c>
      <c r="BB211" s="71">
        <f t="shared" si="13"/>
        <v>0</v>
      </c>
    </row>
    <row r="212">
      <c r="A212" s="55"/>
      <c r="B212" s="55"/>
      <c r="N212" s="72"/>
      <c r="O212" s="59"/>
      <c r="P212" s="59"/>
      <c r="Q212" s="59"/>
      <c r="R212" s="59"/>
      <c r="S212" s="59"/>
      <c r="T212" s="59"/>
      <c r="U212" s="59"/>
      <c r="AN212" s="2">
        <f t="shared" si="1"/>
        <v>0</v>
      </c>
      <c r="AO212" s="2" t="str">
        <f t="shared" si="2"/>
        <v/>
      </c>
      <c r="AP212" s="2">
        <f t="shared" si="3"/>
        <v>0</v>
      </c>
      <c r="AS212" s="2" t="str">
        <f t="shared" si="4"/>
        <v/>
      </c>
      <c r="AT212" s="70">
        <f t="shared" si="5"/>
        <v>0</v>
      </c>
      <c r="AU212" s="71">
        <f t="shared" si="6"/>
        <v>0</v>
      </c>
      <c r="AV212" s="71">
        <f t="shared" si="7"/>
        <v>0</v>
      </c>
      <c r="AW212" s="71">
        <f t="shared" si="8"/>
        <v>0</v>
      </c>
      <c r="AX212" s="71">
        <f t="shared" si="9"/>
        <v>0</v>
      </c>
      <c r="AY212" s="71">
        <f t="shared" si="10"/>
        <v>0</v>
      </c>
      <c r="AZ212" s="71">
        <f t="shared" si="11"/>
        <v>0</v>
      </c>
      <c r="BA212" s="71">
        <f t="shared" si="12"/>
        <v>0</v>
      </c>
      <c r="BB212" s="71">
        <f t="shared" si="13"/>
        <v>0</v>
      </c>
    </row>
    <row r="213">
      <c r="A213" s="55"/>
      <c r="B213" s="55"/>
      <c r="N213" s="72"/>
      <c r="O213" s="59"/>
      <c r="P213" s="59"/>
      <c r="Q213" s="59"/>
      <c r="R213" s="59"/>
      <c r="S213" s="59"/>
      <c r="T213" s="59"/>
      <c r="U213" s="59"/>
      <c r="AN213" s="2">
        <f t="shared" si="1"/>
        <v>0</v>
      </c>
      <c r="AO213" s="2" t="str">
        <f t="shared" si="2"/>
        <v/>
      </c>
      <c r="AP213" s="2">
        <f t="shared" si="3"/>
        <v>0</v>
      </c>
      <c r="AS213" s="2" t="str">
        <f t="shared" si="4"/>
        <v/>
      </c>
      <c r="AT213" s="70">
        <f t="shared" si="5"/>
        <v>0</v>
      </c>
      <c r="AU213" s="71">
        <f t="shared" si="6"/>
        <v>0</v>
      </c>
      <c r="AV213" s="71">
        <f t="shared" si="7"/>
        <v>0</v>
      </c>
      <c r="AW213" s="71">
        <f t="shared" si="8"/>
        <v>0</v>
      </c>
      <c r="AX213" s="71">
        <f t="shared" si="9"/>
        <v>0</v>
      </c>
      <c r="AY213" s="71">
        <f t="shared" si="10"/>
        <v>0</v>
      </c>
      <c r="AZ213" s="71">
        <f t="shared" si="11"/>
        <v>0</v>
      </c>
      <c r="BA213" s="71">
        <f t="shared" si="12"/>
        <v>0</v>
      </c>
      <c r="BB213" s="71">
        <f t="shared" si="13"/>
        <v>0</v>
      </c>
    </row>
    <row r="214">
      <c r="A214" s="55"/>
      <c r="B214" s="55"/>
      <c r="N214" s="72"/>
      <c r="O214" s="59"/>
      <c r="P214" s="59"/>
      <c r="Q214" s="59"/>
      <c r="R214" s="59"/>
      <c r="S214" s="59"/>
      <c r="T214" s="59"/>
      <c r="U214" s="59"/>
      <c r="AN214" s="2">
        <f t="shared" si="1"/>
        <v>0</v>
      </c>
      <c r="AO214" s="2" t="str">
        <f t="shared" si="2"/>
        <v/>
      </c>
      <c r="AP214" s="2">
        <f t="shared" si="3"/>
        <v>0</v>
      </c>
      <c r="AS214" s="2" t="str">
        <f t="shared" si="4"/>
        <v/>
      </c>
      <c r="AT214" s="70">
        <f t="shared" si="5"/>
        <v>0</v>
      </c>
      <c r="AU214" s="71">
        <f t="shared" si="6"/>
        <v>0</v>
      </c>
      <c r="AV214" s="71">
        <f t="shared" si="7"/>
        <v>0</v>
      </c>
      <c r="AW214" s="71">
        <f t="shared" si="8"/>
        <v>0</v>
      </c>
      <c r="AX214" s="71">
        <f t="shared" si="9"/>
        <v>0</v>
      </c>
      <c r="AY214" s="71">
        <f t="shared" si="10"/>
        <v>0</v>
      </c>
      <c r="AZ214" s="71">
        <f t="shared" si="11"/>
        <v>0</v>
      </c>
      <c r="BA214" s="71">
        <f t="shared" si="12"/>
        <v>0</v>
      </c>
      <c r="BB214" s="71">
        <f t="shared" si="13"/>
        <v>0</v>
      </c>
    </row>
    <row r="215">
      <c r="A215" s="55"/>
      <c r="B215" s="55"/>
      <c r="N215" s="72"/>
      <c r="O215" s="59"/>
      <c r="P215" s="59"/>
      <c r="Q215" s="59"/>
      <c r="R215" s="59"/>
      <c r="S215" s="59"/>
      <c r="T215" s="59"/>
      <c r="U215" s="59"/>
      <c r="AN215" s="2">
        <f t="shared" si="1"/>
        <v>0</v>
      </c>
      <c r="AO215" s="2" t="str">
        <f t="shared" si="2"/>
        <v/>
      </c>
      <c r="AP215" s="2">
        <f t="shared" si="3"/>
        <v>0</v>
      </c>
      <c r="AS215" s="2" t="str">
        <f t="shared" si="4"/>
        <v/>
      </c>
      <c r="AT215" s="70">
        <f t="shared" si="5"/>
        <v>0</v>
      </c>
      <c r="AU215" s="71">
        <f t="shared" si="6"/>
        <v>0</v>
      </c>
      <c r="AV215" s="71">
        <f t="shared" si="7"/>
        <v>0</v>
      </c>
      <c r="AW215" s="71">
        <f t="shared" si="8"/>
        <v>0</v>
      </c>
      <c r="AX215" s="71">
        <f t="shared" si="9"/>
        <v>0</v>
      </c>
      <c r="AY215" s="71">
        <f t="shared" si="10"/>
        <v>0</v>
      </c>
      <c r="AZ215" s="71">
        <f t="shared" si="11"/>
        <v>0</v>
      </c>
      <c r="BA215" s="71">
        <f t="shared" si="12"/>
        <v>0</v>
      </c>
      <c r="BB215" s="71">
        <f t="shared" si="13"/>
        <v>0</v>
      </c>
    </row>
    <row r="216">
      <c r="A216" s="55"/>
      <c r="B216" s="55"/>
      <c r="N216" s="72"/>
      <c r="O216" s="59"/>
      <c r="P216" s="59"/>
      <c r="Q216" s="59"/>
      <c r="R216" s="59"/>
      <c r="S216" s="59"/>
      <c r="T216" s="59"/>
      <c r="U216" s="59"/>
      <c r="AN216" s="2">
        <f t="shared" si="1"/>
        <v>0</v>
      </c>
      <c r="AO216" s="2" t="str">
        <f t="shared" si="2"/>
        <v/>
      </c>
      <c r="AP216" s="2">
        <f t="shared" si="3"/>
        <v>0</v>
      </c>
      <c r="AS216" s="2" t="str">
        <f t="shared" si="4"/>
        <v/>
      </c>
      <c r="AT216" s="70">
        <f t="shared" si="5"/>
        <v>0</v>
      </c>
      <c r="AU216" s="71">
        <f t="shared" si="6"/>
        <v>0</v>
      </c>
      <c r="AV216" s="71">
        <f t="shared" si="7"/>
        <v>0</v>
      </c>
      <c r="AW216" s="71">
        <f t="shared" si="8"/>
        <v>0</v>
      </c>
      <c r="AX216" s="71">
        <f t="shared" si="9"/>
        <v>0</v>
      </c>
      <c r="AY216" s="71">
        <f t="shared" si="10"/>
        <v>0</v>
      </c>
      <c r="AZ216" s="71">
        <f t="shared" si="11"/>
        <v>0</v>
      </c>
      <c r="BA216" s="71">
        <f t="shared" si="12"/>
        <v>0</v>
      </c>
      <c r="BB216" s="71">
        <f t="shared" si="13"/>
        <v>0</v>
      </c>
    </row>
    <row r="217">
      <c r="A217" s="55"/>
      <c r="B217" s="55"/>
      <c r="N217" s="72"/>
      <c r="O217" s="59"/>
      <c r="P217" s="59"/>
      <c r="Q217" s="59"/>
      <c r="R217" s="59"/>
      <c r="S217" s="59"/>
      <c r="T217" s="59"/>
      <c r="U217" s="59"/>
      <c r="AN217" s="2">
        <f t="shared" si="1"/>
        <v>0</v>
      </c>
      <c r="AO217" s="2" t="str">
        <f t="shared" si="2"/>
        <v/>
      </c>
      <c r="AP217" s="2">
        <f t="shared" si="3"/>
        <v>0</v>
      </c>
      <c r="AS217" s="2" t="str">
        <f t="shared" si="4"/>
        <v/>
      </c>
      <c r="AT217" s="70">
        <f t="shared" si="5"/>
        <v>0</v>
      </c>
      <c r="AU217" s="71">
        <f t="shared" si="6"/>
        <v>0</v>
      </c>
      <c r="AV217" s="71">
        <f t="shared" si="7"/>
        <v>0</v>
      </c>
      <c r="AW217" s="71">
        <f t="shared" si="8"/>
        <v>0</v>
      </c>
      <c r="AX217" s="71">
        <f t="shared" si="9"/>
        <v>0</v>
      </c>
      <c r="AY217" s="71">
        <f t="shared" si="10"/>
        <v>0</v>
      </c>
      <c r="AZ217" s="71">
        <f t="shared" si="11"/>
        <v>0</v>
      </c>
      <c r="BA217" s="71">
        <f t="shared" si="12"/>
        <v>0</v>
      </c>
      <c r="BB217" s="71">
        <f t="shared" si="13"/>
        <v>0</v>
      </c>
    </row>
    <row r="218">
      <c r="A218" s="55"/>
      <c r="B218" s="55"/>
      <c r="N218" s="72"/>
      <c r="O218" s="59"/>
      <c r="P218" s="59"/>
      <c r="Q218" s="59"/>
      <c r="R218" s="59"/>
      <c r="S218" s="59"/>
      <c r="T218" s="59"/>
      <c r="U218" s="59"/>
      <c r="AN218" s="2">
        <f t="shared" si="1"/>
        <v>0</v>
      </c>
      <c r="AO218" s="2" t="str">
        <f t="shared" si="2"/>
        <v/>
      </c>
      <c r="AP218" s="2">
        <f t="shared" si="3"/>
        <v>0</v>
      </c>
      <c r="AS218" s="2" t="str">
        <f t="shared" si="4"/>
        <v/>
      </c>
      <c r="AT218" s="70">
        <f t="shared" si="5"/>
        <v>0</v>
      </c>
      <c r="AU218" s="71">
        <f t="shared" si="6"/>
        <v>0</v>
      </c>
      <c r="AV218" s="71">
        <f t="shared" si="7"/>
        <v>0</v>
      </c>
      <c r="AW218" s="71">
        <f t="shared" si="8"/>
        <v>0</v>
      </c>
      <c r="AX218" s="71">
        <f t="shared" si="9"/>
        <v>0</v>
      </c>
      <c r="AY218" s="71">
        <f t="shared" si="10"/>
        <v>0</v>
      </c>
      <c r="AZ218" s="71">
        <f t="shared" si="11"/>
        <v>0</v>
      </c>
      <c r="BA218" s="71">
        <f t="shared" si="12"/>
        <v>0</v>
      </c>
      <c r="BB218" s="71">
        <f t="shared" si="13"/>
        <v>0</v>
      </c>
    </row>
    <row r="219">
      <c r="A219" s="55"/>
      <c r="B219" s="55"/>
      <c r="N219" s="72"/>
      <c r="O219" s="59"/>
      <c r="P219" s="59"/>
      <c r="Q219" s="59"/>
      <c r="R219" s="59"/>
      <c r="S219" s="59"/>
      <c r="T219" s="59"/>
      <c r="U219" s="59"/>
      <c r="AN219" s="2">
        <f t="shared" si="1"/>
        <v>0</v>
      </c>
      <c r="AO219" s="2" t="str">
        <f t="shared" si="2"/>
        <v/>
      </c>
      <c r="AP219" s="2">
        <f t="shared" si="3"/>
        <v>0</v>
      </c>
      <c r="AS219" s="2" t="str">
        <f t="shared" si="4"/>
        <v/>
      </c>
      <c r="AT219" s="70">
        <f t="shared" si="5"/>
        <v>0</v>
      </c>
      <c r="AU219" s="71">
        <f t="shared" si="6"/>
        <v>0</v>
      </c>
      <c r="AV219" s="71">
        <f t="shared" si="7"/>
        <v>0</v>
      </c>
      <c r="AW219" s="71">
        <f t="shared" si="8"/>
        <v>0</v>
      </c>
      <c r="AX219" s="71">
        <f t="shared" si="9"/>
        <v>0</v>
      </c>
      <c r="AY219" s="71">
        <f t="shared" si="10"/>
        <v>0</v>
      </c>
      <c r="AZ219" s="71">
        <f t="shared" si="11"/>
        <v>0</v>
      </c>
      <c r="BA219" s="71">
        <f t="shared" si="12"/>
        <v>0</v>
      </c>
      <c r="BB219" s="71">
        <f t="shared" si="13"/>
        <v>0</v>
      </c>
    </row>
    <row r="220">
      <c r="A220" s="55"/>
      <c r="B220" s="55"/>
      <c r="N220" s="72"/>
      <c r="O220" s="59"/>
      <c r="P220" s="59"/>
      <c r="Q220" s="59"/>
      <c r="R220" s="59"/>
      <c r="S220" s="59"/>
      <c r="T220" s="59"/>
      <c r="U220" s="59"/>
      <c r="AN220" s="2">
        <f t="shared" si="1"/>
        <v>0</v>
      </c>
      <c r="AO220" s="2" t="str">
        <f t="shared" si="2"/>
        <v/>
      </c>
      <c r="AP220" s="2">
        <f t="shared" si="3"/>
        <v>0</v>
      </c>
      <c r="AS220" s="2" t="str">
        <f t="shared" si="4"/>
        <v/>
      </c>
      <c r="AT220" s="70">
        <f t="shared" si="5"/>
        <v>0</v>
      </c>
      <c r="AU220" s="71">
        <f t="shared" si="6"/>
        <v>0</v>
      </c>
      <c r="AV220" s="71">
        <f t="shared" si="7"/>
        <v>0</v>
      </c>
      <c r="AW220" s="71">
        <f t="shared" si="8"/>
        <v>0</v>
      </c>
      <c r="AX220" s="71">
        <f t="shared" si="9"/>
        <v>0</v>
      </c>
      <c r="AY220" s="71">
        <f t="shared" si="10"/>
        <v>0</v>
      </c>
      <c r="AZ220" s="71">
        <f t="shared" si="11"/>
        <v>0</v>
      </c>
      <c r="BA220" s="71">
        <f t="shared" si="12"/>
        <v>0</v>
      </c>
      <c r="BB220" s="71">
        <f t="shared" si="13"/>
        <v>0</v>
      </c>
    </row>
    <row r="221">
      <c r="A221" s="55"/>
      <c r="B221" s="55"/>
      <c r="N221" s="72"/>
      <c r="O221" s="59"/>
      <c r="P221" s="59"/>
      <c r="Q221" s="59"/>
      <c r="R221" s="59"/>
      <c r="S221" s="59"/>
      <c r="T221" s="59"/>
      <c r="U221" s="59"/>
      <c r="AN221" s="2">
        <f t="shared" si="1"/>
        <v>0</v>
      </c>
      <c r="AO221" s="2" t="str">
        <f t="shared" si="2"/>
        <v/>
      </c>
      <c r="AP221" s="2">
        <f t="shared" si="3"/>
        <v>0</v>
      </c>
      <c r="AS221" s="2" t="str">
        <f t="shared" si="4"/>
        <v/>
      </c>
      <c r="AT221" s="70">
        <f t="shared" si="5"/>
        <v>0</v>
      </c>
      <c r="AU221" s="71">
        <f t="shared" si="6"/>
        <v>0</v>
      </c>
      <c r="AV221" s="71">
        <f t="shared" si="7"/>
        <v>0</v>
      </c>
      <c r="AW221" s="71">
        <f t="shared" si="8"/>
        <v>0</v>
      </c>
      <c r="AX221" s="71">
        <f t="shared" si="9"/>
        <v>0</v>
      </c>
      <c r="AY221" s="71">
        <f t="shared" si="10"/>
        <v>0</v>
      </c>
      <c r="AZ221" s="71">
        <f t="shared" si="11"/>
        <v>0</v>
      </c>
      <c r="BA221" s="71">
        <f t="shared" si="12"/>
        <v>0</v>
      </c>
      <c r="BB221" s="71">
        <f t="shared" si="13"/>
        <v>0</v>
      </c>
    </row>
    <row r="222">
      <c r="A222" s="55"/>
      <c r="B222" s="55"/>
      <c r="N222" s="72"/>
      <c r="O222" s="59"/>
      <c r="P222" s="59"/>
      <c r="Q222" s="59"/>
      <c r="R222" s="59"/>
      <c r="S222" s="59"/>
      <c r="T222" s="59"/>
      <c r="U222" s="59"/>
      <c r="AN222" s="2">
        <f t="shared" si="1"/>
        <v>0</v>
      </c>
      <c r="AO222" s="2" t="str">
        <f t="shared" si="2"/>
        <v/>
      </c>
      <c r="AP222" s="2">
        <f t="shared" si="3"/>
        <v>0</v>
      </c>
      <c r="AS222" s="2" t="str">
        <f t="shared" si="4"/>
        <v/>
      </c>
      <c r="AT222" s="70">
        <f t="shared" si="5"/>
        <v>0</v>
      </c>
      <c r="AU222" s="71">
        <f t="shared" si="6"/>
        <v>0</v>
      </c>
      <c r="AV222" s="71">
        <f t="shared" si="7"/>
        <v>0</v>
      </c>
      <c r="AW222" s="71">
        <f t="shared" si="8"/>
        <v>0</v>
      </c>
      <c r="AX222" s="71">
        <f t="shared" si="9"/>
        <v>0</v>
      </c>
      <c r="AY222" s="71">
        <f t="shared" si="10"/>
        <v>0</v>
      </c>
      <c r="AZ222" s="71">
        <f t="shared" si="11"/>
        <v>0</v>
      </c>
      <c r="BA222" s="71">
        <f t="shared" si="12"/>
        <v>0</v>
      </c>
      <c r="BB222" s="71">
        <f t="shared" si="13"/>
        <v>0</v>
      </c>
    </row>
    <row r="223">
      <c r="A223" s="55"/>
      <c r="B223" s="55"/>
      <c r="N223" s="72"/>
      <c r="O223" s="59"/>
      <c r="P223" s="59"/>
      <c r="Q223" s="59"/>
      <c r="R223" s="59"/>
      <c r="S223" s="59"/>
      <c r="T223" s="59"/>
      <c r="U223" s="59"/>
      <c r="AN223" s="2">
        <f t="shared" si="1"/>
        <v>0</v>
      </c>
      <c r="AO223" s="2" t="str">
        <f t="shared" si="2"/>
        <v/>
      </c>
      <c r="AP223" s="2">
        <f t="shared" si="3"/>
        <v>0</v>
      </c>
      <c r="AS223" s="2" t="str">
        <f t="shared" si="4"/>
        <v/>
      </c>
      <c r="AT223" s="70">
        <f t="shared" si="5"/>
        <v>0</v>
      </c>
      <c r="AU223" s="71">
        <f t="shared" si="6"/>
        <v>0</v>
      </c>
      <c r="AV223" s="71">
        <f t="shared" si="7"/>
        <v>0</v>
      </c>
      <c r="AW223" s="71">
        <f t="shared" si="8"/>
        <v>0</v>
      </c>
      <c r="AX223" s="71">
        <f t="shared" si="9"/>
        <v>0</v>
      </c>
      <c r="AY223" s="71">
        <f t="shared" si="10"/>
        <v>0</v>
      </c>
      <c r="AZ223" s="71">
        <f t="shared" si="11"/>
        <v>0</v>
      </c>
      <c r="BA223" s="71">
        <f t="shared" si="12"/>
        <v>0</v>
      </c>
      <c r="BB223" s="71">
        <f t="shared" si="13"/>
        <v>0</v>
      </c>
    </row>
    <row r="224">
      <c r="A224" s="55"/>
      <c r="B224" s="55"/>
      <c r="N224" s="72"/>
      <c r="O224" s="59"/>
      <c r="P224" s="59"/>
      <c r="Q224" s="59"/>
      <c r="R224" s="59"/>
      <c r="S224" s="59"/>
      <c r="T224" s="59"/>
      <c r="U224" s="59"/>
      <c r="AN224" s="2">
        <f t="shared" si="1"/>
        <v>0</v>
      </c>
      <c r="AO224" s="2" t="str">
        <f t="shared" si="2"/>
        <v/>
      </c>
      <c r="AP224" s="2">
        <f t="shared" si="3"/>
        <v>0</v>
      </c>
      <c r="AS224" s="2" t="str">
        <f t="shared" si="4"/>
        <v/>
      </c>
      <c r="AT224" s="70">
        <f t="shared" si="5"/>
        <v>0</v>
      </c>
      <c r="AU224" s="71">
        <f t="shared" si="6"/>
        <v>0</v>
      </c>
      <c r="AV224" s="71">
        <f t="shared" si="7"/>
        <v>0</v>
      </c>
      <c r="AW224" s="71">
        <f t="shared" si="8"/>
        <v>0</v>
      </c>
      <c r="AX224" s="71">
        <f t="shared" si="9"/>
        <v>0</v>
      </c>
      <c r="AY224" s="71">
        <f t="shared" si="10"/>
        <v>0</v>
      </c>
      <c r="AZ224" s="71">
        <f t="shared" si="11"/>
        <v>0</v>
      </c>
      <c r="BA224" s="71">
        <f t="shared" si="12"/>
        <v>0</v>
      </c>
      <c r="BB224" s="71">
        <f t="shared" si="13"/>
        <v>0</v>
      </c>
    </row>
    <row r="225">
      <c r="A225" s="55"/>
      <c r="B225" s="55"/>
      <c r="N225" s="72"/>
      <c r="O225" s="59"/>
      <c r="P225" s="59"/>
      <c r="Q225" s="59"/>
      <c r="R225" s="59"/>
      <c r="S225" s="59"/>
      <c r="T225" s="59"/>
      <c r="U225" s="59"/>
      <c r="AN225" s="2">
        <f t="shared" si="1"/>
        <v>0</v>
      </c>
      <c r="AO225" s="2" t="str">
        <f t="shared" si="2"/>
        <v/>
      </c>
      <c r="AP225" s="2">
        <f t="shared" si="3"/>
        <v>0</v>
      </c>
      <c r="AS225" s="2" t="str">
        <f t="shared" si="4"/>
        <v/>
      </c>
      <c r="AT225" s="70">
        <f t="shared" si="5"/>
        <v>0</v>
      </c>
      <c r="AU225" s="71">
        <f t="shared" si="6"/>
        <v>0</v>
      </c>
      <c r="AV225" s="71">
        <f t="shared" si="7"/>
        <v>0</v>
      </c>
      <c r="AW225" s="71">
        <f t="shared" si="8"/>
        <v>0</v>
      </c>
      <c r="AX225" s="71">
        <f t="shared" si="9"/>
        <v>0</v>
      </c>
      <c r="AY225" s="71">
        <f t="shared" si="10"/>
        <v>0</v>
      </c>
      <c r="AZ225" s="71">
        <f t="shared" si="11"/>
        <v>0</v>
      </c>
      <c r="BA225" s="71">
        <f t="shared" si="12"/>
        <v>0</v>
      </c>
      <c r="BB225" s="71">
        <f t="shared" si="13"/>
        <v>0</v>
      </c>
    </row>
    <row r="226">
      <c r="A226" s="55"/>
      <c r="B226" s="55"/>
      <c r="N226" s="72"/>
      <c r="O226" s="59"/>
      <c r="P226" s="59"/>
      <c r="Q226" s="59"/>
      <c r="R226" s="59"/>
      <c r="S226" s="59"/>
      <c r="T226" s="59"/>
      <c r="U226" s="59"/>
      <c r="AN226" s="2">
        <f t="shared" si="1"/>
        <v>0</v>
      </c>
      <c r="AO226" s="2" t="str">
        <f t="shared" si="2"/>
        <v/>
      </c>
      <c r="AP226" s="2">
        <f t="shared" si="3"/>
        <v>0</v>
      </c>
      <c r="AS226" s="2" t="str">
        <f t="shared" si="4"/>
        <v/>
      </c>
      <c r="AT226" s="70">
        <f t="shared" si="5"/>
        <v>0</v>
      </c>
      <c r="AU226" s="71">
        <f t="shared" si="6"/>
        <v>0</v>
      </c>
      <c r="AV226" s="71">
        <f t="shared" si="7"/>
        <v>0</v>
      </c>
      <c r="AW226" s="71">
        <f t="shared" si="8"/>
        <v>0</v>
      </c>
      <c r="AX226" s="71">
        <f t="shared" si="9"/>
        <v>0</v>
      </c>
      <c r="AY226" s="71">
        <f t="shared" si="10"/>
        <v>0</v>
      </c>
      <c r="AZ226" s="71">
        <f t="shared" si="11"/>
        <v>0</v>
      </c>
      <c r="BA226" s="71">
        <f t="shared" si="12"/>
        <v>0</v>
      </c>
      <c r="BB226" s="71">
        <f t="shared" si="13"/>
        <v>0</v>
      </c>
    </row>
    <row r="227">
      <c r="A227" s="55"/>
      <c r="B227" s="55"/>
      <c r="N227" s="72"/>
      <c r="O227" s="59"/>
      <c r="P227" s="59"/>
      <c r="Q227" s="59"/>
      <c r="R227" s="59"/>
      <c r="S227" s="59"/>
      <c r="T227" s="59"/>
      <c r="U227" s="59"/>
      <c r="AN227" s="2">
        <f t="shared" si="1"/>
        <v>0</v>
      </c>
      <c r="AO227" s="2" t="str">
        <f t="shared" si="2"/>
        <v/>
      </c>
      <c r="AP227" s="2">
        <f t="shared" si="3"/>
        <v>0</v>
      </c>
      <c r="AS227" s="2" t="str">
        <f t="shared" si="4"/>
        <v/>
      </c>
      <c r="AT227" s="70">
        <f t="shared" si="5"/>
        <v>0</v>
      </c>
      <c r="AU227" s="71">
        <f t="shared" si="6"/>
        <v>0</v>
      </c>
      <c r="AV227" s="71">
        <f t="shared" si="7"/>
        <v>0</v>
      </c>
      <c r="AW227" s="71">
        <f t="shared" si="8"/>
        <v>0</v>
      </c>
      <c r="AX227" s="71">
        <f t="shared" si="9"/>
        <v>0</v>
      </c>
      <c r="AY227" s="71">
        <f t="shared" si="10"/>
        <v>0</v>
      </c>
      <c r="AZ227" s="71">
        <f t="shared" si="11"/>
        <v>0</v>
      </c>
      <c r="BA227" s="71">
        <f t="shared" si="12"/>
        <v>0</v>
      </c>
      <c r="BB227" s="71">
        <f t="shared" si="13"/>
        <v>0</v>
      </c>
    </row>
    <row r="228">
      <c r="A228" s="55"/>
      <c r="B228" s="55"/>
      <c r="N228" s="72"/>
      <c r="O228" s="59"/>
      <c r="P228" s="59"/>
      <c r="Q228" s="59"/>
      <c r="R228" s="59"/>
      <c r="S228" s="59"/>
      <c r="T228" s="59"/>
      <c r="U228" s="59"/>
      <c r="AN228" s="2">
        <f t="shared" si="1"/>
        <v>0</v>
      </c>
      <c r="AO228" s="2" t="str">
        <f t="shared" si="2"/>
        <v/>
      </c>
      <c r="AP228" s="2">
        <f t="shared" si="3"/>
        <v>0</v>
      </c>
      <c r="AS228" s="2" t="str">
        <f t="shared" si="4"/>
        <v/>
      </c>
      <c r="AT228" s="70">
        <f t="shared" si="5"/>
        <v>0</v>
      </c>
      <c r="AU228" s="71">
        <f t="shared" si="6"/>
        <v>0</v>
      </c>
      <c r="AV228" s="71">
        <f t="shared" si="7"/>
        <v>0</v>
      </c>
      <c r="AW228" s="71">
        <f t="shared" si="8"/>
        <v>0</v>
      </c>
      <c r="AX228" s="71">
        <f t="shared" si="9"/>
        <v>0</v>
      </c>
      <c r="AY228" s="71">
        <f t="shared" si="10"/>
        <v>0</v>
      </c>
      <c r="AZ228" s="71">
        <f t="shared" si="11"/>
        <v>0</v>
      </c>
      <c r="BA228" s="71">
        <f t="shared" si="12"/>
        <v>0</v>
      </c>
      <c r="BB228" s="71">
        <f t="shared" si="13"/>
        <v>0</v>
      </c>
    </row>
    <row r="229">
      <c r="A229" s="55"/>
      <c r="B229" s="55"/>
      <c r="N229" s="72"/>
      <c r="O229" s="59"/>
      <c r="P229" s="59"/>
      <c r="Q229" s="59"/>
      <c r="R229" s="59"/>
      <c r="S229" s="59"/>
      <c r="T229" s="59"/>
      <c r="U229" s="59"/>
      <c r="AN229" s="2">
        <f t="shared" si="1"/>
        <v>0</v>
      </c>
      <c r="AO229" s="2" t="str">
        <f t="shared" si="2"/>
        <v/>
      </c>
      <c r="AP229" s="2">
        <f t="shared" si="3"/>
        <v>0</v>
      </c>
      <c r="AS229" s="2" t="str">
        <f t="shared" si="4"/>
        <v/>
      </c>
      <c r="AT229" s="70">
        <f t="shared" si="5"/>
        <v>0</v>
      </c>
      <c r="AU229" s="71">
        <f t="shared" si="6"/>
        <v>0</v>
      </c>
      <c r="AV229" s="71">
        <f t="shared" si="7"/>
        <v>0</v>
      </c>
      <c r="AW229" s="71">
        <f t="shared" si="8"/>
        <v>0</v>
      </c>
      <c r="AX229" s="71">
        <f t="shared" si="9"/>
        <v>0</v>
      </c>
      <c r="AY229" s="71">
        <f t="shared" si="10"/>
        <v>0</v>
      </c>
      <c r="AZ229" s="71">
        <f t="shared" si="11"/>
        <v>0</v>
      </c>
      <c r="BA229" s="71">
        <f t="shared" si="12"/>
        <v>0</v>
      </c>
      <c r="BB229" s="71">
        <f t="shared" si="13"/>
        <v>0</v>
      </c>
    </row>
    <row r="230">
      <c r="A230" s="55"/>
      <c r="B230" s="55"/>
      <c r="N230" s="72"/>
      <c r="O230" s="59"/>
      <c r="P230" s="59"/>
      <c r="Q230" s="59"/>
      <c r="R230" s="59"/>
      <c r="S230" s="59"/>
      <c r="T230" s="59"/>
      <c r="U230" s="59"/>
      <c r="AN230" s="2">
        <f t="shared" si="1"/>
        <v>0</v>
      </c>
      <c r="AO230" s="2" t="str">
        <f t="shared" si="2"/>
        <v/>
      </c>
      <c r="AP230" s="2">
        <f t="shared" si="3"/>
        <v>0</v>
      </c>
      <c r="AS230" s="2" t="str">
        <f t="shared" si="4"/>
        <v/>
      </c>
      <c r="AT230" s="70">
        <f t="shared" si="5"/>
        <v>0</v>
      </c>
      <c r="AU230" s="71">
        <f t="shared" si="6"/>
        <v>0</v>
      </c>
      <c r="AV230" s="71">
        <f t="shared" si="7"/>
        <v>0</v>
      </c>
      <c r="AW230" s="71">
        <f t="shared" si="8"/>
        <v>0</v>
      </c>
      <c r="AX230" s="71">
        <f t="shared" si="9"/>
        <v>0</v>
      </c>
      <c r="AY230" s="71">
        <f t="shared" si="10"/>
        <v>0</v>
      </c>
      <c r="AZ230" s="71">
        <f t="shared" si="11"/>
        <v>0</v>
      </c>
      <c r="BA230" s="71">
        <f t="shared" si="12"/>
        <v>0</v>
      </c>
      <c r="BB230" s="71">
        <f t="shared" si="13"/>
        <v>0</v>
      </c>
    </row>
    <row r="231">
      <c r="A231" s="55"/>
      <c r="B231" s="55"/>
      <c r="N231" s="72"/>
      <c r="O231" s="59"/>
      <c r="P231" s="59"/>
      <c r="Q231" s="59"/>
      <c r="R231" s="59"/>
      <c r="S231" s="59"/>
      <c r="T231" s="59"/>
      <c r="U231" s="59"/>
      <c r="AN231" s="2">
        <f t="shared" si="1"/>
        <v>0</v>
      </c>
      <c r="AO231" s="2" t="str">
        <f t="shared" si="2"/>
        <v/>
      </c>
      <c r="AP231" s="2">
        <f t="shared" si="3"/>
        <v>0</v>
      </c>
      <c r="AS231" s="2" t="str">
        <f t="shared" si="4"/>
        <v/>
      </c>
      <c r="AT231" s="70">
        <f t="shared" si="5"/>
        <v>0</v>
      </c>
      <c r="AU231" s="71">
        <f t="shared" si="6"/>
        <v>0</v>
      </c>
      <c r="AV231" s="71">
        <f t="shared" si="7"/>
        <v>0</v>
      </c>
      <c r="AW231" s="71">
        <f t="shared" si="8"/>
        <v>0</v>
      </c>
      <c r="AX231" s="71">
        <f t="shared" si="9"/>
        <v>0</v>
      </c>
      <c r="AY231" s="71">
        <f t="shared" si="10"/>
        <v>0</v>
      </c>
      <c r="AZ231" s="71">
        <f t="shared" si="11"/>
        <v>0</v>
      </c>
      <c r="BA231" s="71">
        <f t="shared" si="12"/>
        <v>0</v>
      </c>
      <c r="BB231" s="71">
        <f t="shared" si="13"/>
        <v>0</v>
      </c>
    </row>
    <row r="232">
      <c r="A232" s="55"/>
      <c r="B232" s="55"/>
      <c r="N232" s="72"/>
      <c r="O232" s="59"/>
      <c r="P232" s="59"/>
      <c r="Q232" s="59"/>
      <c r="R232" s="59"/>
      <c r="S232" s="59"/>
      <c r="T232" s="59"/>
      <c r="U232" s="59"/>
      <c r="AN232" s="2">
        <f t="shared" si="1"/>
        <v>0</v>
      </c>
      <c r="AO232" s="2" t="str">
        <f t="shared" si="2"/>
        <v/>
      </c>
      <c r="AP232" s="2">
        <f t="shared" si="3"/>
        <v>0</v>
      </c>
      <c r="AS232" s="2" t="str">
        <f t="shared" si="4"/>
        <v/>
      </c>
      <c r="AT232" s="70">
        <f t="shared" si="5"/>
        <v>0</v>
      </c>
      <c r="AU232" s="71">
        <f t="shared" si="6"/>
        <v>0</v>
      </c>
      <c r="AV232" s="71">
        <f t="shared" si="7"/>
        <v>0</v>
      </c>
      <c r="AW232" s="71">
        <f t="shared" si="8"/>
        <v>0</v>
      </c>
      <c r="AX232" s="71">
        <f t="shared" si="9"/>
        <v>0</v>
      </c>
      <c r="AY232" s="71">
        <f t="shared" si="10"/>
        <v>0</v>
      </c>
      <c r="AZ232" s="71">
        <f t="shared" si="11"/>
        <v>0</v>
      </c>
      <c r="BA232" s="71">
        <f t="shared" si="12"/>
        <v>0</v>
      </c>
      <c r="BB232" s="71">
        <f t="shared" si="13"/>
        <v>0</v>
      </c>
    </row>
    <row r="233">
      <c r="A233" s="55"/>
      <c r="B233" s="55"/>
      <c r="N233" s="72"/>
      <c r="O233" s="59"/>
      <c r="P233" s="59"/>
      <c r="Q233" s="59"/>
      <c r="R233" s="59"/>
      <c r="S233" s="59"/>
      <c r="T233" s="59"/>
      <c r="U233" s="59"/>
      <c r="AN233" s="2">
        <f t="shared" si="1"/>
        <v>0</v>
      </c>
      <c r="AO233" s="2" t="str">
        <f t="shared" si="2"/>
        <v/>
      </c>
      <c r="AP233" s="2">
        <f t="shared" si="3"/>
        <v>0</v>
      </c>
      <c r="AS233" s="2" t="str">
        <f t="shared" si="4"/>
        <v/>
      </c>
      <c r="AT233" s="70">
        <f t="shared" si="5"/>
        <v>0</v>
      </c>
      <c r="AU233" s="71">
        <f t="shared" si="6"/>
        <v>0</v>
      </c>
      <c r="AV233" s="71">
        <f t="shared" si="7"/>
        <v>0</v>
      </c>
      <c r="AW233" s="71">
        <f t="shared" si="8"/>
        <v>0</v>
      </c>
      <c r="AX233" s="71">
        <f t="shared" si="9"/>
        <v>0</v>
      </c>
      <c r="AY233" s="71">
        <f t="shared" si="10"/>
        <v>0</v>
      </c>
      <c r="AZ233" s="71">
        <f t="shared" si="11"/>
        <v>0</v>
      </c>
      <c r="BA233" s="71">
        <f t="shared" si="12"/>
        <v>0</v>
      </c>
      <c r="BB233" s="71">
        <f t="shared" si="13"/>
        <v>0</v>
      </c>
    </row>
    <row r="234">
      <c r="A234" s="55"/>
      <c r="B234" s="55"/>
      <c r="N234" s="72"/>
      <c r="O234" s="59"/>
      <c r="P234" s="59"/>
      <c r="Q234" s="59"/>
      <c r="R234" s="59"/>
      <c r="S234" s="59"/>
      <c r="T234" s="59"/>
      <c r="U234" s="59"/>
      <c r="AN234" s="2">
        <f t="shared" si="1"/>
        <v>0</v>
      </c>
      <c r="AO234" s="2" t="str">
        <f t="shared" si="2"/>
        <v/>
      </c>
      <c r="AP234" s="2">
        <f t="shared" si="3"/>
        <v>0</v>
      </c>
      <c r="AS234" s="2" t="str">
        <f t="shared" si="4"/>
        <v/>
      </c>
      <c r="AT234" s="70">
        <f t="shared" si="5"/>
        <v>0</v>
      </c>
      <c r="AU234" s="71">
        <f t="shared" si="6"/>
        <v>0</v>
      </c>
      <c r="AV234" s="71">
        <f t="shared" si="7"/>
        <v>0</v>
      </c>
      <c r="AW234" s="71">
        <f t="shared" si="8"/>
        <v>0</v>
      </c>
      <c r="AX234" s="71">
        <f t="shared" si="9"/>
        <v>0</v>
      </c>
      <c r="AY234" s="71">
        <f t="shared" si="10"/>
        <v>0</v>
      </c>
      <c r="AZ234" s="71">
        <f t="shared" si="11"/>
        <v>0</v>
      </c>
      <c r="BA234" s="71">
        <f t="shared" si="12"/>
        <v>0</v>
      </c>
      <c r="BB234" s="71">
        <f t="shared" si="13"/>
        <v>0</v>
      </c>
    </row>
    <row r="235">
      <c r="A235" s="55"/>
      <c r="B235" s="55"/>
      <c r="N235" s="72"/>
      <c r="O235" s="59"/>
      <c r="P235" s="59"/>
      <c r="Q235" s="59"/>
      <c r="R235" s="59"/>
      <c r="S235" s="59"/>
      <c r="T235" s="59"/>
      <c r="U235" s="59"/>
      <c r="AN235" s="2">
        <f t="shared" si="1"/>
        <v>0</v>
      </c>
      <c r="AO235" s="2" t="str">
        <f t="shared" si="2"/>
        <v/>
      </c>
      <c r="AP235" s="2">
        <f t="shared" si="3"/>
        <v>0</v>
      </c>
      <c r="AS235" s="2" t="str">
        <f t="shared" si="4"/>
        <v/>
      </c>
      <c r="AT235" s="70">
        <f t="shared" si="5"/>
        <v>0</v>
      </c>
      <c r="AU235" s="71">
        <f t="shared" si="6"/>
        <v>0</v>
      </c>
      <c r="AV235" s="71">
        <f t="shared" si="7"/>
        <v>0</v>
      </c>
      <c r="AW235" s="71">
        <f t="shared" si="8"/>
        <v>0</v>
      </c>
      <c r="AX235" s="71">
        <f t="shared" si="9"/>
        <v>0</v>
      </c>
      <c r="AY235" s="71">
        <f t="shared" si="10"/>
        <v>0</v>
      </c>
      <c r="AZ235" s="71">
        <f t="shared" si="11"/>
        <v>0</v>
      </c>
      <c r="BA235" s="71">
        <f t="shared" si="12"/>
        <v>0</v>
      </c>
      <c r="BB235" s="71">
        <f t="shared" si="13"/>
        <v>0</v>
      </c>
    </row>
    <row r="236">
      <c r="A236" s="55"/>
      <c r="B236" s="55"/>
      <c r="N236" s="72"/>
      <c r="O236" s="59"/>
      <c r="P236" s="59"/>
      <c r="Q236" s="59"/>
      <c r="R236" s="59"/>
      <c r="S236" s="59"/>
      <c r="T236" s="59"/>
      <c r="U236" s="59"/>
      <c r="AN236" s="2">
        <f t="shared" si="1"/>
        <v>0</v>
      </c>
      <c r="AO236" s="2" t="str">
        <f t="shared" si="2"/>
        <v/>
      </c>
      <c r="AP236" s="2">
        <f t="shared" si="3"/>
        <v>0</v>
      </c>
      <c r="AS236" s="2" t="str">
        <f t="shared" si="4"/>
        <v/>
      </c>
      <c r="AT236" s="70">
        <f t="shared" si="5"/>
        <v>0</v>
      </c>
      <c r="AU236" s="71">
        <f t="shared" si="6"/>
        <v>0</v>
      </c>
      <c r="AV236" s="71">
        <f t="shared" si="7"/>
        <v>0</v>
      </c>
      <c r="AW236" s="71">
        <f t="shared" si="8"/>
        <v>0</v>
      </c>
      <c r="AX236" s="71">
        <f t="shared" si="9"/>
        <v>0</v>
      </c>
      <c r="AY236" s="71">
        <f t="shared" si="10"/>
        <v>0</v>
      </c>
      <c r="AZ236" s="71">
        <f t="shared" si="11"/>
        <v>0</v>
      </c>
      <c r="BA236" s="71">
        <f t="shared" si="12"/>
        <v>0</v>
      </c>
      <c r="BB236" s="71">
        <f t="shared" si="13"/>
        <v>0</v>
      </c>
    </row>
    <row r="237">
      <c r="A237" s="55"/>
      <c r="B237" s="55"/>
      <c r="N237" s="72"/>
      <c r="O237" s="59"/>
      <c r="P237" s="59"/>
      <c r="Q237" s="59"/>
      <c r="R237" s="59"/>
      <c r="S237" s="59"/>
      <c r="T237" s="59"/>
      <c r="U237" s="59"/>
      <c r="AN237" s="2">
        <f t="shared" si="1"/>
        <v>0</v>
      </c>
      <c r="AO237" s="2" t="str">
        <f t="shared" si="2"/>
        <v/>
      </c>
      <c r="AP237" s="2">
        <f t="shared" si="3"/>
        <v>0</v>
      </c>
      <c r="AS237" s="2" t="str">
        <f t="shared" si="4"/>
        <v/>
      </c>
      <c r="AT237" s="70">
        <f t="shared" si="5"/>
        <v>0</v>
      </c>
      <c r="AU237" s="71">
        <f t="shared" si="6"/>
        <v>0</v>
      </c>
      <c r="AV237" s="71">
        <f t="shared" si="7"/>
        <v>0</v>
      </c>
      <c r="AW237" s="71">
        <f t="shared" si="8"/>
        <v>0</v>
      </c>
      <c r="AX237" s="71">
        <f t="shared" si="9"/>
        <v>0</v>
      </c>
      <c r="AY237" s="71">
        <f t="shared" si="10"/>
        <v>0</v>
      </c>
      <c r="AZ237" s="71">
        <f t="shared" si="11"/>
        <v>0</v>
      </c>
      <c r="BA237" s="71">
        <f t="shared" si="12"/>
        <v>0</v>
      </c>
      <c r="BB237" s="71">
        <f t="shared" si="13"/>
        <v>0</v>
      </c>
    </row>
    <row r="238">
      <c r="A238" s="55"/>
      <c r="B238" s="55"/>
      <c r="N238" s="72"/>
      <c r="O238" s="59"/>
      <c r="P238" s="59"/>
      <c r="Q238" s="59"/>
      <c r="R238" s="59"/>
      <c r="S238" s="59"/>
      <c r="T238" s="59"/>
      <c r="U238" s="59"/>
      <c r="AN238" s="2">
        <f t="shared" si="1"/>
        <v>0</v>
      </c>
      <c r="AO238" s="2" t="str">
        <f t="shared" si="2"/>
        <v/>
      </c>
      <c r="AP238" s="2">
        <f t="shared" si="3"/>
        <v>0</v>
      </c>
      <c r="AS238" s="2" t="str">
        <f t="shared" si="4"/>
        <v/>
      </c>
      <c r="AT238" s="70">
        <f t="shared" si="5"/>
        <v>0</v>
      </c>
      <c r="AU238" s="71">
        <f t="shared" si="6"/>
        <v>0</v>
      </c>
      <c r="AV238" s="71">
        <f t="shared" si="7"/>
        <v>0</v>
      </c>
      <c r="AW238" s="71">
        <f t="shared" si="8"/>
        <v>0</v>
      </c>
      <c r="AX238" s="71">
        <f t="shared" si="9"/>
        <v>0</v>
      </c>
      <c r="AY238" s="71">
        <f t="shared" si="10"/>
        <v>0</v>
      </c>
      <c r="AZ238" s="71">
        <f t="shared" si="11"/>
        <v>0</v>
      </c>
      <c r="BA238" s="71">
        <f t="shared" si="12"/>
        <v>0</v>
      </c>
      <c r="BB238" s="71">
        <f t="shared" si="13"/>
        <v>0</v>
      </c>
    </row>
    <row r="239">
      <c r="A239" s="55"/>
      <c r="B239" s="55"/>
      <c r="N239" s="72"/>
      <c r="O239" s="59"/>
      <c r="P239" s="59"/>
      <c r="Q239" s="59"/>
      <c r="R239" s="59"/>
      <c r="S239" s="59"/>
      <c r="T239" s="59"/>
      <c r="U239" s="59"/>
      <c r="AN239" s="2">
        <f t="shared" si="1"/>
        <v>0</v>
      </c>
      <c r="AO239" s="2" t="str">
        <f t="shared" si="2"/>
        <v/>
      </c>
      <c r="AP239" s="2">
        <f t="shared" si="3"/>
        <v>0</v>
      </c>
      <c r="AS239" s="2" t="str">
        <f t="shared" si="4"/>
        <v/>
      </c>
      <c r="AT239" s="70">
        <f t="shared" si="5"/>
        <v>0</v>
      </c>
      <c r="AU239" s="71">
        <f t="shared" si="6"/>
        <v>0</v>
      </c>
      <c r="AV239" s="71">
        <f t="shared" si="7"/>
        <v>0</v>
      </c>
      <c r="AW239" s="71">
        <f t="shared" si="8"/>
        <v>0</v>
      </c>
      <c r="AX239" s="71">
        <f t="shared" si="9"/>
        <v>0</v>
      </c>
      <c r="AY239" s="71">
        <f t="shared" si="10"/>
        <v>0</v>
      </c>
      <c r="AZ239" s="71">
        <f t="shared" si="11"/>
        <v>0</v>
      </c>
      <c r="BA239" s="71">
        <f t="shared" si="12"/>
        <v>0</v>
      </c>
      <c r="BB239" s="71">
        <f t="shared" si="13"/>
        <v>0</v>
      </c>
    </row>
    <row r="240">
      <c r="A240" s="55"/>
      <c r="B240" s="55"/>
      <c r="N240" s="72"/>
      <c r="O240" s="59"/>
      <c r="P240" s="59"/>
      <c r="Q240" s="59"/>
      <c r="R240" s="59"/>
      <c r="S240" s="59"/>
      <c r="T240" s="59"/>
      <c r="U240" s="59"/>
      <c r="AN240" s="2">
        <f t="shared" si="1"/>
        <v>0</v>
      </c>
      <c r="AO240" s="2" t="str">
        <f t="shared" si="2"/>
        <v/>
      </c>
      <c r="AP240" s="2">
        <f t="shared" si="3"/>
        <v>0</v>
      </c>
      <c r="AS240" s="2" t="str">
        <f t="shared" si="4"/>
        <v/>
      </c>
      <c r="AT240" s="70">
        <f t="shared" si="5"/>
        <v>0</v>
      </c>
      <c r="AU240" s="71">
        <f t="shared" si="6"/>
        <v>0</v>
      </c>
      <c r="AV240" s="71">
        <f t="shared" si="7"/>
        <v>0</v>
      </c>
      <c r="AW240" s="71">
        <f t="shared" si="8"/>
        <v>0</v>
      </c>
      <c r="AX240" s="71">
        <f t="shared" si="9"/>
        <v>0</v>
      </c>
      <c r="AY240" s="71">
        <f t="shared" si="10"/>
        <v>0</v>
      </c>
      <c r="AZ240" s="71">
        <f t="shared" si="11"/>
        <v>0</v>
      </c>
      <c r="BA240" s="71">
        <f t="shared" si="12"/>
        <v>0</v>
      </c>
      <c r="BB240" s="71">
        <f t="shared" si="13"/>
        <v>0</v>
      </c>
    </row>
    <row r="241">
      <c r="A241" s="55"/>
      <c r="B241" s="55"/>
      <c r="N241" s="72"/>
      <c r="O241" s="59"/>
      <c r="P241" s="59"/>
      <c r="Q241" s="59"/>
      <c r="R241" s="59"/>
      <c r="S241" s="59"/>
      <c r="T241" s="59"/>
      <c r="U241" s="59"/>
      <c r="AN241" s="2">
        <f t="shared" si="1"/>
        <v>0</v>
      </c>
      <c r="AO241" s="2" t="str">
        <f t="shared" si="2"/>
        <v/>
      </c>
      <c r="AP241" s="2">
        <f t="shared" si="3"/>
        <v>0</v>
      </c>
      <c r="AS241" s="2" t="str">
        <f t="shared" si="4"/>
        <v/>
      </c>
      <c r="AT241" s="70">
        <f t="shared" si="5"/>
        <v>0</v>
      </c>
      <c r="AU241" s="71">
        <f t="shared" si="6"/>
        <v>0</v>
      </c>
      <c r="AV241" s="71">
        <f t="shared" si="7"/>
        <v>0</v>
      </c>
      <c r="AW241" s="71">
        <f t="shared" si="8"/>
        <v>0</v>
      </c>
      <c r="AX241" s="71">
        <f t="shared" si="9"/>
        <v>0</v>
      </c>
      <c r="AY241" s="71">
        <f t="shared" si="10"/>
        <v>0</v>
      </c>
      <c r="AZ241" s="71">
        <f t="shared" si="11"/>
        <v>0</v>
      </c>
      <c r="BA241" s="71">
        <f t="shared" si="12"/>
        <v>0</v>
      </c>
      <c r="BB241" s="71">
        <f t="shared" si="13"/>
        <v>0</v>
      </c>
    </row>
    <row r="242">
      <c r="A242" s="55"/>
      <c r="B242" s="55"/>
      <c r="N242" s="72"/>
      <c r="O242" s="59"/>
      <c r="P242" s="59"/>
      <c r="Q242" s="59"/>
      <c r="R242" s="59"/>
      <c r="S242" s="59"/>
      <c r="T242" s="59"/>
      <c r="U242" s="59"/>
      <c r="AN242" s="2">
        <f t="shared" si="1"/>
        <v>0</v>
      </c>
      <c r="AO242" s="2" t="str">
        <f t="shared" si="2"/>
        <v/>
      </c>
      <c r="AP242" s="2">
        <f t="shared" si="3"/>
        <v>0</v>
      </c>
      <c r="AS242" s="2" t="str">
        <f t="shared" si="4"/>
        <v/>
      </c>
      <c r="AT242" s="70">
        <f t="shared" si="5"/>
        <v>0</v>
      </c>
      <c r="AU242" s="71">
        <f t="shared" si="6"/>
        <v>0</v>
      </c>
      <c r="AV242" s="71">
        <f t="shared" si="7"/>
        <v>0</v>
      </c>
      <c r="AW242" s="71">
        <f t="shared" si="8"/>
        <v>0</v>
      </c>
      <c r="AX242" s="71">
        <f t="shared" si="9"/>
        <v>0</v>
      </c>
      <c r="AY242" s="71">
        <f t="shared" si="10"/>
        <v>0</v>
      </c>
      <c r="AZ242" s="71">
        <f t="shared" si="11"/>
        <v>0</v>
      </c>
      <c r="BA242" s="71">
        <f t="shared" si="12"/>
        <v>0</v>
      </c>
      <c r="BB242" s="71">
        <f t="shared" si="13"/>
        <v>0</v>
      </c>
    </row>
    <row r="243">
      <c r="A243" s="55"/>
      <c r="B243" s="55"/>
      <c r="N243" s="72"/>
      <c r="O243" s="59"/>
      <c r="P243" s="59"/>
      <c r="Q243" s="59"/>
      <c r="R243" s="59"/>
      <c r="S243" s="59"/>
      <c r="T243" s="59"/>
      <c r="U243" s="59"/>
      <c r="AN243" s="2">
        <f t="shared" si="1"/>
        <v>0</v>
      </c>
      <c r="AO243" s="2" t="str">
        <f t="shared" si="2"/>
        <v/>
      </c>
      <c r="AP243" s="2">
        <f t="shared" si="3"/>
        <v>0</v>
      </c>
      <c r="AS243" s="2" t="str">
        <f t="shared" si="4"/>
        <v/>
      </c>
      <c r="AT243" s="70">
        <f t="shared" si="5"/>
        <v>0</v>
      </c>
      <c r="AU243" s="71">
        <f t="shared" si="6"/>
        <v>0</v>
      </c>
      <c r="AV243" s="71">
        <f t="shared" si="7"/>
        <v>0</v>
      </c>
      <c r="AW243" s="71">
        <f t="shared" si="8"/>
        <v>0</v>
      </c>
      <c r="AX243" s="71">
        <f t="shared" si="9"/>
        <v>0</v>
      </c>
      <c r="AY243" s="71">
        <f t="shared" si="10"/>
        <v>0</v>
      </c>
      <c r="AZ243" s="71">
        <f t="shared" si="11"/>
        <v>0</v>
      </c>
      <c r="BA243" s="71">
        <f t="shared" si="12"/>
        <v>0</v>
      </c>
      <c r="BB243" s="71">
        <f t="shared" si="13"/>
        <v>0</v>
      </c>
    </row>
    <row r="244">
      <c r="A244" s="55"/>
      <c r="B244" s="55"/>
      <c r="N244" s="72"/>
      <c r="O244" s="59"/>
      <c r="P244" s="59"/>
      <c r="Q244" s="59"/>
      <c r="R244" s="59"/>
      <c r="S244" s="59"/>
      <c r="T244" s="59"/>
      <c r="U244" s="59"/>
      <c r="AN244" s="2">
        <f t="shared" si="1"/>
        <v>0</v>
      </c>
      <c r="AO244" s="2" t="str">
        <f t="shared" si="2"/>
        <v/>
      </c>
      <c r="AP244" s="2">
        <f t="shared" si="3"/>
        <v>0</v>
      </c>
      <c r="AS244" s="2" t="str">
        <f t="shared" si="4"/>
        <v/>
      </c>
      <c r="AT244" s="70">
        <f t="shared" si="5"/>
        <v>0</v>
      </c>
      <c r="AU244" s="71">
        <f t="shared" si="6"/>
        <v>0</v>
      </c>
      <c r="AV244" s="71">
        <f t="shared" si="7"/>
        <v>0</v>
      </c>
      <c r="AW244" s="71">
        <f t="shared" si="8"/>
        <v>0</v>
      </c>
      <c r="AX244" s="71">
        <f t="shared" si="9"/>
        <v>0</v>
      </c>
      <c r="AY244" s="71">
        <f t="shared" si="10"/>
        <v>0</v>
      </c>
      <c r="AZ244" s="71">
        <f t="shared" si="11"/>
        <v>0</v>
      </c>
      <c r="BA244" s="71">
        <f t="shared" si="12"/>
        <v>0</v>
      </c>
      <c r="BB244" s="71">
        <f t="shared" si="13"/>
        <v>0</v>
      </c>
    </row>
    <row r="245">
      <c r="A245" s="55"/>
      <c r="B245" s="55"/>
      <c r="N245" s="72"/>
      <c r="O245" s="59"/>
      <c r="P245" s="59"/>
      <c r="Q245" s="59"/>
      <c r="R245" s="59"/>
      <c r="S245" s="59"/>
      <c r="T245" s="59"/>
      <c r="U245" s="59"/>
      <c r="AN245" s="2">
        <f t="shared" si="1"/>
        <v>0</v>
      </c>
      <c r="AO245" s="2" t="str">
        <f t="shared" si="2"/>
        <v/>
      </c>
      <c r="AP245" s="2">
        <f t="shared" si="3"/>
        <v>0</v>
      </c>
      <c r="AS245" s="2" t="str">
        <f t="shared" si="4"/>
        <v/>
      </c>
      <c r="AT245" s="70">
        <f t="shared" si="5"/>
        <v>0</v>
      </c>
      <c r="AU245" s="71">
        <f t="shared" si="6"/>
        <v>0</v>
      </c>
      <c r="AV245" s="71">
        <f t="shared" si="7"/>
        <v>0</v>
      </c>
      <c r="AW245" s="71">
        <f t="shared" si="8"/>
        <v>0</v>
      </c>
      <c r="AX245" s="71">
        <f t="shared" si="9"/>
        <v>0</v>
      </c>
      <c r="AY245" s="71">
        <f t="shared" si="10"/>
        <v>0</v>
      </c>
      <c r="AZ245" s="71">
        <f t="shared" si="11"/>
        <v>0</v>
      </c>
      <c r="BA245" s="71">
        <f t="shared" si="12"/>
        <v>0</v>
      </c>
      <c r="BB245" s="71">
        <f t="shared" si="13"/>
        <v>0</v>
      </c>
    </row>
    <row r="246">
      <c r="A246" s="55"/>
      <c r="B246" s="55"/>
      <c r="N246" s="72"/>
      <c r="O246" s="59"/>
      <c r="P246" s="59"/>
      <c r="Q246" s="59"/>
      <c r="R246" s="59"/>
      <c r="S246" s="59"/>
      <c r="T246" s="59"/>
      <c r="U246" s="59"/>
      <c r="AN246" s="2">
        <f t="shared" si="1"/>
        <v>0</v>
      </c>
      <c r="AO246" s="2" t="str">
        <f t="shared" si="2"/>
        <v/>
      </c>
      <c r="AP246" s="2">
        <f t="shared" si="3"/>
        <v>0</v>
      </c>
      <c r="AS246" s="2" t="str">
        <f t="shared" si="4"/>
        <v/>
      </c>
      <c r="AT246" s="70">
        <f t="shared" si="5"/>
        <v>0</v>
      </c>
      <c r="AU246" s="71">
        <f t="shared" si="6"/>
        <v>0</v>
      </c>
      <c r="AV246" s="71">
        <f t="shared" si="7"/>
        <v>0</v>
      </c>
      <c r="AW246" s="71">
        <f t="shared" si="8"/>
        <v>0</v>
      </c>
      <c r="AX246" s="71">
        <f t="shared" si="9"/>
        <v>0</v>
      </c>
      <c r="AY246" s="71">
        <f t="shared" si="10"/>
        <v>0</v>
      </c>
      <c r="AZ246" s="71">
        <f t="shared" si="11"/>
        <v>0</v>
      </c>
      <c r="BA246" s="71">
        <f t="shared" si="12"/>
        <v>0</v>
      </c>
      <c r="BB246" s="71">
        <f t="shared" si="13"/>
        <v>0</v>
      </c>
    </row>
    <row r="247">
      <c r="N247" s="73"/>
      <c r="AT247" s="74"/>
    </row>
    <row r="248">
      <c r="N248" s="73"/>
      <c r="AT248" s="74"/>
    </row>
    <row r="249">
      <c r="N249" s="73"/>
      <c r="AT249" s="74"/>
    </row>
    <row r="250">
      <c r="N250" s="73"/>
      <c r="AT250" s="74"/>
    </row>
    <row r="251">
      <c r="N251" s="73"/>
      <c r="AT251" s="74"/>
    </row>
    <row r="252">
      <c r="N252" s="73"/>
      <c r="AT252" s="74"/>
    </row>
    <row r="253">
      <c r="N253" s="73"/>
      <c r="AT253" s="74"/>
    </row>
    <row r="254">
      <c r="N254" s="73"/>
      <c r="AT254" s="74"/>
    </row>
    <row r="255">
      <c r="N255" s="73"/>
      <c r="AT255" s="74"/>
    </row>
    <row r="256">
      <c r="N256" s="73"/>
      <c r="AT256" s="74"/>
    </row>
    <row r="257">
      <c r="N257" s="73"/>
      <c r="AT257" s="74"/>
    </row>
    <row r="258">
      <c r="N258" s="73"/>
      <c r="AT258" s="74"/>
    </row>
    <row r="259">
      <c r="N259" s="73"/>
      <c r="AT259" s="74"/>
    </row>
    <row r="260">
      <c r="N260" s="73"/>
      <c r="AT260" s="74"/>
    </row>
    <row r="261">
      <c r="N261" s="73"/>
      <c r="AT261" s="74"/>
    </row>
    <row r="262">
      <c r="N262" s="73"/>
      <c r="AT262" s="74"/>
    </row>
    <row r="263">
      <c r="N263" s="73"/>
      <c r="AT263" s="74"/>
    </row>
    <row r="264">
      <c r="N264" s="73"/>
      <c r="AT264" s="74"/>
    </row>
    <row r="265">
      <c r="N265" s="73"/>
      <c r="AT265" s="74"/>
    </row>
    <row r="266">
      <c r="N266" s="73"/>
      <c r="AT266" s="74"/>
    </row>
    <row r="267">
      <c r="N267" s="73"/>
      <c r="AT267" s="74"/>
    </row>
    <row r="268">
      <c r="N268" s="73"/>
      <c r="AT268" s="74"/>
    </row>
    <row r="269">
      <c r="N269" s="73"/>
      <c r="AT269" s="74"/>
    </row>
    <row r="270">
      <c r="N270" s="73"/>
      <c r="AT270" s="74"/>
    </row>
    <row r="271">
      <c r="N271" s="73"/>
      <c r="AT271" s="74"/>
    </row>
    <row r="272">
      <c r="N272" s="73"/>
      <c r="AT272" s="74"/>
    </row>
    <row r="273">
      <c r="N273" s="73"/>
      <c r="AT273" s="74"/>
    </row>
    <row r="274">
      <c r="N274" s="73"/>
      <c r="AT274" s="74"/>
    </row>
    <row r="275">
      <c r="N275" s="73"/>
      <c r="AT275" s="74"/>
    </row>
    <row r="276">
      <c r="N276" s="73"/>
      <c r="AT276" s="74"/>
    </row>
    <row r="277">
      <c r="N277" s="73"/>
      <c r="AT277" s="74"/>
    </row>
    <row r="278">
      <c r="N278" s="73"/>
      <c r="AT278" s="74"/>
    </row>
    <row r="279">
      <c r="N279" s="73"/>
      <c r="AT279" s="74"/>
    </row>
    <row r="280">
      <c r="N280" s="73"/>
      <c r="AT280" s="74"/>
    </row>
    <row r="281">
      <c r="N281" s="73"/>
      <c r="AT281" s="74"/>
    </row>
    <row r="282">
      <c r="N282" s="73"/>
      <c r="AT282" s="74"/>
    </row>
    <row r="283">
      <c r="N283" s="73"/>
      <c r="AT283" s="74"/>
    </row>
    <row r="284">
      <c r="N284" s="73"/>
      <c r="AT284" s="74"/>
    </row>
    <row r="285">
      <c r="N285" s="73"/>
      <c r="AT285" s="74"/>
    </row>
    <row r="286">
      <c r="N286" s="73"/>
      <c r="AT286" s="74"/>
    </row>
    <row r="287">
      <c r="N287" s="73"/>
      <c r="AT287" s="74"/>
    </row>
    <row r="288">
      <c r="N288" s="73"/>
      <c r="AT288" s="74"/>
    </row>
    <row r="289">
      <c r="N289" s="73"/>
      <c r="AT289" s="74"/>
    </row>
    <row r="290">
      <c r="N290" s="73"/>
      <c r="AT290" s="74"/>
    </row>
    <row r="291">
      <c r="N291" s="73"/>
      <c r="AT291" s="74"/>
    </row>
    <row r="292">
      <c r="N292" s="73"/>
      <c r="AT292" s="74"/>
    </row>
    <row r="293">
      <c r="N293" s="73"/>
      <c r="AT293" s="74"/>
    </row>
    <row r="294">
      <c r="N294" s="73"/>
      <c r="AT294" s="74"/>
    </row>
    <row r="295">
      <c r="N295" s="73"/>
      <c r="AT295" s="74"/>
    </row>
    <row r="296">
      <c r="N296" s="73"/>
      <c r="AT296" s="74"/>
    </row>
    <row r="297">
      <c r="N297" s="73"/>
      <c r="AT297" s="74"/>
    </row>
    <row r="298">
      <c r="N298" s="73"/>
      <c r="AT298" s="74"/>
    </row>
    <row r="299">
      <c r="N299" s="73"/>
      <c r="AT299" s="74"/>
    </row>
    <row r="300">
      <c r="N300" s="73"/>
      <c r="AT300" s="74"/>
    </row>
    <row r="301">
      <c r="N301" s="73"/>
      <c r="AT301" s="74"/>
    </row>
    <row r="302">
      <c r="N302" s="73"/>
      <c r="AT302" s="74"/>
    </row>
    <row r="303">
      <c r="N303" s="73"/>
      <c r="AT303" s="74"/>
    </row>
    <row r="304">
      <c r="N304" s="73"/>
      <c r="AT304" s="74"/>
    </row>
    <row r="305">
      <c r="N305" s="73"/>
      <c r="AT305" s="74"/>
    </row>
    <row r="306">
      <c r="N306" s="73"/>
      <c r="AT306" s="74"/>
    </row>
    <row r="307">
      <c r="N307" s="73"/>
      <c r="AT307" s="74"/>
    </row>
    <row r="308">
      <c r="N308" s="73"/>
      <c r="AT308" s="74"/>
    </row>
    <row r="309">
      <c r="N309" s="73"/>
      <c r="AT309" s="74"/>
    </row>
    <row r="310">
      <c r="N310" s="73"/>
      <c r="AT310" s="74"/>
    </row>
    <row r="311">
      <c r="N311" s="73"/>
      <c r="AT311" s="74"/>
    </row>
    <row r="312">
      <c r="N312" s="73"/>
      <c r="AT312" s="74"/>
    </row>
    <row r="313">
      <c r="N313" s="73"/>
      <c r="AT313" s="74"/>
    </row>
    <row r="314">
      <c r="N314" s="73"/>
      <c r="AT314" s="74"/>
    </row>
    <row r="315">
      <c r="N315" s="73"/>
      <c r="AT315" s="74"/>
    </row>
    <row r="316">
      <c r="N316" s="73"/>
      <c r="AT316" s="74"/>
    </row>
    <row r="317">
      <c r="N317" s="73"/>
      <c r="AT317" s="74"/>
    </row>
    <row r="318">
      <c r="N318" s="73"/>
      <c r="AT318" s="74"/>
    </row>
    <row r="319">
      <c r="N319" s="73"/>
      <c r="AT319" s="74"/>
    </row>
    <row r="320">
      <c r="N320" s="73"/>
      <c r="AT320" s="74"/>
    </row>
    <row r="321">
      <c r="N321" s="73"/>
      <c r="AT321" s="74"/>
    </row>
    <row r="322">
      <c r="N322" s="73"/>
      <c r="AT322" s="74"/>
    </row>
    <row r="323">
      <c r="N323" s="73"/>
      <c r="AT323" s="74"/>
    </row>
    <row r="324">
      <c r="N324" s="73"/>
      <c r="AT324" s="74"/>
    </row>
    <row r="325">
      <c r="N325" s="73"/>
      <c r="AT325" s="74"/>
    </row>
    <row r="326">
      <c r="N326" s="73"/>
      <c r="AT326" s="74"/>
    </row>
    <row r="327">
      <c r="N327" s="73"/>
      <c r="AT327" s="74"/>
    </row>
    <row r="328">
      <c r="N328" s="73"/>
      <c r="AT328" s="74"/>
    </row>
    <row r="329">
      <c r="N329" s="73"/>
      <c r="AT329" s="74"/>
    </row>
    <row r="330">
      <c r="N330" s="73"/>
      <c r="AT330" s="74"/>
    </row>
    <row r="331">
      <c r="N331" s="73"/>
      <c r="AT331" s="74"/>
    </row>
    <row r="332">
      <c r="N332" s="73"/>
      <c r="AT332" s="74"/>
    </row>
    <row r="333">
      <c r="N333" s="73"/>
      <c r="AT333" s="74"/>
    </row>
    <row r="334">
      <c r="N334" s="73"/>
      <c r="AT334" s="74"/>
    </row>
    <row r="335">
      <c r="N335" s="73"/>
      <c r="AT335" s="74"/>
    </row>
    <row r="336">
      <c r="N336" s="73"/>
      <c r="AT336" s="74"/>
    </row>
    <row r="337">
      <c r="N337" s="73"/>
      <c r="AT337" s="74"/>
    </row>
    <row r="338">
      <c r="N338" s="73"/>
      <c r="AT338" s="74"/>
    </row>
    <row r="339">
      <c r="N339" s="73"/>
      <c r="AT339" s="74"/>
    </row>
    <row r="340">
      <c r="N340" s="73"/>
      <c r="AT340" s="74"/>
    </row>
    <row r="341">
      <c r="N341" s="73"/>
      <c r="AT341" s="74"/>
    </row>
    <row r="342">
      <c r="N342" s="73"/>
      <c r="AT342" s="74"/>
    </row>
    <row r="343">
      <c r="N343" s="73"/>
      <c r="AT343" s="74"/>
    </row>
    <row r="344">
      <c r="N344" s="73"/>
      <c r="AT344" s="74"/>
    </row>
    <row r="345">
      <c r="N345" s="73"/>
      <c r="AT345" s="74"/>
    </row>
    <row r="346">
      <c r="N346" s="73"/>
      <c r="AT346" s="74"/>
    </row>
    <row r="347">
      <c r="N347" s="73"/>
      <c r="AT347" s="74"/>
    </row>
    <row r="348">
      <c r="N348" s="73"/>
      <c r="AT348" s="74"/>
    </row>
    <row r="349">
      <c r="N349" s="73"/>
      <c r="AT349" s="74"/>
    </row>
    <row r="350">
      <c r="N350" s="73"/>
      <c r="AT350" s="74"/>
    </row>
    <row r="351">
      <c r="N351" s="73"/>
      <c r="AT351" s="74"/>
    </row>
    <row r="352">
      <c r="N352" s="73"/>
      <c r="AT352" s="74"/>
    </row>
    <row r="353">
      <c r="N353" s="73"/>
      <c r="AT353" s="74"/>
    </row>
    <row r="354">
      <c r="N354" s="73"/>
      <c r="AT354" s="74"/>
    </row>
    <row r="355">
      <c r="N355" s="73"/>
      <c r="AT355" s="74"/>
    </row>
    <row r="356">
      <c r="N356" s="73"/>
      <c r="AT356" s="74"/>
    </row>
    <row r="357">
      <c r="N357" s="73"/>
      <c r="AT357" s="74"/>
    </row>
    <row r="358">
      <c r="N358" s="73"/>
      <c r="AT358" s="74"/>
    </row>
    <row r="359">
      <c r="N359" s="73"/>
      <c r="AT359" s="74"/>
    </row>
    <row r="360">
      <c r="N360" s="73"/>
      <c r="AT360" s="74"/>
    </row>
    <row r="361">
      <c r="N361" s="73"/>
      <c r="AT361" s="74"/>
    </row>
    <row r="362">
      <c r="N362" s="73"/>
      <c r="AT362" s="74"/>
    </row>
    <row r="363">
      <c r="N363" s="73"/>
      <c r="AT363" s="74"/>
    </row>
    <row r="364">
      <c r="N364" s="73"/>
      <c r="AT364" s="74"/>
    </row>
    <row r="365">
      <c r="N365" s="73"/>
      <c r="AT365" s="74"/>
    </row>
    <row r="366">
      <c r="N366" s="73"/>
      <c r="AT366" s="74"/>
    </row>
    <row r="367">
      <c r="N367" s="73"/>
      <c r="AT367" s="74"/>
    </row>
    <row r="368">
      <c r="N368" s="73"/>
      <c r="AT368" s="74"/>
    </row>
    <row r="369">
      <c r="N369" s="73"/>
      <c r="AT369" s="74"/>
    </row>
    <row r="370">
      <c r="N370" s="73"/>
      <c r="AT370" s="74"/>
    </row>
    <row r="371">
      <c r="N371" s="73"/>
      <c r="AT371" s="74"/>
    </row>
    <row r="372">
      <c r="N372" s="73"/>
      <c r="AT372" s="74"/>
    </row>
    <row r="373">
      <c r="N373" s="73"/>
      <c r="AT373" s="74"/>
    </row>
    <row r="374">
      <c r="N374" s="73"/>
      <c r="AT374" s="74"/>
    </row>
    <row r="375">
      <c r="N375" s="73"/>
      <c r="AT375" s="74"/>
    </row>
    <row r="376">
      <c r="N376" s="73"/>
      <c r="AT376" s="74"/>
    </row>
    <row r="377">
      <c r="N377" s="73"/>
      <c r="AT377" s="74"/>
    </row>
    <row r="378">
      <c r="N378" s="73"/>
      <c r="AT378" s="74"/>
    </row>
    <row r="379">
      <c r="N379" s="73"/>
      <c r="AT379" s="74"/>
    </row>
    <row r="380">
      <c r="N380" s="73"/>
      <c r="AT380" s="74"/>
    </row>
    <row r="381">
      <c r="N381" s="73"/>
      <c r="AT381" s="74"/>
    </row>
    <row r="382">
      <c r="N382" s="73"/>
      <c r="AT382" s="74"/>
    </row>
    <row r="383">
      <c r="N383" s="73"/>
      <c r="AT383" s="74"/>
    </row>
    <row r="384">
      <c r="N384" s="73"/>
      <c r="AT384" s="74"/>
    </row>
    <row r="385">
      <c r="N385" s="73"/>
      <c r="AT385" s="74"/>
    </row>
    <row r="386">
      <c r="N386" s="73"/>
      <c r="AT386" s="74"/>
    </row>
    <row r="387">
      <c r="N387" s="73"/>
      <c r="AT387" s="74"/>
    </row>
    <row r="388">
      <c r="N388" s="73"/>
      <c r="AT388" s="74"/>
    </row>
    <row r="389">
      <c r="N389" s="73"/>
      <c r="AT389" s="74"/>
    </row>
    <row r="390">
      <c r="N390" s="73"/>
      <c r="AT390" s="74"/>
    </row>
    <row r="391">
      <c r="N391" s="73"/>
      <c r="AT391" s="74"/>
    </row>
    <row r="392">
      <c r="N392" s="73"/>
      <c r="AT392" s="74"/>
    </row>
    <row r="393">
      <c r="N393" s="73"/>
      <c r="AT393" s="74"/>
    </row>
    <row r="394">
      <c r="N394" s="73"/>
      <c r="AT394" s="74"/>
    </row>
    <row r="395">
      <c r="N395" s="73"/>
      <c r="AT395" s="74"/>
    </row>
    <row r="396">
      <c r="N396" s="73"/>
      <c r="AT396" s="74"/>
    </row>
    <row r="397">
      <c r="N397" s="73"/>
      <c r="AT397" s="74"/>
    </row>
    <row r="398">
      <c r="N398" s="73"/>
      <c r="AT398" s="74"/>
    </row>
    <row r="399">
      <c r="N399" s="73"/>
      <c r="AT399" s="74"/>
    </row>
    <row r="400">
      <c r="N400" s="73"/>
      <c r="AT400" s="74"/>
    </row>
    <row r="401">
      <c r="N401" s="73"/>
      <c r="AT401" s="74"/>
    </row>
    <row r="402">
      <c r="N402" s="73"/>
      <c r="AT402" s="74"/>
    </row>
    <row r="403">
      <c r="N403" s="73"/>
      <c r="AT403" s="74"/>
    </row>
    <row r="404">
      <c r="N404" s="73"/>
      <c r="AT404" s="74"/>
    </row>
    <row r="405">
      <c r="N405" s="73"/>
      <c r="AT405" s="74"/>
    </row>
    <row r="406">
      <c r="N406" s="73"/>
      <c r="AT406" s="74"/>
    </row>
    <row r="407">
      <c r="N407" s="73"/>
      <c r="AT407" s="74"/>
    </row>
    <row r="408">
      <c r="N408" s="73"/>
      <c r="AT408" s="74"/>
    </row>
    <row r="409">
      <c r="N409" s="73"/>
      <c r="AT409" s="74"/>
    </row>
    <row r="410">
      <c r="N410" s="73"/>
      <c r="AT410" s="74"/>
    </row>
    <row r="411">
      <c r="N411" s="73"/>
      <c r="AT411" s="74"/>
    </row>
    <row r="412">
      <c r="N412" s="73"/>
      <c r="AT412" s="74"/>
    </row>
    <row r="413">
      <c r="N413" s="73"/>
      <c r="AT413" s="74"/>
    </row>
    <row r="414">
      <c r="N414" s="73"/>
      <c r="AT414" s="74"/>
    </row>
    <row r="415">
      <c r="N415" s="73"/>
      <c r="AT415" s="74"/>
    </row>
    <row r="416">
      <c r="N416" s="73"/>
      <c r="AT416" s="74"/>
    </row>
    <row r="417">
      <c r="N417" s="73"/>
      <c r="AT417" s="74"/>
    </row>
    <row r="418">
      <c r="N418" s="73"/>
      <c r="AT418" s="74"/>
    </row>
    <row r="419">
      <c r="N419" s="73"/>
      <c r="AT419" s="74"/>
    </row>
    <row r="420">
      <c r="N420" s="73"/>
      <c r="AT420" s="74"/>
    </row>
    <row r="421">
      <c r="N421" s="73"/>
      <c r="AT421" s="74"/>
    </row>
    <row r="422">
      <c r="N422" s="73"/>
      <c r="AT422" s="74"/>
    </row>
    <row r="423">
      <c r="N423" s="73"/>
      <c r="AT423" s="74"/>
    </row>
    <row r="424">
      <c r="N424" s="73"/>
      <c r="AT424" s="74"/>
    </row>
    <row r="425">
      <c r="N425" s="73"/>
      <c r="AT425" s="74"/>
    </row>
    <row r="426">
      <c r="N426" s="73"/>
      <c r="AT426" s="74"/>
    </row>
    <row r="427">
      <c r="N427" s="73"/>
      <c r="AT427" s="74"/>
    </row>
    <row r="428">
      <c r="N428" s="73"/>
      <c r="AT428" s="74"/>
    </row>
    <row r="429">
      <c r="N429" s="73"/>
      <c r="AT429" s="74"/>
    </row>
    <row r="430">
      <c r="N430" s="73"/>
      <c r="AT430" s="74"/>
    </row>
    <row r="431">
      <c r="N431" s="73"/>
      <c r="AT431" s="74"/>
    </row>
    <row r="432">
      <c r="N432" s="73"/>
      <c r="AT432" s="74"/>
    </row>
    <row r="433">
      <c r="N433" s="73"/>
      <c r="AT433" s="74"/>
    </row>
    <row r="434">
      <c r="N434" s="73"/>
      <c r="AT434" s="74"/>
    </row>
    <row r="435">
      <c r="N435" s="73"/>
      <c r="AT435" s="74"/>
    </row>
    <row r="436">
      <c r="N436" s="73"/>
      <c r="AT436" s="74"/>
    </row>
    <row r="437">
      <c r="N437" s="73"/>
      <c r="AT437" s="74"/>
    </row>
    <row r="438">
      <c r="N438" s="73"/>
      <c r="AT438" s="74"/>
    </row>
    <row r="439">
      <c r="N439" s="73"/>
      <c r="AT439" s="74"/>
    </row>
    <row r="440">
      <c r="N440" s="73"/>
      <c r="AT440" s="74"/>
    </row>
    <row r="441">
      <c r="N441" s="73"/>
      <c r="AT441" s="74"/>
    </row>
    <row r="442">
      <c r="N442" s="73"/>
      <c r="AT442" s="74"/>
    </row>
    <row r="443">
      <c r="N443" s="73"/>
      <c r="AT443" s="74"/>
    </row>
    <row r="444">
      <c r="N444" s="73"/>
      <c r="AT444" s="74"/>
    </row>
    <row r="445">
      <c r="N445" s="73"/>
      <c r="AT445" s="74"/>
    </row>
    <row r="446">
      <c r="N446" s="73"/>
      <c r="AT446" s="74"/>
    </row>
    <row r="447">
      <c r="N447" s="73"/>
      <c r="AT447" s="74"/>
    </row>
    <row r="448">
      <c r="N448" s="73"/>
      <c r="AT448" s="74"/>
    </row>
    <row r="449">
      <c r="N449" s="73"/>
      <c r="AT449" s="74"/>
    </row>
    <row r="450">
      <c r="N450" s="73"/>
      <c r="AT450" s="74"/>
    </row>
    <row r="451">
      <c r="N451" s="73"/>
      <c r="AT451" s="74"/>
    </row>
    <row r="452">
      <c r="N452" s="73"/>
      <c r="AT452" s="74"/>
    </row>
    <row r="453">
      <c r="N453" s="73"/>
      <c r="AT453" s="74"/>
    </row>
    <row r="454">
      <c r="N454" s="73"/>
      <c r="AT454" s="74"/>
    </row>
    <row r="455">
      <c r="N455" s="73"/>
      <c r="AT455" s="74"/>
    </row>
    <row r="456">
      <c r="N456" s="73"/>
      <c r="AT456" s="74"/>
    </row>
    <row r="457">
      <c r="N457" s="73"/>
      <c r="AT457" s="74"/>
    </row>
    <row r="458">
      <c r="N458" s="73"/>
      <c r="AT458" s="74"/>
    </row>
    <row r="459">
      <c r="N459" s="73"/>
      <c r="AT459" s="74"/>
    </row>
    <row r="460">
      <c r="N460" s="73"/>
      <c r="AT460" s="74"/>
    </row>
    <row r="461">
      <c r="N461" s="73"/>
      <c r="AT461" s="74"/>
    </row>
    <row r="462">
      <c r="N462" s="73"/>
      <c r="AT462" s="74"/>
    </row>
    <row r="463">
      <c r="N463" s="73"/>
      <c r="AT463" s="74"/>
    </row>
    <row r="464">
      <c r="N464" s="73"/>
      <c r="AT464" s="74"/>
    </row>
    <row r="465">
      <c r="N465" s="73"/>
      <c r="AT465" s="74"/>
    </row>
    <row r="466">
      <c r="N466" s="73"/>
      <c r="AT466" s="74"/>
    </row>
    <row r="467">
      <c r="N467" s="73"/>
      <c r="AT467" s="74"/>
    </row>
    <row r="468">
      <c r="N468" s="73"/>
      <c r="AT468" s="74"/>
    </row>
    <row r="469">
      <c r="N469" s="73"/>
      <c r="AT469" s="74"/>
    </row>
    <row r="470">
      <c r="N470" s="73"/>
      <c r="AT470" s="74"/>
    </row>
    <row r="471">
      <c r="N471" s="73"/>
      <c r="AT471" s="74"/>
    </row>
    <row r="472">
      <c r="N472" s="73"/>
      <c r="AT472" s="74"/>
    </row>
    <row r="473">
      <c r="N473" s="73"/>
      <c r="AT473" s="74"/>
    </row>
    <row r="474">
      <c r="N474" s="73"/>
      <c r="AT474" s="74"/>
    </row>
    <row r="475">
      <c r="N475" s="73"/>
      <c r="AT475" s="74"/>
    </row>
    <row r="476">
      <c r="N476" s="73"/>
      <c r="AT476" s="74"/>
    </row>
    <row r="477">
      <c r="N477" s="73"/>
      <c r="AT477" s="74"/>
    </row>
    <row r="478">
      <c r="N478" s="73"/>
      <c r="AT478" s="74"/>
    </row>
    <row r="479">
      <c r="N479" s="73"/>
      <c r="AT479" s="74"/>
    </row>
    <row r="480">
      <c r="N480" s="73"/>
      <c r="AT480" s="74"/>
    </row>
    <row r="481">
      <c r="N481" s="73"/>
      <c r="AT481" s="74"/>
    </row>
    <row r="482">
      <c r="N482" s="73"/>
      <c r="AT482" s="74"/>
    </row>
    <row r="483">
      <c r="N483" s="73"/>
      <c r="AT483" s="74"/>
    </row>
    <row r="484">
      <c r="N484" s="73"/>
      <c r="AT484" s="74"/>
    </row>
    <row r="485">
      <c r="N485" s="73"/>
      <c r="AT485" s="74"/>
    </row>
    <row r="486">
      <c r="N486" s="73"/>
      <c r="AT486" s="74"/>
    </row>
    <row r="487">
      <c r="N487" s="73"/>
      <c r="AT487" s="74"/>
    </row>
    <row r="488">
      <c r="N488" s="73"/>
      <c r="AT488" s="74"/>
    </row>
    <row r="489">
      <c r="N489" s="73"/>
      <c r="AT489" s="74"/>
    </row>
    <row r="490">
      <c r="N490" s="73"/>
      <c r="AT490" s="74"/>
    </row>
    <row r="491">
      <c r="N491" s="73"/>
      <c r="AT491" s="74"/>
    </row>
    <row r="492">
      <c r="N492" s="73"/>
      <c r="AT492" s="74"/>
    </row>
    <row r="493">
      <c r="N493" s="73"/>
      <c r="AT493" s="74"/>
    </row>
    <row r="494">
      <c r="N494" s="73"/>
      <c r="AT494" s="74"/>
    </row>
    <row r="495">
      <c r="N495" s="73"/>
      <c r="AT495" s="74"/>
    </row>
    <row r="496">
      <c r="N496" s="73"/>
      <c r="AT496" s="74"/>
    </row>
    <row r="497">
      <c r="N497" s="73"/>
      <c r="AT497" s="74"/>
    </row>
    <row r="498">
      <c r="N498" s="73"/>
      <c r="AT498" s="74"/>
    </row>
    <row r="499">
      <c r="N499" s="73"/>
      <c r="AT499" s="74"/>
    </row>
    <row r="500">
      <c r="N500" s="73"/>
      <c r="AT500" s="74"/>
    </row>
    <row r="501">
      <c r="N501" s="73"/>
      <c r="AT501" s="74"/>
    </row>
    <row r="502">
      <c r="N502" s="73"/>
      <c r="AT502" s="74"/>
    </row>
    <row r="503">
      <c r="N503" s="73"/>
      <c r="AT503" s="74"/>
    </row>
    <row r="504">
      <c r="N504" s="73"/>
      <c r="AT504" s="74"/>
    </row>
    <row r="505">
      <c r="N505" s="73"/>
      <c r="AT505" s="74"/>
    </row>
    <row r="506">
      <c r="N506" s="73"/>
      <c r="AT506" s="74"/>
    </row>
    <row r="507">
      <c r="N507" s="73"/>
      <c r="AT507" s="74"/>
    </row>
    <row r="508">
      <c r="N508" s="73"/>
      <c r="AT508" s="74"/>
    </row>
    <row r="509">
      <c r="N509" s="73"/>
      <c r="AT509" s="74"/>
    </row>
    <row r="510">
      <c r="N510" s="73"/>
      <c r="AT510" s="74"/>
    </row>
    <row r="511">
      <c r="N511" s="73"/>
      <c r="AT511" s="74"/>
    </row>
    <row r="512">
      <c r="N512" s="73"/>
      <c r="AT512" s="74"/>
    </row>
    <row r="513">
      <c r="N513" s="73"/>
      <c r="AT513" s="74"/>
    </row>
    <row r="514">
      <c r="N514" s="73"/>
      <c r="AT514" s="74"/>
    </row>
    <row r="515">
      <c r="N515" s="73"/>
      <c r="AT515" s="74"/>
    </row>
    <row r="516">
      <c r="N516" s="73"/>
      <c r="AT516" s="74"/>
    </row>
    <row r="517">
      <c r="N517" s="73"/>
      <c r="AT517" s="74"/>
    </row>
    <row r="518">
      <c r="N518" s="73"/>
      <c r="AT518" s="74"/>
    </row>
    <row r="519">
      <c r="N519" s="73"/>
      <c r="AT519" s="74"/>
    </row>
    <row r="520">
      <c r="N520" s="73"/>
      <c r="AT520" s="74"/>
    </row>
    <row r="521">
      <c r="N521" s="73"/>
      <c r="AT521" s="74"/>
    </row>
    <row r="522">
      <c r="N522" s="73"/>
      <c r="AT522" s="74"/>
    </row>
    <row r="523">
      <c r="N523" s="73"/>
      <c r="AT523" s="74"/>
    </row>
    <row r="524">
      <c r="N524" s="73"/>
      <c r="AT524" s="74"/>
    </row>
    <row r="525">
      <c r="N525" s="73"/>
      <c r="AT525" s="74"/>
    </row>
    <row r="526">
      <c r="N526" s="73"/>
      <c r="AT526" s="74"/>
    </row>
    <row r="527">
      <c r="N527" s="73"/>
      <c r="AT527" s="74"/>
    </row>
    <row r="528">
      <c r="N528" s="73"/>
      <c r="AT528" s="74"/>
    </row>
    <row r="529">
      <c r="N529" s="73"/>
      <c r="AT529" s="74"/>
    </row>
    <row r="530">
      <c r="N530" s="73"/>
      <c r="AT530" s="74"/>
    </row>
    <row r="531">
      <c r="N531" s="73"/>
      <c r="AT531" s="74"/>
    </row>
    <row r="532">
      <c r="N532" s="73"/>
      <c r="AT532" s="74"/>
    </row>
    <row r="533">
      <c r="N533" s="73"/>
      <c r="AT533" s="74"/>
    </row>
    <row r="534">
      <c r="N534" s="73"/>
      <c r="AT534" s="74"/>
    </row>
    <row r="535">
      <c r="N535" s="73"/>
      <c r="AT535" s="74"/>
    </row>
    <row r="536">
      <c r="N536" s="73"/>
      <c r="AT536" s="74"/>
    </row>
    <row r="537">
      <c r="N537" s="73"/>
      <c r="AT537" s="74"/>
    </row>
    <row r="538">
      <c r="N538" s="73"/>
      <c r="AT538" s="74"/>
    </row>
    <row r="539">
      <c r="N539" s="73"/>
      <c r="AT539" s="74"/>
    </row>
    <row r="540">
      <c r="N540" s="73"/>
      <c r="AT540" s="74"/>
    </row>
    <row r="541">
      <c r="N541" s="73"/>
      <c r="AT541" s="74"/>
    </row>
    <row r="542">
      <c r="N542" s="73"/>
      <c r="AT542" s="74"/>
    </row>
    <row r="543">
      <c r="N543" s="73"/>
      <c r="AT543" s="74"/>
    </row>
    <row r="544">
      <c r="N544" s="73"/>
      <c r="AT544" s="74"/>
    </row>
    <row r="545">
      <c r="N545" s="73"/>
      <c r="AT545" s="74"/>
    </row>
    <row r="546">
      <c r="N546" s="73"/>
      <c r="AT546" s="74"/>
    </row>
    <row r="547">
      <c r="N547" s="73"/>
      <c r="AT547" s="74"/>
    </row>
    <row r="548">
      <c r="N548" s="73"/>
      <c r="AT548" s="74"/>
    </row>
    <row r="549">
      <c r="N549" s="73"/>
      <c r="AT549" s="74"/>
    </row>
    <row r="550">
      <c r="N550" s="73"/>
      <c r="AT550" s="74"/>
    </row>
    <row r="551">
      <c r="N551" s="73"/>
      <c r="AT551" s="74"/>
    </row>
    <row r="552">
      <c r="N552" s="73"/>
      <c r="AT552" s="74"/>
    </row>
    <row r="553">
      <c r="N553" s="73"/>
      <c r="AT553" s="74"/>
    </row>
    <row r="554">
      <c r="N554" s="73"/>
      <c r="AT554" s="74"/>
    </row>
    <row r="555">
      <c r="N555" s="73"/>
      <c r="AT555" s="74"/>
    </row>
    <row r="556">
      <c r="N556" s="73"/>
      <c r="AT556" s="74"/>
    </row>
    <row r="557">
      <c r="N557" s="73"/>
      <c r="AT557" s="74"/>
    </row>
    <row r="558">
      <c r="N558" s="73"/>
      <c r="AT558" s="74"/>
    </row>
    <row r="559">
      <c r="N559" s="73"/>
      <c r="AT559" s="74"/>
    </row>
    <row r="560">
      <c r="N560" s="73"/>
      <c r="AT560" s="74"/>
    </row>
    <row r="561">
      <c r="N561" s="73"/>
      <c r="AT561" s="74"/>
    </row>
    <row r="562">
      <c r="N562" s="73"/>
      <c r="AT562" s="74"/>
    </row>
    <row r="563">
      <c r="N563" s="73"/>
      <c r="AT563" s="74"/>
    </row>
    <row r="564">
      <c r="N564" s="73"/>
      <c r="AT564" s="74"/>
    </row>
    <row r="565">
      <c r="N565" s="73"/>
      <c r="AT565" s="74"/>
    </row>
    <row r="566">
      <c r="N566" s="73"/>
      <c r="AT566" s="74"/>
    </row>
    <row r="567">
      <c r="N567" s="73"/>
      <c r="AT567" s="74"/>
    </row>
    <row r="568">
      <c r="N568" s="73"/>
      <c r="AT568" s="74"/>
    </row>
    <row r="569">
      <c r="N569" s="73"/>
      <c r="AT569" s="74"/>
    </row>
    <row r="570">
      <c r="N570" s="73"/>
      <c r="AT570" s="74"/>
    </row>
    <row r="571">
      <c r="N571" s="73"/>
      <c r="AT571" s="74"/>
    </row>
    <row r="572">
      <c r="N572" s="73"/>
      <c r="AT572" s="74"/>
    </row>
    <row r="573">
      <c r="N573" s="73"/>
      <c r="AT573" s="74"/>
    </row>
    <row r="574">
      <c r="N574" s="73"/>
      <c r="AT574" s="74"/>
    </row>
    <row r="575">
      <c r="N575" s="73"/>
      <c r="AT575" s="74"/>
    </row>
    <row r="576">
      <c r="N576" s="73"/>
      <c r="AT576" s="74"/>
    </row>
    <row r="577">
      <c r="N577" s="73"/>
      <c r="AT577" s="74"/>
    </row>
    <row r="578">
      <c r="N578" s="73"/>
      <c r="AT578" s="74"/>
    </row>
    <row r="579">
      <c r="N579" s="73"/>
      <c r="AT579" s="74"/>
    </row>
    <row r="580">
      <c r="N580" s="73"/>
      <c r="AT580" s="74"/>
    </row>
    <row r="581">
      <c r="N581" s="73"/>
      <c r="AT581" s="74"/>
    </row>
    <row r="582">
      <c r="N582" s="73"/>
      <c r="AT582" s="74"/>
    </row>
    <row r="583">
      <c r="N583" s="73"/>
      <c r="AT583" s="74"/>
    </row>
    <row r="584">
      <c r="N584" s="73"/>
      <c r="AT584" s="74"/>
    </row>
    <row r="585">
      <c r="N585" s="73"/>
      <c r="AT585" s="74"/>
    </row>
    <row r="586">
      <c r="N586" s="73"/>
      <c r="AT586" s="74"/>
    </row>
    <row r="587">
      <c r="N587" s="73"/>
      <c r="AT587" s="74"/>
    </row>
    <row r="588">
      <c r="N588" s="73"/>
      <c r="AT588" s="74"/>
    </row>
    <row r="589">
      <c r="N589" s="73"/>
      <c r="AT589" s="74"/>
    </row>
    <row r="590">
      <c r="N590" s="73"/>
      <c r="AT590" s="74"/>
    </row>
    <row r="591">
      <c r="N591" s="73"/>
      <c r="AT591" s="74"/>
    </row>
    <row r="592">
      <c r="N592" s="73"/>
      <c r="AT592" s="74"/>
    </row>
    <row r="593">
      <c r="N593" s="73"/>
      <c r="AT593" s="74"/>
    </row>
    <row r="594">
      <c r="N594" s="73"/>
      <c r="AT594" s="74"/>
    </row>
    <row r="595">
      <c r="N595" s="73"/>
      <c r="AT595" s="74"/>
    </row>
    <row r="596">
      <c r="N596" s="73"/>
      <c r="AT596" s="74"/>
    </row>
    <row r="597">
      <c r="N597" s="73"/>
      <c r="AT597" s="74"/>
    </row>
    <row r="598">
      <c r="N598" s="73"/>
      <c r="AT598" s="74"/>
    </row>
    <row r="599">
      <c r="N599" s="73"/>
      <c r="AT599" s="74"/>
    </row>
    <row r="600">
      <c r="N600" s="73"/>
      <c r="AT600" s="74"/>
    </row>
    <row r="601">
      <c r="N601" s="73"/>
      <c r="AT601" s="74"/>
    </row>
    <row r="602">
      <c r="N602" s="73"/>
      <c r="AT602" s="74"/>
    </row>
    <row r="603">
      <c r="N603" s="73"/>
      <c r="AT603" s="74"/>
    </row>
    <row r="604">
      <c r="N604" s="73"/>
      <c r="AT604" s="74"/>
    </row>
    <row r="605">
      <c r="N605" s="73"/>
      <c r="AT605" s="74"/>
    </row>
    <row r="606">
      <c r="N606" s="73"/>
      <c r="AT606" s="74"/>
    </row>
    <row r="607">
      <c r="N607" s="73"/>
      <c r="AT607" s="74"/>
    </row>
    <row r="608">
      <c r="N608" s="73"/>
      <c r="AT608" s="74"/>
    </row>
    <row r="609">
      <c r="N609" s="73"/>
      <c r="AT609" s="74"/>
    </row>
    <row r="610">
      <c r="N610" s="73"/>
      <c r="AT610" s="74"/>
    </row>
    <row r="611">
      <c r="N611" s="73"/>
      <c r="AT611" s="74"/>
    </row>
    <row r="612">
      <c r="N612" s="73"/>
      <c r="AT612" s="74"/>
    </row>
    <row r="613">
      <c r="N613" s="73"/>
      <c r="AT613" s="74"/>
    </row>
    <row r="614">
      <c r="N614" s="73"/>
      <c r="AT614" s="74"/>
    </row>
    <row r="615">
      <c r="N615" s="73"/>
      <c r="AT615" s="74"/>
    </row>
    <row r="616">
      <c r="N616" s="73"/>
      <c r="AT616" s="74"/>
    </row>
    <row r="617">
      <c r="N617" s="73"/>
      <c r="AT617" s="74"/>
    </row>
    <row r="618">
      <c r="N618" s="73"/>
      <c r="AT618" s="74"/>
    </row>
    <row r="619">
      <c r="N619" s="73"/>
      <c r="AT619" s="74"/>
    </row>
    <row r="620">
      <c r="N620" s="73"/>
      <c r="AT620" s="74"/>
    </row>
    <row r="621">
      <c r="N621" s="73"/>
      <c r="AT621" s="74"/>
    </row>
    <row r="622">
      <c r="N622" s="73"/>
      <c r="AT622" s="74"/>
    </row>
    <row r="623">
      <c r="N623" s="73"/>
      <c r="AT623" s="74"/>
    </row>
    <row r="624">
      <c r="N624" s="73"/>
      <c r="AT624" s="74"/>
    </row>
    <row r="625">
      <c r="N625" s="73"/>
      <c r="AT625" s="74"/>
    </row>
    <row r="626">
      <c r="N626" s="73"/>
      <c r="AT626" s="74"/>
    </row>
    <row r="627">
      <c r="N627" s="73"/>
      <c r="AT627" s="74"/>
    </row>
    <row r="628">
      <c r="N628" s="73"/>
      <c r="AT628" s="74"/>
    </row>
    <row r="629">
      <c r="N629" s="73"/>
      <c r="AT629" s="74"/>
    </row>
    <row r="630">
      <c r="N630" s="73"/>
      <c r="AT630" s="74"/>
    </row>
    <row r="631">
      <c r="N631" s="73"/>
      <c r="AT631" s="74"/>
    </row>
    <row r="632">
      <c r="N632" s="73"/>
      <c r="AT632" s="74"/>
    </row>
    <row r="633">
      <c r="N633" s="73"/>
      <c r="AT633" s="74"/>
    </row>
    <row r="634">
      <c r="N634" s="73"/>
      <c r="AT634" s="74"/>
    </row>
    <row r="635">
      <c r="N635" s="73"/>
      <c r="AT635" s="74"/>
    </row>
    <row r="636">
      <c r="N636" s="73"/>
      <c r="AT636" s="74"/>
    </row>
    <row r="637">
      <c r="N637" s="73"/>
      <c r="AT637" s="74"/>
    </row>
    <row r="638">
      <c r="N638" s="73"/>
      <c r="AT638" s="74"/>
    </row>
    <row r="639">
      <c r="N639" s="73"/>
      <c r="AT639" s="74"/>
    </row>
    <row r="640">
      <c r="N640" s="73"/>
      <c r="AT640" s="74"/>
    </row>
    <row r="641">
      <c r="N641" s="73"/>
      <c r="AT641" s="74"/>
    </row>
    <row r="642">
      <c r="N642" s="73"/>
      <c r="AT642" s="74"/>
    </row>
    <row r="643">
      <c r="N643" s="73"/>
      <c r="AT643" s="74"/>
    </row>
    <row r="644">
      <c r="N644" s="73"/>
      <c r="AT644" s="74"/>
    </row>
    <row r="645">
      <c r="N645" s="73"/>
      <c r="AT645" s="74"/>
    </row>
    <row r="646">
      <c r="N646" s="73"/>
      <c r="AT646" s="74"/>
    </row>
    <row r="647">
      <c r="N647" s="73"/>
      <c r="AT647" s="74"/>
    </row>
    <row r="648">
      <c r="N648" s="73"/>
      <c r="AT648" s="74"/>
    </row>
    <row r="649">
      <c r="N649" s="73"/>
      <c r="AT649" s="74"/>
    </row>
    <row r="650">
      <c r="N650" s="73"/>
      <c r="AT650" s="74"/>
    </row>
    <row r="651">
      <c r="N651" s="73"/>
      <c r="AT651" s="74"/>
    </row>
    <row r="652">
      <c r="N652" s="73"/>
      <c r="AT652" s="74"/>
    </row>
    <row r="653">
      <c r="N653" s="73"/>
      <c r="AT653" s="74"/>
    </row>
    <row r="654">
      <c r="N654" s="73"/>
      <c r="AT654" s="74"/>
    </row>
    <row r="655">
      <c r="N655" s="73"/>
      <c r="AT655" s="74"/>
    </row>
    <row r="656">
      <c r="N656" s="73"/>
      <c r="AT656" s="74"/>
    </row>
    <row r="657">
      <c r="N657" s="73"/>
      <c r="AT657" s="74"/>
    </row>
    <row r="658">
      <c r="N658" s="73"/>
      <c r="AT658" s="74"/>
    </row>
    <row r="659">
      <c r="N659" s="73"/>
      <c r="AT659" s="74"/>
    </row>
    <row r="660">
      <c r="N660" s="73"/>
      <c r="AT660" s="74"/>
    </row>
    <row r="661">
      <c r="N661" s="73"/>
      <c r="AT661" s="74"/>
    </row>
    <row r="662">
      <c r="N662" s="73"/>
      <c r="AT662" s="74"/>
    </row>
    <row r="663">
      <c r="N663" s="73"/>
      <c r="AT663" s="74"/>
    </row>
    <row r="664">
      <c r="N664" s="73"/>
      <c r="AT664" s="74"/>
    </row>
    <row r="665">
      <c r="N665" s="73"/>
      <c r="AT665" s="74"/>
    </row>
    <row r="666">
      <c r="N666" s="73"/>
      <c r="AT666" s="74"/>
    </row>
    <row r="667">
      <c r="N667" s="73"/>
      <c r="AT667" s="74"/>
    </row>
    <row r="668">
      <c r="N668" s="73"/>
      <c r="AT668" s="74"/>
    </row>
    <row r="669">
      <c r="N669" s="73"/>
      <c r="AT669" s="74"/>
    </row>
    <row r="670">
      <c r="N670" s="73"/>
      <c r="AT670" s="74"/>
    </row>
    <row r="671">
      <c r="N671" s="73"/>
      <c r="AT671" s="74"/>
    </row>
    <row r="672">
      <c r="N672" s="73"/>
      <c r="AT672" s="74"/>
    </row>
    <row r="673">
      <c r="N673" s="73"/>
      <c r="AT673" s="74"/>
    </row>
    <row r="674">
      <c r="N674" s="73"/>
      <c r="AT674" s="74"/>
    </row>
    <row r="675">
      <c r="N675" s="73"/>
      <c r="AT675" s="74"/>
    </row>
    <row r="676">
      <c r="N676" s="73"/>
      <c r="AT676" s="74"/>
    </row>
    <row r="677">
      <c r="N677" s="73"/>
      <c r="AT677" s="74"/>
    </row>
    <row r="678">
      <c r="N678" s="73"/>
      <c r="AT678" s="74"/>
    </row>
    <row r="679">
      <c r="N679" s="73"/>
      <c r="AT679" s="74"/>
    </row>
    <row r="680">
      <c r="N680" s="73"/>
      <c r="AT680" s="74"/>
    </row>
    <row r="681">
      <c r="N681" s="73"/>
      <c r="AT681" s="74"/>
    </row>
    <row r="682">
      <c r="N682" s="73"/>
      <c r="AT682" s="74"/>
    </row>
    <row r="683">
      <c r="N683" s="73"/>
      <c r="AT683" s="74"/>
    </row>
    <row r="684">
      <c r="N684" s="73"/>
      <c r="AT684" s="74"/>
    </row>
    <row r="685">
      <c r="N685" s="73"/>
      <c r="AT685" s="74"/>
    </row>
    <row r="686">
      <c r="N686" s="73"/>
      <c r="AT686" s="74"/>
    </row>
    <row r="687">
      <c r="N687" s="73"/>
      <c r="AT687" s="74"/>
    </row>
    <row r="688">
      <c r="N688" s="73"/>
      <c r="AT688" s="74"/>
    </row>
    <row r="689">
      <c r="N689" s="73"/>
      <c r="AT689" s="74"/>
    </row>
    <row r="690">
      <c r="N690" s="73"/>
      <c r="AT690" s="74"/>
    </row>
    <row r="691">
      <c r="N691" s="73"/>
      <c r="AT691" s="74"/>
    </row>
    <row r="692">
      <c r="N692" s="73"/>
      <c r="AT692" s="74"/>
    </row>
    <row r="693">
      <c r="N693" s="73"/>
      <c r="AT693" s="74"/>
    </row>
    <row r="694">
      <c r="N694" s="73"/>
      <c r="AT694" s="74"/>
    </row>
    <row r="695">
      <c r="N695" s="73"/>
      <c r="AT695" s="74"/>
    </row>
    <row r="696">
      <c r="N696" s="73"/>
      <c r="AT696" s="74"/>
    </row>
    <row r="697">
      <c r="N697" s="73"/>
      <c r="AT697" s="74"/>
    </row>
    <row r="698">
      <c r="N698" s="73"/>
      <c r="AT698" s="74"/>
    </row>
    <row r="699">
      <c r="N699" s="73"/>
      <c r="AT699" s="74"/>
    </row>
    <row r="700">
      <c r="N700" s="73"/>
      <c r="AT700" s="74"/>
    </row>
    <row r="701">
      <c r="N701" s="73"/>
      <c r="AT701" s="74"/>
    </row>
    <row r="702">
      <c r="N702" s="73"/>
      <c r="AT702" s="74"/>
    </row>
    <row r="703">
      <c r="N703" s="73"/>
      <c r="AT703" s="74"/>
    </row>
    <row r="704">
      <c r="N704" s="73"/>
      <c r="AT704" s="74"/>
    </row>
    <row r="705">
      <c r="N705" s="73"/>
      <c r="AT705" s="74"/>
    </row>
    <row r="706">
      <c r="N706" s="73"/>
      <c r="AT706" s="74"/>
    </row>
    <row r="707">
      <c r="N707" s="73"/>
      <c r="AT707" s="74"/>
    </row>
    <row r="708">
      <c r="N708" s="73"/>
      <c r="AT708" s="74"/>
    </row>
    <row r="709">
      <c r="N709" s="73"/>
      <c r="AT709" s="74"/>
    </row>
    <row r="710">
      <c r="N710" s="73"/>
      <c r="AT710" s="74"/>
    </row>
    <row r="711">
      <c r="N711" s="73"/>
      <c r="AT711" s="74"/>
    </row>
    <row r="712">
      <c r="N712" s="73"/>
      <c r="AT712" s="74"/>
    </row>
    <row r="713">
      <c r="N713" s="73"/>
      <c r="AT713" s="74"/>
    </row>
    <row r="714">
      <c r="N714" s="73"/>
      <c r="AT714" s="74"/>
    </row>
    <row r="715">
      <c r="N715" s="73"/>
      <c r="AT715" s="74"/>
    </row>
    <row r="716">
      <c r="N716" s="73"/>
      <c r="AT716" s="74"/>
    </row>
    <row r="717">
      <c r="N717" s="73"/>
      <c r="AT717" s="74"/>
    </row>
    <row r="718">
      <c r="N718" s="73"/>
      <c r="AT718" s="74"/>
    </row>
    <row r="719">
      <c r="N719" s="73"/>
      <c r="AT719" s="74"/>
    </row>
    <row r="720">
      <c r="N720" s="73"/>
      <c r="AT720" s="74"/>
    </row>
    <row r="721">
      <c r="N721" s="73"/>
      <c r="AT721" s="74"/>
    </row>
    <row r="722">
      <c r="N722" s="73"/>
      <c r="AT722" s="74"/>
    </row>
    <row r="723">
      <c r="N723" s="73"/>
      <c r="AT723" s="74"/>
    </row>
    <row r="724">
      <c r="N724" s="73"/>
      <c r="AT724" s="74"/>
    </row>
    <row r="725">
      <c r="N725" s="73"/>
      <c r="AT725" s="74"/>
    </row>
    <row r="726">
      <c r="N726" s="73"/>
      <c r="AT726" s="74"/>
    </row>
    <row r="727">
      <c r="N727" s="73"/>
      <c r="AT727" s="74"/>
    </row>
    <row r="728">
      <c r="N728" s="73"/>
      <c r="AT728" s="74"/>
    </row>
    <row r="729">
      <c r="N729" s="73"/>
      <c r="AT729" s="74"/>
    </row>
    <row r="730">
      <c r="N730" s="73"/>
      <c r="AT730" s="74"/>
    </row>
    <row r="731">
      <c r="N731" s="73"/>
      <c r="AT731" s="74"/>
    </row>
    <row r="732">
      <c r="N732" s="73"/>
      <c r="AT732" s="74"/>
    </row>
    <row r="733">
      <c r="N733" s="73"/>
      <c r="AT733" s="74"/>
    </row>
    <row r="734">
      <c r="N734" s="73"/>
      <c r="AT734" s="74"/>
    </row>
    <row r="735">
      <c r="N735" s="73"/>
      <c r="AT735" s="74"/>
    </row>
    <row r="736">
      <c r="N736" s="73"/>
      <c r="AT736" s="74"/>
    </row>
    <row r="737">
      <c r="N737" s="73"/>
      <c r="AT737" s="74"/>
    </row>
    <row r="738">
      <c r="N738" s="73"/>
      <c r="AT738" s="74"/>
    </row>
    <row r="739">
      <c r="N739" s="73"/>
      <c r="AT739" s="74"/>
    </row>
    <row r="740">
      <c r="N740" s="73"/>
      <c r="AT740" s="74"/>
    </row>
    <row r="741">
      <c r="N741" s="73"/>
      <c r="AT741" s="74"/>
    </row>
    <row r="742">
      <c r="N742" s="73"/>
      <c r="AT742" s="74"/>
    </row>
    <row r="743">
      <c r="N743" s="73"/>
      <c r="AT743" s="74"/>
    </row>
    <row r="744">
      <c r="N744" s="73"/>
      <c r="AT744" s="74"/>
    </row>
    <row r="745">
      <c r="N745" s="73"/>
      <c r="AT745" s="74"/>
    </row>
    <row r="746">
      <c r="N746" s="73"/>
      <c r="AT746" s="74"/>
    </row>
    <row r="747">
      <c r="N747" s="73"/>
      <c r="AT747" s="74"/>
    </row>
    <row r="748">
      <c r="N748" s="73"/>
      <c r="AT748" s="74"/>
    </row>
    <row r="749">
      <c r="N749" s="73"/>
      <c r="AT749" s="74"/>
    </row>
    <row r="750">
      <c r="N750" s="73"/>
      <c r="AT750" s="74"/>
    </row>
    <row r="751">
      <c r="N751" s="73"/>
      <c r="AT751" s="74"/>
    </row>
    <row r="752">
      <c r="N752" s="73"/>
      <c r="AT752" s="74"/>
    </row>
    <row r="753">
      <c r="N753" s="73"/>
      <c r="AT753" s="74"/>
    </row>
    <row r="754">
      <c r="N754" s="73"/>
      <c r="AT754" s="74"/>
    </row>
    <row r="755">
      <c r="N755" s="73"/>
      <c r="AT755" s="74"/>
    </row>
    <row r="756">
      <c r="N756" s="73"/>
      <c r="AT756" s="74"/>
    </row>
    <row r="757">
      <c r="N757" s="73"/>
      <c r="AT757" s="74"/>
    </row>
    <row r="758">
      <c r="N758" s="73"/>
      <c r="AT758" s="74"/>
    </row>
    <row r="759">
      <c r="N759" s="73"/>
      <c r="AT759" s="74"/>
    </row>
    <row r="760">
      <c r="N760" s="73"/>
      <c r="AT760" s="74"/>
    </row>
    <row r="761">
      <c r="N761" s="73"/>
      <c r="AT761" s="74"/>
    </row>
    <row r="762">
      <c r="N762" s="73"/>
      <c r="AT762" s="74"/>
    </row>
    <row r="763">
      <c r="N763" s="73"/>
      <c r="AT763" s="74"/>
    </row>
    <row r="764">
      <c r="N764" s="73"/>
      <c r="AT764" s="74"/>
    </row>
    <row r="765">
      <c r="N765" s="73"/>
      <c r="AT765" s="74"/>
    </row>
    <row r="766">
      <c r="N766" s="73"/>
      <c r="AT766" s="74"/>
    </row>
    <row r="767">
      <c r="N767" s="73"/>
      <c r="AT767" s="74"/>
    </row>
    <row r="768">
      <c r="N768" s="73"/>
      <c r="AT768" s="74"/>
    </row>
    <row r="769">
      <c r="N769" s="73"/>
      <c r="AT769" s="74"/>
    </row>
    <row r="770">
      <c r="N770" s="73"/>
      <c r="AT770" s="74"/>
    </row>
    <row r="771">
      <c r="N771" s="73"/>
      <c r="AT771" s="74"/>
    </row>
    <row r="772">
      <c r="N772" s="73"/>
      <c r="AT772" s="74"/>
    </row>
    <row r="773">
      <c r="N773" s="73"/>
      <c r="AT773" s="74"/>
    </row>
    <row r="774">
      <c r="N774" s="73"/>
      <c r="AT774" s="74"/>
    </row>
    <row r="775">
      <c r="N775" s="73"/>
      <c r="AT775" s="74"/>
    </row>
    <row r="776">
      <c r="N776" s="73"/>
      <c r="AT776" s="74"/>
    </row>
    <row r="777">
      <c r="N777" s="73"/>
      <c r="AT777" s="74"/>
    </row>
    <row r="778">
      <c r="N778" s="73"/>
      <c r="AT778" s="74"/>
    </row>
    <row r="779">
      <c r="N779" s="73"/>
      <c r="AT779" s="74"/>
    </row>
    <row r="780">
      <c r="N780" s="73"/>
      <c r="AT780" s="74"/>
    </row>
    <row r="781">
      <c r="N781" s="73"/>
      <c r="AT781" s="74"/>
    </row>
    <row r="782">
      <c r="N782" s="73"/>
      <c r="AT782" s="74"/>
    </row>
    <row r="783">
      <c r="N783" s="73"/>
      <c r="AT783" s="74"/>
    </row>
    <row r="784">
      <c r="N784" s="73"/>
      <c r="AT784" s="74"/>
    </row>
    <row r="785">
      <c r="N785" s="73"/>
      <c r="AT785" s="74"/>
    </row>
    <row r="786">
      <c r="N786" s="73"/>
      <c r="AT786" s="74"/>
    </row>
    <row r="787">
      <c r="N787" s="73"/>
      <c r="AT787" s="74"/>
    </row>
    <row r="788">
      <c r="N788" s="73"/>
      <c r="AT788" s="74"/>
    </row>
    <row r="789">
      <c r="N789" s="73"/>
      <c r="AT789" s="74"/>
    </row>
    <row r="790">
      <c r="N790" s="73"/>
      <c r="AT790" s="74"/>
    </row>
    <row r="791">
      <c r="N791" s="73"/>
      <c r="AT791" s="74"/>
    </row>
    <row r="792">
      <c r="N792" s="73"/>
      <c r="AT792" s="74"/>
    </row>
    <row r="793">
      <c r="N793" s="73"/>
      <c r="AT793" s="74"/>
    </row>
    <row r="794">
      <c r="N794" s="73"/>
      <c r="AT794" s="74"/>
    </row>
    <row r="795">
      <c r="N795" s="73"/>
      <c r="AT795" s="74"/>
    </row>
    <row r="796">
      <c r="N796" s="73"/>
      <c r="AT796" s="74"/>
    </row>
    <row r="797">
      <c r="N797" s="73"/>
      <c r="AT797" s="74"/>
    </row>
    <row r="798">
      <c r="N798" s="73"/>
      <c r="AT798" s="74"/>
    </row>
    <row r="799">
      <c r="N799" s="73"/>
      <c r="AT799" s="74"/>
    </row>
    <row r="800">
      <c r="N800" s="73"/>
      <c r="AT800" s="74"/>
    </row>
    <row r="801">
      <c r="N801" s="73"/>
      <c r="AT801" s="74"/>
    </row>
    <row r="802">
      <c r="N802" s="73"/>
      <c r="AT802" s="74"/>
    </row>
    <row r="803">
      <c r="N803" s="73"/>
      <c r="AT803" s="74"/>
    </row>
    <row r="804">
      <c r="N804" s="73"/>
      <c r="AT804" s="74"/>
    </row>
    <row r="805">
      <c r="N805" s="73"/>
      <c r="AT805" s="74"/>
    </row>
    <row r="806">
      <c r="N806" s="73"/>
      <c r="AT806" s="74"/>
    </row>
    <row r="807">
      <c r="N807" s="73"/>
      <c r="AT807" s="74"/>
    </row>
    <row r="808">
      <c r="N808" s="73"/>
      <c r="AT808" s="74"/>
    </row>
    <row r="809">
      <c r="N809" s="73"/>
      <c r="AT809" s="74"/>
    </row>
    <row r="810">
      <c r="N810" s="73"/>
      <c r="AT810" s="74"/>
    </row>
    <row r="811">
      <c r="N811" s="73"/>
      <c r="AT811" s="74"/>
    </row>
    <row r="812">
      <c r="N812" s="73"/>
      <c r="AT812" s="74"/>
    </row>
    <row r="813">
      <c r="N813" s="73"/>
      <c r="AT813" s="74"/>
    </row>
    <row r="814">
      <c r="N814" s="73"/>
      <c r="AT814" s="74"/>
    </row>
    <row r="815">
      <c r="N815" s="73"/>
      <c r="AT815" s="74"/>
    </row>
    <row r="816">
      <c r="N816" s="73"/>
      <c r="AT816" s="74"/>
    </row>
    <row r="817">
      <c r="N817" s="73"/>
      <c r="AT817" s="74"/>
    </row>
    <row r="818">
      <c r="N818" s="73"/>
      <c r="AT818" s="74"/>
    </row>
    <row r="819">
      <c r="N819" s="73"/>
      <c r="AT819" s="74"/>
    </row>
    <row r="820">
      <c r="N820" s="73"/>
      <c r="AT820" s="74"/>
    </row>
    <row r="821">
      <c r="N821" s="73"/>
      <c r="AT821" s="74"/>
    </row>
    <row r="822">
      <c r="N822" s="73"/>
      <c r="AT822" s="74"/>
    </row>
    <row r="823">
      <c r="N823" s="73"/>
      <c r="AT823" s="74"/>
    </row>
    <row r="824">
      <c r="N824" s="73"/>
      <c r="AT824" s="74"/>
    </row>
    <row r="825">
      <c r="N825" s="73"/>
      <c r="AT825" s="74"/>
    </row>
    <row r="826">
      <c r="N826" s="73"/>
      <c r="AT826" s="74"/>
    </row>
    <row r="827">
      <c r="N827" s="73"/>
      <c r="AT827" s="74"/>
    </row>
    <row r="828">
      <c r="N828" s="73"/>
      <c r="AT828" s="74"/>
    </row>
    <row r="829">
      <c r="N829" s="73"/>
      <c r="AT829" s="74"/>
    </row>
    <row r="830">
      <c r="N830" s="73"/>
      <c r="AT830" s="74"/>
    </row>
    <row r="831">
      <c r="N831" s="73"/>
      <c r="AT831" s="74"/>
    </row>
    <row r="832">
      <c r="N832" s="73"/>
      <c r="AT832" s="74"/>
    </row>
    <row r="833">
      <c r="N833" s="73"/>
      <c r="AT833" s="74"/>
    </row>
    <row r="834">
      <c r="N834" s="73"/>
      <c r="AT834" s="74"/>
    </row>
    <row r="835">
      <c r="N835" s="73"/>
      <c r="AT835" s="74"/>
    </row>
    <row r="836">
      <c r="N836" s="73"/>
      <c r="AT836" s="74"/>
    </row>
    <row r="837">
      <c r="N837" s="73"/>
      <c r="AT837" s="74"/>
    </row>
    <row r="838">
      <c r="N838" s="73"/>
      <c r="AT838" s="74"/>
    </row>
    <row r="839">
      <c r="N839" s="73"/>
      <c r="AT839" s="74"/>
    </row>
    <row r="840">
      <c r="N840" s="73"/>
      <c r="AT840" s="74"/>
    </row>
    <row r="841">
      <c r="N841" s="73"/>
      <c r="AT841" s="74"/>
    </row>
    <row r="842">
      <c r="N842" s="73"/>
      <c r="AT842" s="74"/>
    </row>
    <row r="843">
      <c r="N843" s="73"/>
      <c r="AT843" s="74"/>
    </row>
    <row r="844">
      <c r="N844" s="73"/>
      <c r="AT844" s="74"/>
    </row>
    <row r="845">
      <c r="N845" s="73"/>
      <c r="AT845" s="74"/>
    </row>
    <row r="846">
      <c r="N846" s="73"/>
      <c r="AT846" s="74"/>
    </row>
    <row r="847">
      <c r="N847" s="73"/>
      <c r="AT847" s="74"/>
    </row>
    <row r="848">
      <c r="N848" s="73"/>
      <c r="AT848" s="74"/>
    </row>
    <row r="849">
      <c r="N849" s="73"/>
      <c r="AT849" s="74"/>
    </row>
    <row r="850">
      <c r="N850" s="73"/>
      <c r="AT850" s="74"/>
    </row>
    <row r="851">
      <c r="N851" s="73"/>
      <c r="AT851" s="74"/>
    </row>
    <row r="852">
      <c r="N852" s="73"/>
      <c r="AT852" s="74"/>
    </row>
    <row r="853">
      <c r="N853" s="73"/>
      <c r="AT853" s="74"/>
    </row>
    <row r="854">
      <c r="N854" s="73"/>
      <c r="AT854" s="74"/>
    </row>
    <row r="855">
      <c r="N855" s="73"/>
      <c r="AT855" s="74"/>
    </row>
    <row r="856">
      <c r="N856" s="73"/>
      <c r="AT856" s="74"/>
    </row>
    <row r="857">
      <c r="N857" s="73"/>
      <c r="AT857" s="74"/>
    </row>
    <row r="858">
      <c r="N858" s="73"/>
      <c r="AT858" s="74"/>
    </row>
    <row r="859">
      <c r="N859" s="73"/>
      <c r="AT859" s="74"/>
    </row>
    <row r="860">
      <c r="N860" s="73"/>
      <c r="AT860" s="74"/>
    </row>
    <row r="861">
      <c r="N861" s="73"/>
      <c r="AT861" s="74"/>
    </row>
    <row r="862">
      <c r="N862" s="73"/>
      <c r="AT862" s="74"/>
    </row>
    <row r="863">
      <c r="N863" s="73"/>
      <c r="AT863" s="74"/>
    </row>
    <row r="864">
      <c r="N864" s="73"/>
      <c r="AT864" s="74"/>
    </row>
    <row r="865">
      <c r="N865" s="73"/>
      <c r="AT865" s="74"/>
    </row>
    <row r="866">
      <c r="N866" s="73"/>
      <c r="AT866" s="74"/>
    </row>
    <row r="867">
      <c r="N867" s="73"/>
      <c r="AT867" s="74"/>
    </row>
    <row r="868">
      <c r="N868" s="73"/>
      <c r="AT868" s="74"/>
    </row>
    <row r="869">
      <c r="N869" s="73"/>
      <c r="AT869" s="74"/>
    </row>
    <row r="870">
      <c r="N870" s="73"/>
      <c r="AT870" s="74"/>
    </row>
    <row r="871">
      <c r="N871" s="73"/>
      <c r="AT871" s="74"/>
    </row>
    <row r="872">
      <c r="N872" s="73"/>
      <c r="AT872" s="74"/>
    </row>
    <row r="873">
      <c r="N873" s="73"/>
      <c r="AT873" s="74"/>
    </row>
    <row r="874">
      <c r="N874" s="73"/>
      <c r="AT874" s="74"/>
    </row>
    <row r="875">
      <c r="N875" s="73"/>
      <c r="AT875" s="74"/>
    </row>
    <row r="876">
      <c r="N876" s="73"/>
      <c r="AT876" s="74"/>
    </row>
    <row r="877">
      <c r="N877" s="73"/>
      <c r="AT877" s="74"/>
    </row>
    <row r="878">
      <c r="N878" s="73"/>
      <c r="AT878" s="74"/>
    </row>
    <row r="879">
      <c r="N879" s="73"/>
      <c r="AT879" s="74"/>
    </row>
    <row r="880">
      <c r="N880" s="73"/>
      <c r="AT880" s="74"/>
    </row>
    <row r="881">
      <c r="N881" s="73"/>
      <c r="AT881" s="74"/>
    </row>
    <row r="882">
      <c r="N882" s="73"/>
      <c r="AT882" s="74"/>
    </row>
    <row r="883">
      <c r="N883" s="73"/>
      <c r="AT883" s="74"/>
    </row>
    <row r="884">
      <c r="N884" s="73"/>
      <c r="AT884" s="74"/>
    </row>
    <row r="885">
      <c r="N885" s="73"/>
      <c r="AT885" s="74"/>
    </row>
    <row r="886">
      <c r="N886" s="73"/>
      <c r="AT886" s="74"/>
    </row>
    <row r="887">
      <c r="N887" s="73"/>
      <c r="AT887" s="74"/>
    </row>
    <row r="888">
      <c r="N888" s="73"/>
      <c r="AT888" s="74"/>
    </row>
    <row r="889">
      <c r="N889" s="73"/>
      <c r="AT889" s="74"/>
    </row>
    <row r="890">
      <c r="N890" s="73"/>
      <c r="AT890" s="74"/>
    </row>
    <row r="891">
      <c r="N891" s="73"/>
      <c r="AT891" s="74"/>
    </row>
    <row r="892">
      <c r="N892" s="73"/>
      <c r="AT892" s="74"/>
    </row>
    <row r="893">
      <c r="N893" s="73"/>
      <c r="AT893" s="74"/>
    </row>
    <row r="894">
      <c r="N894" s="73"/>
      <c r="AT894" s="74"/>
    </row>
    <row r="895">
      <c r="N895" s="73"/>
      <c r="AT895" s="74"/>
    </row>
    <row r="896">
      <c r="N896" s="73"/>
      <c r="AT896" s="74"/>
    </row>
    <row r="897">
      <c r="N897" s="73"/>
      <c r="AT897" s="74"/>
    </row>
    <row r="898">
      <c r="N898" s="73"/>
      <c r="AT898" s="74"/>
    </row>
    <row r="899">
      <c r="N899" s="73"/>
      <c r="AT899" s="74"/>
    </row>
    <row r="900">
      <c r="N900" s="73"/>
      <c r="AT900" s="74"/>
    </row>
    <row r="901">
      <c r="N901" s="73"/>
      <c r="AT901" s="74"/>
    </row>
    <row r="902">
      <c r="N902" s="73"/>
      <c r="AT902" s="74"/>
    </row>
    <row r="903">
      <c r="N903" s="73"/>
      <c r="AT903" s="74"/>
    </row>
    <row r="904">
      <c r="N904" s="73"/>
      <c r="AT904" s="74"/>
    </row>
    <row r="905">
      <c r="N905" s="73"/>
      <c r="AT905" s="74"/>
    </row>
    <row r="906">
      <c r="N906" s="73"/>
      <c r="AT906" s="74"/>
    </row>
    <row r="907">
      <c r="N907" s="73"/>
      <c r="AT907" s="74"/>
    </row>
    <row r="908">
      <c r="N908" s="73"/>
      <c r="AT908" s="74"/>
    </row>
    <row r="909">
      <c r="N909" s="73"/>
      <c r="AT909" s="74"/>
    </row>
    <row r="910">
      <c r="N910" s="73"/>
      <c r="AT910" s="74"/>
    </row>
    <row r="911">
      <c r="N911" s="73"/>
      <c r="AT911" s="74"/>
    </row>
    <row r="912">
      <c r="N912" s="73"/>
      <c r="AT912" s="74"/>
    </row>
    <row r="913">
      <c r="N913" s="73"/>
      <c r="AT913" s="74"/>
    </row>
    <row r="914">
      <c r="N914" s="73"/>
      <c r="AT914" s="74"/>
    </row>
    <row r="915">
      <c r="N915" s="73"/>
      <c r="AT915" s="74"/>
    </row>
    <row r="916">
      <c r="N916" s="73"/>
      <c r="AT916" s="74"/>
    </row>
    <row r="917">
      <c r="N917" s="73"/>
      <c r="AT917" s="74"/>
    </row>
    <row r="918">
      <c r="N918" s="73"/>
      <c r="AT918" s="74"/>
    </row>
    <row r="919">
      <c r="N919" s="73"/>
      <c r="AT919" s="74"/>
    </row>
    <row r="920">
      <c r="N920" s="73"/>
      <c r="AT920" s="74"/>
    </row>
    <row r="921">
      <c r="N921" s="73"/>
      <c r="AT921" s="74"/>
    </row>
    <row r="922">
      <c r="N922" s="73"/>
      <c r="AT922" s="74"/>
    </row>
    <row r="923">
      <c r="N923" s="73"/>
      <c r="AT923" s="74"/>
    </row>
    <row r="924">
      <c r="N924" s="73"/>
      <c r="AT924" s="74"/>
    </row>
    <row r="925">
      <c r="N925" s="73"/>
      <c r="AT925" s="74"/>
    </row>
    <row r="926">
      <c r="N926" s="73"/>
      <c r="AT926" s="74"/>
    </row>
    <row r="927">
      <c r="N927" s="73"/>
      <c r="AT927" s="74"/>
    </row>
    <row r="928">
      <c r="N928" s="73"/>
      <c r="AT928" s="74"/>
    </row>
    <row r="929">
      <c r="N929" s="73"/>
      <c r="AT929" s="74"/>
    </row>
    <row r="930">
      <c r="N930" s="73"/>
      <c r="AT930" s="74"/>
    </row>
    <row r="931">
      <c r="N931" s="73"/>
      <c r="AT931" s="74"/>
    </row>
    <row r="932">
      <c r="N932" s="73"/>
      <c r="AT932" s="74"/>
    </row>
    <row r="933">
      <c r="N933" s="73"/>
      <c r="AT933" s="74"/>
    </row>
    <row r="934">
      <c r="N934" s="73"/>
      <c r="AT934" s="74"/>
    </row>
    <row r="935">
      <c r="N935" s="73"/>
      <c r="AT935" s="74"/>
    </row>
    <row r="936">
      <c r="N936" s="73"/>
      <c r="AT936" s="74"/>
    </row>
    <row r="937">
      <c r="N937" s="73"/>
      <c r="AT937" s="74"/>
    </row>
    <row r="938">
      <c r="N938" s="73"/>
      <c r="AT938" s="74"/>
    </row>
    <row r="939">
      <c r="N939" s="73"/>
      <c r="AT939" s="74"/>
    </row>
    <row r="940">
      <c r="N940" s="73"/>
      <c r="AT940" s="74"/>
    </row>
    <row r="941">
      <c r="N941" s="73"/>
      <c r="AT941" s="74"/>
    </row>
    <row r="942">
      <c r="N942" s="73"/>
      <c r="AT942" s="74"/>
    </row>
    <row r="943">
      <c r="N943" s="73"/>
      <c r="AT943" s="74"/>
    </row>
    <row r="944">
      <c r="N944" s="73"/>
      <c r="AT944" s="74"/>
    </row>
    <row r="945">
      <c r="N945" s="73"/>
      <c r="AT945" s="74"/>
    </row>
    <row r="946">
      <c r="N946" s="73"/>
      <c r="AT946" s="74"/>
    </row>
    <row r="947">
      <c r="N947" s="73"/>
      <c r="AT947" s="74"/>
    </row>
    <row r="948">
      <c r="N948" s="73"/>
      <c r="AT948" s="74"/>
    </row>
    <row r="949">
      <c r="N949" s="73"/>
      <c r="AT949" s="74"/>
    </row>
    <row r="950">
      <c r="N950" s="73"/>
      <c r="AT950" s="74"/>
    </row>
    <row r="951">
      <c r="N951" s="73"/>
      <c r="AT951" s="74"/>
    </row>
    <row r="952">
      <c r="N952" s="73"/>
      <c r="AT952" s="74"/>
    </row>
    <row r="953">
      <c r="N953" s="73"/>
      <c r="AT953" s="74"/>
    </row>
    <row r="954">
      <c r="N954" s="73"/>
      <c r="AT954" s="74"/>
    </row>
    <row r="955">
      <c r="N955" s="73"/>
      <c r="AT955" s="74"/>
    </row>
    <row r="956">
      <c r="N956" s="73"/>
      <c r="AT956" s="74"/>
    </row>
    <row r="957">
      <c r="N957" s="73"/>
      <c r="AT957" s="74"/>
    </row>
    <row r="958">
      <c r="N958" s="73"/>
      <c r="AT958" s="74"/>
    </row>
    <row r="959">
      <c r="N959" s="73"/>
      <c r="AT959" s="74"/>
    </row>
    <row r="960">
      <c r="N960" s="73"/>
      <c r="AT960" s="74"/>
    </row>
    <row r="961">
      <c r="N961" s="73"/>
      <c r="AT961" s="74"/>
    </row>
    <row r="962">
      <c r="N962" s="73"/>
      <c r="AT962" s="74"/>
    </row>
    <row r="963">
      <c r="N963" s="73"/>
      <c r="AT963" s="74"/>
    </row>
    <row r="964">
      <c r="N964" s="73"/>
      <c r="AT964" s="74"/>
    </row>
    <row r="965">
      <c r="N965" s="73"/>
      <c r="AT965" s="74"/>
    </row>
    <row r="966">
      <c r="N966" s="73"/>
      <c r="AT966" s="74"/>
    </row>
    <row r="967">
      <c r="N967" s="73"/>
      <c r="AT967" s="74"/>
    </row>
    <row r="968">
      <c r="N968" s="73"/>
      <c r="AT968" s="74"/>
    </row>
    <row r="969">
      <c r="N969" s="73"/>
      <c r="AT969" s="74"/>
    </row>
    <row r="970">
      <c r="N970" s="73"/>
      <c r="AT970" s="74"/>
    </row>
    <row r="971">
      <c r="N971" s="73"/>
      <c r="AT971" s="74"/>
    </row>
    <row r="972">
      <c r="N972" s="73"/>
      <c r="AT972" s="74"/>
    </row>
    <row r="973">
      <c r="N973" s="73"/>
      <c r="AT973" s="74"/>
    </row>
    <row r="974">
      <c r="N974" s="73"/>
      <c r="AT974" s="74"/>
    </row>
    <row r="975">
      <c r="N975" s="73"/>
      <c r="AT975" s="74"/>
    </row>
    <row r="976">
      <c r="N976" s="73"/>
      <c r="AT976" s="74"/>
    </row>
    <row r="977">
      <c r="N977" s="73"/>
      <c r="AT977" s="74"/>
    </row>
    <row r="978">
      <c r="N978" s="73"/>
      <c r="AT978" s="74"/>
    </row>
    <row r="979">
      <c r="N979" s="73"/>
      <c r="AT979" s="74"/>
    </row>
    <row r="980">
      <c r="N980" s="73"/>
      <c r="AT980" s="74"/>
    </row>
    <row r="981">
      <c r="N981" s="73"/>
      <c r="AT981" s="74"/>
    </row>
    <row r="982">
      <c r="N982" s="73"/>
      <c r="AT982" s="74"/>
    </row>
    <row r="983">
      <c r="N983" s="73"/>
      <c r="AT983" s="74"/>
    </row>
    <row r="984">
      <c r="N984" s="73"/>
      <c r="AT984" s="74"/>
    </row>
    <row r="985">
      <c r="N985" s="73"/>
      <c r="AT985" s="74"/>
    </row>
    <row r="986">
      <c r="N986" s="73"/>
      <c r="AT986" s="74"/>
    </row>
    <row r="987">
      <c r="N987" s="73"/>
      <c r="AT987" s="74"/>
    </row>
    <row r="988">
      <c r="N988" s="73"/>
      <c r="AT988" s="74"/>
    </row>
    <row r="989">
      <c r="N989" s="73"/>
      <c r="AT989" s="74"/>
    </row>
    <row r="990">
      <c r="N990" s="73"/>
      <c r="AT990" s="74"/>
    </row>
    <row r="991">
      <c r="N991" s="73"/>
      <c r="AT991" s="74"/>
    </row>
    <row r="992">
      <c r="N992" s="73"/>
      <c r="AT992" s="74"/>
    </row>
    <row r="993">
      <c r="N993" s="73"/>
      <c r="AT993" s="74"/>
    </row>
    <row r="994">
      <c r="N994" s="73"/>
      <c r="AT994" s="74"/>
    </row>
    <row r="995">
      <c r="N995" s="73"/>
      <c r="AT995" s="74"/>
    </row>
    <row r="996">
      <c r="N996" s="73"/>
      <c r="AT996" s="74"/>
    </row>
    <row r="997">
      <c r="N997" s="73"/>
      <c r="AT997" s="74"/>
    </row>
    <row r="998">
      <c r="N998" s="73"/>
      <c r="AT998" s="74"/>
    </row>
    <row r="999">
      <c r="N999" s="73"/>
      <c r="AT999" s="74"/>
    </row>
    <row r="1000">
      <c r="N1000" s="73"/>
      <c r="AT1000" s="74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7.0"/>
    <col customWidth="1" min="3" max="3" width="6.86"/>
    <col customWidth="1" min="4" max="4" width="14.86"/>
    <col customWidth="1" min="5" max="5" width="6.86"/>
    <col customWidth="1" min="6" max="6" width="16.86"/>
    <col customWidth="1" min="7" max="7" width="7.0"/>
    <col customWidth="1" min="8" max="8" width="16.0"/>
    <col customWidth="1" min="9" max="9" width="6.86"/>
    <col customWidth="1" min="10" max="10" width="16.57"/>
    <col customWidth="1" min="11" max="11" width="6.86"/>
    <col customWidth="1" min="12" max="12" width="17.14"/>
    <col customWidth="1" min="13" max="13" width="6.86"/>
    <col customWidth="1" min="14" max="14" width="18.71"/>
    <col customWidth="1" min="15" max="15" width="7.0"/>
    <col customWidth="1" min="16" max="16" width="13.57"/>
    <col customWidth="1" min="17" max="17" width="6.86"/>
    <col customWidth="1" min="18" max="18" width="13.71"/>
    <col customWidth="1" min="19" max="19" width="7.0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31" t="s">
        <v>1779</v>
      </c>
      <c r="C2" s="20">
        <f>VLOOKUP(B2, 'Hitting Stats Score Converter'!$B$1:$AO$501, 40, FALSE)</f>
        <v>2.144467365</v>
      </c>
      <c r="D2" s="18" t="s">
        <v>1493</v>
      </c>
      <c r="E2" s="20">
        <f>VLOOKUP(D2, 'Hitting Stats Score Converter'!$B$1:$AO$501, 40, FALSE)</f>
        <v>0.6582681748</v>
      </c>
      <c r="F2" s="41" t="s">
        <v>1562</v>
      </c>
      <c r="G2" s="20">
        <f>VLOOKUP(F2, 'Hitting Stats Score Converter'!$B$1:$AO$501, 40, FALSE)</f>
        <v>1.906183386</v>
      </c>
      <c r="H2" s="18" t="s">
        <v>1595</v>
      </c>
      <c r="I2" s="18" t="str">
        <f>VLOOKUP(H2, 'Hitting Stats Score Converter'!$B$1:$AO$501, 40, FALSE)</f>
        <v>#N/A</v>
      </c>
      <c r="J2" s="41" t="s">
        <v>1776</v>
      </c>
      <c r="K2" s="20">
        <f>VLOOKUP(J2, 'Hitting Stats Score Converter'!$B$1:$AO$501, 40, FALSE)</f>
        <v>0.2565216269</v>
      </c>
      <c r="L2" s="18" t="s">
        <v>1727</v>
      </c>
      <c r="M2" s="20">
        <f>VLOOKUP(L2, 'Hitting Stats Score Converter'!$B$1:$AO$501, 40, FALSE)</f>
        <v>0.3049299339</v>
      </c>
      <c r="N2" s="41" t="s">
        <v>1744</v>
      </c>
      <c r="O2" s="20">
        <f>VLOOKUP(N2, 'Hitting Stats Score Converter'!$B$1:$AO$501, 40, FALSE)</f>
        <v>2.655736621</v>
      </c>
      <c r="P2" s="18" t="s">
        <v>1442</v>
      </c>
      <c r="Q2" s="20">
        <f>VLOOKUP(P2, 'Hitting Stats Score Converter'!$B$1:$AO$501, 40, FALSE)</f>
        <v>0.943591693</v>
      </c>
      <c r="R2" s="29" t="s">
        <v>1617</v>
      </c>
      <c r="S2" s="20">
        <f>VLOOKUP(R2, 'Hitting Stats Score Converter'!$B$1:$AO$501, 40, FALSE)</f>
        <v>1.933790883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41" t="s">
        <v>1705</v>
      </c>
      <c r="C3" s="18" t="str">
        <f>VLOOKUP(B3, 'Hitting Stats Score Converter'!$B$1:$AO$501, 40, FALSE)</f>
        <v>#N/A</v>
      </c>
      <c r="D3" s="18" t="s">
        <v>1617</v>
      </c>
      <c r="E3" s="20">
        <f>VLOOKUP(D3, 'Hitting Stats Score Converter'!$B$1:$AO$501, 40, FALSE)</f>
        <v>1.933790883</v>
      </c>
      <c r="F3" s="41" t="s">
        <v>1701</v>
      </c>
      <c r="G3" s="18" t="str">
        <f>VLOOKUP(F3, 'Hitting Stats Score Converter'!$B$1:$AO$501, 40, FALSE)</f>
        <v>#N/A</v>
      </c>
      <c r="H3" s="18" t="s">
        <v>1667</v>
      </c>
      <c r="I3" s="20">
        <f>VLOOKUP(H3, 'Hitting Stats Score Converter'!$B$1:$AO$501, 40, FALSE)</f>
        <v>0.3533382409</v>
      </c>
      <c r="J3" s="18" t="s">
        <v>1701</v>
      </c>
      <c r="K3" s="18" t="str">
        <f>VLOOKUP(J3, 'Hitting Stats Score Converter'!$B$1:$AO$501, 40, FALSE)</f>
        <v>#N/A</v>
      </c>
      <c r="L3" s="41" t="s">
        <v>1698</v>
      </c>
      <c r="M3" s="18" t="str">
        <f>VLOOKUP(L3, 'Hitting Stats Score Converter'!$B$1:$AO$501, 40, FALSE)</f>
        <v>#N/A</v>
      </c>
      <c r="N3" s="18" t="s">
        <v>1444</v>
      </c>
      <c r="O3" s="20">
        <f>VLOOKUP(N3, 'Hitting Stats Score Converter'!$B$1:$AO$501, 40, FALSE)</f>
        <v>-0.048408307</v>
      </c>
      <c r="P3" s="41" t="s">
        <v>1698</v>
      </c>
      <c r="Q3" s="18" t="str">
        <f>VLOOKUP(P3, 'Hitting Stats Score Converter'!$B$1:$AO$501, 40, FALSE)</f>
        <v>#N/A</v>
      </c>
      <c r="R3" s="29" t="s">
        <v>1586</v>
      </c>
      <c r="S3" s="20">
        <f>VLOOKUP(R3, 'Hitting Stats Score Converter'!$B$1:$AO$501, 40, FALSE)</f>
        <v>-0.096816614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41" t="s">
        <v>1687</v>
      </c>
      <c r="C4" s="20">
        <f>VLOOKUP(B4, 'Hitting Stats Score Converter'!$B$1:$AO$501, 40, FALSE)</f>
        <v>0.943591693</v>
      </c>
      <c r="D4" s="41" t="s">
        <v>324</v>
      </c>
      <c r="E4" s="20">
        <f>VLOOKUP(D4, 'Hitting Stats Score Converter'!$B$1:$AO$501, 40, FALSE)</f>
        <v>0.496</v>
      </c>
      <c r="F4" s="18" t="s">
        <v>1698</v>
      </c>
      <c r="G4" s="18" t="str">
        <f>VLOOKUP(F4, 'Hitting Stats Score Converter'!$B$1:$AO$501, 40, FALSE)</f>
        <v>#N/A</v>
      </c>
      <c r="H4" s="41" t="s">
        <v>1642</v>
      </c>
      <c r="I4" s="20">
        <f>VLOOKUP(H4, 'Hitting Stats Score Converter'!$B$1:$AO$501, 40, FALSE)</f>
        <v>1.439591693</v>
      </c>
      <c r="J4" s="41" t="s">
        <v>1562</v>
      </c>
      <c r="K4" s="20">
        <f>VLOOKUP(J4, 'Hitting Stats Score Converter'!$B$1:$AO$501, 40, FALSE)</f>
        <v>1.906183386</v>
      </c>
      <c r="L4" s="18" t="s">
        <v>1442</v>
      </c>
      <c r="M4" s="20">
        <f>VLOOKUP(L4, 'Hitting Stats Score Converter'!$B$1:$AO$501, 40, FALSE)</f>
        <v>0.943591693</v>
      </c>
      <c r="N4" s="41" t="s">
        <v>1442</v>
      </c>
      <c r="O4" s="20">
        <f>VLOOKUP(N4, 'Hitting Stats Score Converter'!$B$1:$AO$501, 40, FALSE)</f>
        <v>0.943591693</v>
      </c>
      <c r="P4" s="41" t="s">
        <v>1595</v>
      </c>
      <c r="Q4" s="18" t="str">
        <f>VLOOKUP(P4, 'Hitting Stats Score Converter'!$B$1:$AO$501, 40, FALSE)</f>
        <v>#N/A</v>
      </c>
      <c r="R4" s="29" t="s">
        <v>1442</v>
      </c>
      <c r="S4" s="20">
        <f>VLOOKUP(R4, 'Hitting Stats Score Converter'!$B$1:$AO$501, 40, FALSE)</f>
        <v>0.943591693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18"/>
      <c r="C5" s="18" t="str">
        <f>VLOOKUP(B5, 'Hitting Stats Score Converter'!$B$1:$AO$501, 40, FALSE)</f>
        <v>#N/A</v>
      </c>
      <c r="D5" s="18" t="s">
        <v>1687</v>
      </c>
      <c r="E5" s="20">
        <f>VLOOKUP(D5, 'Hitting Stats Score Converter'!$B$1:$AO$501, 40, FALSE)</f>
        <v>0.943591693</v>
      </c>
      <c r="F5" s="18" t="s">
        <v>1586</v>
      </c>
      <c r="G5" s="20">
        <f>VLOOKUP(F5, 'Hitting Stats Score Converter'!$B$1:$AO$501, 40, FALSE)</f>
        <v>-0.096816614</v>
      </c>
      <c r="H5" s="29" t="s">
        <v>1495</v>
      </c>
      <c r="I5" s="18" t="str">
        <f>VLOOKUP(H5, 'Hitting Stats Score Converter'!$B$1:$AO$501, 40, FALSE)</f>
        <v>#N/A</v>
      </c>
      <c r="J5" s="29" t="s">
        <v>1495</v>
      </c>
      <c r="K5" s="18" t="str">
        <f>VLOOKUP(J5, 'Hitting Stats Score Converter'!$B$1:$AO$501, 40, FALSE)</f>
        <v>#N/A</v>
      </c>
      <c r="L5" s="41" t="s">
        <v>1595</v>
      </c>
      <c r="M5" s="18" t="str">
        <f>VLOOKUP(L5, 'Hitting Stats Score Converter'!$B$1:$AO$501, 40, FALSE)</f>
        <v>#N/A</v>
      </c>
      <c r="N5" s="18" t="s">
        <v>1698</v>
      </c>
      <c r="O5" s="18" t="str">
        <f>VLOOKUP(N5, 'Hitting Stats Score Converter'!$B$1:$AO$501, 40, FALSE)</f>
        <v>#N/A</v>
      </c>
      <c r="P5" s="18" t="s">
        <v>1710</v>
      </c>
      <c r="Q5" s="20">
        <f>VLOOKUP(P5, 'Hitting Stats Score Converter'!$B$1:$AO$501, 40, FALSE)</f>
        <v>0.496</v>
      </c>
      <c r="R5" s="41" t="s">
        <v>1698</v>
      </c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18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41" t="s">
        <v>1600</v>
      </c>
      <c r="G6" s="20">
        <f>VLOOKUP(F6, 'Hitting Stats Score Converter'!$B$1:$AO$501, 40, FALSE)</f>
        <v>0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 t="s">
        <v>1710</v>
      </c>
      <c r="M6" s="20">
        <f>VLOOKUP(L6, 'Hitting Stats Score Converter'!$B$1:$AO$501, 40, FALSE)</f>
        <v>0.496</v>
      </c>
      <c r="N6" s="41" t="s">
        <v>1710</v>
      </c>
      <c r="O6" s="20">
        <f>VLOOKUP(N6, 'Hitting Stats Score Converter'!$B$1:$AO$501, 40, FALSE)</f>
        <v>0.496</v>
      </c>
      <c r="P6" s="18"/>
      <c r="Q6" s="18" t="str">
        <f>VLOOKUP(P6, 'Hitting Stats Score Converter'!$B$1:$AO$501, 40, FALSE)</f>
        <v>#N/A</v>
      </c>
      <c r="R6" s="29" t="s">
        <v>1444</v>
      </c>
      <c r="S6" s="20">
        <f>VLOOKUP(R6, 'Hitting Stats Score Converter'!$B$1:$AO$501, 40, FALSE)</f>
        <v>-0.048408307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 t="s">
        <v>1642</v>
      </c>
      <c r="G7" s="20">
        <f>VLOOKUP(F7, 'Hitting Stats Score Converter'!$B$1:$AO$501, 40, FALSE)</f>
        <v>1.439591693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75"/>
      <c r="M7" s="18" t="str">
        <f>VLOOKUP(L7, 'Hitting Stats Score Converter'!$B$1:$AO$501, 40, FALSE)</f>
        <v>#N/A</v>
      </c>
      <c r="N7" s="41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29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41" t="s">
        <v>556</v>
      </c>
      <c r="C10" s="48" t="str">
        <f>VLOOKUP(B10, 'Pitching Stats Score Converter'!$B$1:$BB$211, 53, FALSE)</f>
        <v>#N/A</v>
      </c>
      <c r="D10" s="23"/>
      <c r="E10" s="23" t="str">
        <f>VLOOKUP(B10,'Pitching Stats Score Converter'!$B$1:$BB$200, 13, FALSE)</f>
        <v>#N/A</v>
      </c>
      <c r="F10" s="41" t="s">
        <v>1861</v>
      </c>
      <c r="G10" s="47">
        <f>VLOOKUP(F10, 'Pitching Stats Score Converter'!$B$1:$BB$211, 53, FALSE)</f>
        <v>0.4415674708</v>
      </c>
      <c r="H10" s="76">
        <f>VLOOKUP(F10,'Pitching Stats Score Converter'!$B$1:$BB$200, 13, FALSE)</f>
        <v>1</v>
      </c>
      <c r="I10" s="23"/>
      <c r="J10" s="23"/>
      <c r="K10" s="23"/>
      <c r="L10" s="18" t="s">
        <v>1882</v>
      </c>
      <c r="M10" s="23"/>
      <c r="N10" s="18" t="s">
        <v>1883</v>
      </c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649</v>
      </c>
      <c r="C11" s="47">
        <f>VLOOKUP(B11, 'Pitching Stats Score Converter'!$B$1:$BB$211, 53, FALSE)</f>
        <v>2.285083687</v>
      </c>
      <c r="D11" s="77">
        <v>44328.0</v>
      </c>
      <c r="E11" s="78">
        <f>VLOOKUP(B11,'Pitching Stats Score Converter'!$B$1:$BB$200, 13, FALSE)</f>
        <v>5</v>
      </c>
      <c r="F11" s="18" t="s">
        <v>1858</v>
      </c>
      <c r="G11" s="47">
        <f>VLOOKUP(F11, 'Pitching Stats Score Converter'!$B$1:$BB$211, 53, FALSE)</f>
        <v>-0.2341683902</v>
      </c>
      <c r="H11" s="76">
        <f>VLOOKUP(F11,'Pitching Stats Score Converter'!$B$1:$BB$200, 13, FALSE)</f>
        <v>1</v>
      </c>
      <c r="I11" s="23"/>
      <c r="J11" s="23"/>
      <c r="K11" s="23"/>
      <c r="L11" s="18" t="s">
        <v>1486</v>
      </c>
      <c r="M11" s="23"/>
      <c r="N11" s="18" t="s">
        <v>611</v>
      </c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41" t="s">
        <v>432</v>
      </c>
      <c r="C12" s="48" t="str">
        <f>VLOOKUP(B12, 'Pitching Stats Score Converter'!$B$1:$BB$211, 53, FALSE)</f>
        <v>#N/A</v>
      </c>
      <c r="D12" s="77">
        <v>44329.0</v>
      </c>
      <c r="E12" s="23" t="str">
        <f>VLOOKUP(B12,'Pitching Stats Score Converter'!$B$1:$BB$200, 13, FALSE)</f>
        <v>#N/A</v>
      </c>
      <c r="F12" s="41" t="s">
        <v>451</v>
      </c>
      <c r="G12" s="47">
        <f>VLOOKUP(F12, 'Pitching Stats Score Converter'!$B$1:$BB$211, 53, FALSE)</f>
        <v>0.5560947328</v>
      </c>
      <c r="H12" s="76">
        <f>VLOOKUP(F12,'Pitching Stats Score Converter'!$B$1:$BB$200, 13, FALSE)</f>
        <v>1</v>
      </c>
      <c r="I12" s="23"/>
      <c r="J12" s="23"/>
      <c r="K12" s="23"/>
      <c r="L12" s="18" t="s">
        <v>578</v>
      </c>
      <c r="M12" s="23"/>
      <c r="N12" s="18" t="s">
        <v>1457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41" t="s">
        <v>1884</v>
      </c>
      <c r="C13" s="48" t="str">
        <f>VLOOKUP(B13, 'Pitching Stats Score Converter'!$B$1:$BB$211, 53, FALSE)</f>
        <v>#N/A</v>
      </c>
      <c r="D13" s="77">
        <v>44330.0</v>
      </c>
      <c r="E13" s="23" t="str">
        <f>VLOOKUP(B13,'Pitching Stats Score Converter'!$B$1:$BB$200, 13, FALSE)</f>
        <v>#N/A</v>
      </c>
      <c r="F13" s="41" t="s">
        <v>440</v>
      </c>
      <c r="G13" s="47">
        <f>VLOOKUP(F13, 'Pitching Stats Score Converter'!$B$1:$BB$211, 53, FALSE)</f>
        <v>-0.3486956522</v>
      </c>
      <c r="H13" s="76">
        <f>VLOOKUP(F13,'Pitching Stats Score Converter'!$B$1:$BB$200, 13, FALSE)</f>
        <v>1</v>
      </c>
      <c r="I13" s="23"/>
      <c r="J13" s="23"/>
      <c r="K13" s="23"/>
      <c r="L13" s="75" t="s">
        <v>1885</v>
      </c>
      <c r="M13" s="23"/>
      <c r="N13" s="18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41" t="s">
        <v>1796</v>
      </c>
      <c r="C14" s="48" t="str">
        <f>VLOOKUP(B14, 'Pitching Stats Score Converter'!$B$1:$BB$211, 53, FALSE)</f>
        <v>#N/A</v>
      </c>
      <c r="D14" s="77"/>
      <c r="E14" s="23" t="str">
        <f>VLOOKUP(B14,'Pitching Stats Score Converter'!$B$1:$BB$200, 13, FALSE)</f>
        <v>#N/A</v>
      </c>
      <c r="F14" s="18" t="s">
        <v>1886</v>
      </c>
      <c r="G14" s="48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41" t="s">
        <v>1654</v>
      </c>
      <c r="M14" s="23"/>
      <c r="N14" s="18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18" t="s">
        <v>1887</v>
      </c>
      <c r="C15" s="48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41" t="s">
        <v>438</v>
      </c>
      <c r="G15" s="48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18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41" t="s">
        <v>619</v>
      </c>
      <c r="C16" s="48" t="str">
        <f>VLOOKUP(B16, 'Pitching Stats Score Converter'!$B$1:$BB$211, 53, FALSE)</f>
        <v>#N/A</v>
      </c>
      <c r="D16" s="77"/>
      <c r="E16" s="23" t="str">
        <f>VLOOKUP(B16,'Pitching Stats Score Converter'!$B$1:$BB$200, 13, FALSE)</f>
        <v>#N/A</v>
      </c>
      <c r="F16" s="18" t="s">
        <v>442</v>
      </c>
      <c r="G16" s="47">
        <f>VLOOKUP(F16, 'Pitching Stats Score Converter'!$B$1:$BB$211, 53, FALSE)</f>
        <v>0.8864746047</v>
      </c>
      <c r="H16" s="76">
        <f>VLOOKUP(F16,'Pitching Stats Score Converter'!$B$1:$BB$200, 13, FALSE)</f>
        <v>1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41" t="s">
        <v>542</v>
      </c>
      <c r="C17" s="48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41" t="s">
        <v>1888</v>
      </c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41" t="s">
        <v>628</v>
      </c>
      <c r="C18" s="48" t="str">
        <f>VLOOKUP(B18, 'Pitching Stats Score Converter'!$B$1:$BB$211, 53, FALSE)</f>
        <v>#N/A</v>
      </c>
      <c r="D18" s="77"/>
      <c r="E18" s="23" t="str">
        <f>VLOOKUP(B18,'Pitching Stats Score Converter'!$B$1:$BB$200, 13, FALSE)</f>
        <v>#N/A</v>
      </c>
      <c r="F18" s="18" t="s">
        <v>477</v>
      </c>
      <c r="G18" s="48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41"/>
      <c r="C19" s="48" t="str">
        <f>VLOOKUP(B19, 'Pitching Stats Score Converter'!$B$1:$BB$211, 53, FALSE)</f>
        <v>#N/A</v>
      </c>
      <c r="D19" s="77"/>
      <c r="E19" s="23" t="str">
        <f>VLOOKUP(B19,'Pitching Stats Score Converter'!$B$1:$BB$200, 13, FALSE)</f>
        <v>#N/A</v>
      </c>
      <c r="F19" s="18" t="s">
        <v>443</v>
      </c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41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C2+E2+G2+I3+K2+M2+O2+Q2+S2</f>
        <v>11.15682792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C11+G10+G11+G12+G13</f>
        <v>2.699881848</v>
      </c>
      <c r="C23" s="79" t="str">
        <f>E14</f>
        <v>#N/A</v>
      </c>
      <c r="D23" s="24" t="str">
        <f>(9-C23)*3*0.23</f>
        <v>#N/A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18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F10:F19)"),40.0)</f>
        <v>40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conditionalFormatting sqref="B19">
    <cfRule type="expression" dxfId="5" priority="1">
      <formula>" =match(C2,indirect(='Johnny Bartel'!A:A),0)"</formula>
    </cfRule>
  </conditionalFormatting>
  <conditionalFormatting sqref="B18">
    <cfRule type="expression" dxfId="5" priority="2">
      <formula>" =match(C2,indirect(='Johnny Bartel'!A:A),0)"</formula>
    </cfRule>
  </conditionalFormatting>
  <conditionalFormatting sqref="F17">
    <cfRule type="expression" dxfId="5" priority="3">
      <formula>" =match(C2,indirect(='Johnny Bartel'!A:A),0)"</formula>
    </cfRule>
  </conditionalFormatting>
  <conditionalFormatting sqref="F15">
    <cfRule type="expression" dxfId="5" priority="4">
      <formula>" =match(C2,indirect(='Johnny Bartel'!A:A),0)"</formula>
    </cfRule>
  </conditionalFormatting>
  <conditionalFormatting sqref="L14">
    <cfRule type="expression" dxfId="5" priority="5">
      <formula>" =match(C2,indirect(='Johnny Bartel'!A:A),0)"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5.86"/>
    <col customWidth="1" min="3" max="3" width="7.0"/>
    <col customWidth="1" min="4" max="4" width="17.57"/>
    <col customWidth="1" min="5" max="5" width="6.86"/>
    <col customWidth="1" min="6" max="6" width="17.86"/>
    <col customWidth="1" min="7" max="7" width="7.0"/>
    <col customWidth="1" min="8" max="8" width="17.86"/>
    <col customWidth="1" min="9" max="9" width="7.0"/>
    <col customWidth="1" min="10" max="10" width="13.86"/>
    <col customWidth="1" min="11" max="11" width="6.86"/>
    <col customWidth="1" min="12" max="12" width="17.86"/>
    <col customWidth="1" min="13" max="13" width="6.86"/>
    <col customWidth="1" min="14" max="14" width="18.86"/>
    <col customWidth="1" min="15" max="15" width="6.86"/>
    <col customWidth="1" min="16" max="16" width="19.71"/>
    <col customWidth="1" min="17" max="17" width="6.86"/>
    <col customWidth="1" min="18" max="18" width="20.43"/>
    <col customWidth="1" min="19" max="19" width="7.0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31" t="s">
        <v>1775</v>
      </c>
      <c r="C2" s="18" t="str">
        <f>VLOOKUP(B2, 'Hitting Stats Score Converter'!$B$1:$AO$501, 40, FALSE)</f>
        <v>#N/A</v>
      </c>
      <c r="D2" s="41" t="s">
        <v>1709</v>
      </c>
      <c r="E2" s="20">
        <f>VLOOKUP(D2, 'Hitting Stats Score Converter'!$B$1:$AO$501, 40, FALSE)</f>
        <v>0.638591693</v>
      </c>
      <c r="F2" s="18" t="s">
        <v>1578</v>
      </c>
      <c r="G2" s="20">
        <f>VLOOKUP(F2, 'Hitting Stats Score Converter'!$B$1:$AO$501, 40, FALSE)</f>
        <v>0.447591693</v>
      </c>
      <c r="H2" s="18" t="s">
        <v>1660</v>
      </c>
      <c r="I2" s="20">
        <f>VLOOKUP(H2, 'Hitting Stats Score Converter'!$B$1:$AO$501, 40, FALSE)</f>
        <v>1.478268175</v>
      </c>
      <c r="J2" s="41" t="s">
        <v>1539</v>
      </c>
      <c r="K2" s="20">
        <f>VLOOKUP(J2, 'Hitting Stats Score Converter'!$B$1:$AO$501, 40, FALSE)</f>
        <v>1.134591693</v>
      </c>
      <c r="L2" s="29" t="s">
        <v>1832</v>
      </c>
      <c r="M2" s="20">
        <f>VLOOKUP(L2, 'Hitting Stats Score Converter'!$B$1:$AO$501, 40, FALSE)</f>
        <v>1.296929934</v>
      </c>
      <c r="N2" s="41" t="s">
        <v>1637</v>
      </c>
      <c r="O2" s="20">
        <f>VLOOKUP(N2, 'Hitting Stats Score Converter'!$B$1:$AO$501, 40, FALSE)</f>
        <v>1.044294861</v>
      </c>
      <c r="P2" s="18" t="s">
        <v>1464</v>
      </c>
      <c r="Q2" s="20">
        <f>VLOOKUP(P2, 'Hitting Stats Score Converter'!$B$1:$AO$501, 40, FALSE)</f>
        <v>1.202676482</v>
      </c>
      <c r="R2" s="37" t="s">
        <v>1669</v>
      </c>
      <c r="S2" s="20">
        <f>VLOOKUP(R2, 'Hitting Stats Score Converter'!$B$1:$AO$501, 40, FALSE)</f>
        <v>-0.096816614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18" t="s">
        <v>1143</v>
      </c>
      <c r="C3" s="18" t="str">
        <f>VLOOKUP(B3, 'Hitting Stats Score Converter'!$B$1:$AO$501, 40, FALSE)</f>
        <v>#N/A</v>
      </c>
      <c r="D3" s="18" t="s">
        <v>1541</v>
      </c>
      <c r="E3" s="18" t="str">
        <f>VLOOKUP(D3, 'Hitting Stats Score Converter'!$B$1:$AO$501, 40, FALSE)</f>
        <v>#N/A</v>
      </c>
      <c r="F3" s="18" t="s">
        <v>1618</v>
      </c>
      <c r="G3" s="18" t="str">
        <f>VLOOKUP(F3, 'Hitting Stats Score Converter'!$B$1:$AO$501, 40, FALSE)</f>
        <v>#N/A</v>
      </c>
      <c r="H3" s="37" t="s">
        <v>1669</v>
      </c>
      <c r="I3" s="20">
        <f>VLOOKUP(H3, 'Hitting Stats Score Converter'!$B$1:$AO$501, 40, FALSE)</f>
        <v>-0.096816614</v>
      </c>
      <c r="J3" s="31" t="s">
        <v>337</v>
      </c>
      <c r="K3" s="20">
        <f>VLOOKUP(J3, 'Hitting Stats Score Converter'!$B$1:$AO$501, 40, FALSE)</f>
        <v>0.992</v>
      </c>
      <c r="L3" s="18" t="s">
        <v>1571</v>
      </c>
      <c r="M3" s="20">
        <f>VLOOKUP(L3, 'Hitting Stats Score Converter'!$B$1:$AO$501, 40, FALSE)</f>
        <v>0.447591693</v>
      </c>
      <c r="N3" s="41" t="s">
        <v>1676</v>
      </c>
      <c r="O3" s="20">
        <f>VLOOKUP(N3, 'Hitting Stats Score Converter'!$B$1:$AO$501, 40, FALSE)</f>
        <v>0.447591693</v>
      </c>
      <c r="P3" s="29" t="s">
        <v>1391</v>
      </c>
      <c r="Q3" s="20">
        <f>VLOOKUP(P3, 'Hitting Stats Score Converter'!$B$1:$AO$501, 40, FALSE)</f>
        <v>0</v>
      </c>
      <c r="R3" s="18" t="s">
        <v>1693</v>
      </c>
      <c r="S3" s="18" t="str">
        <f>VLOOKUP(R3, 'Hitting Stats Score Converter'!$B$1:$AO$501, 40, FALSE)</f>
        <v>#N/A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23"/>
      <c r="C4" s="18" t="str">
        <f>VLOOKUP(B4, 'Hitting Stats Score Converter'!$B$1:$AO$501, 40, FALSE)</f>
        <v>#N/A</v>
      </c>
      <c r="D4" s="18"/>
      <c r="E4" s="18" t="str">
        <f>VLOOKUP(D4, 'Hitting Stats Score Converter'!$B$1:$AO$501, 40, FALSE)</f>
        <v>#N/A</v>
      </c>
      <c r="F4" s="18"/>
      <c r="G4" s="18" t="str">
        <f>VLOOKUP(F4, 'Hitting Stats Score Converter'!$B$1:$AO$501, 40, FALSE)</f>
        <v>#N/A</v>
      </c>
      <c r="H4" s="41" t="s">
        <v>1502</v>
      </c>
      <c r="I4" s="18" t="str">
        <f>VLOOKUP(H4, 'Hitting Stats Score Converter'!$B$1:$AO$501, 40, FALSE)</f>
        <v>#N/A</v>
      </c>
      <c r="K4" s="18" t="str">
        <f>VLOOKUP(J4, 'Hitting Stats Score Converter'!$B$1:$AO$501, 40, FALSE)</f>
        <v>#N/A</v>
      </c>
      <c r="L4" s="41" t="s">
        <v>1502</v>
      </c>
      <c r="M4" s="18" t="str">
        <f>VLOOKUP(L4, 'Hitting Stats Score Converter'!$B$1:$AO$501, 40, FALSE)</f>
        <v>#N/A</v>
      </c>
      <c r="N4" s="18" t="s">
        <v>1470</v>
      </c>
      <c r="O4" s="18" t="str">
        <f>VLOOKUP(N4, 'Hitting Stats Score Converter'!$B$1:$AO$501, 40, FALSE)</f>
        <v>#N/A</v>
      </c>
      <c r="P4" s="18" t="s">
        <v>1447</v>
      </c>
      <c r="Q4" s="18" t="str">
        <f>VLOOKUP(P4, 'Hitting Stats Score Converter'!$B$1:$AO$501, 40, FALSE)</f>
        <v>#N/A</v>
      </c>
      <c r="R4" s="18" t="s">
        <v>1831</v>
      </c>
      <c r="S4" s="20">
        <f>VLOOKUP(R4, 'Hitting Stats Score Converter'!$B$1:$AO$501, 40, FALSE)</f>
        <v>0.992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41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41" t="s">
        <v>1676</v>
      </c>
      <c r="M5" s="20">
        <f>VLOOKUP(L5, 'Hitting Stats Score Converter'!$B$1:$AO$501, 40, FALSE)</f>
        <v>0.447591693</v>
      </c>
      <c r="N5" s="31" t="s">
        <v>1890</v>
      </c>
      <c r="O5" s="18" t="str">
        <f>VLOOKUP(N5, 'Hitting Stats Score Converter'!$B$1:$AO$501, 40, FALSE)</f>
        <v>#N/A</v>
      </c>
      <c r="Q5" s="18" t="str">
        <f>VLOOKUP(P5, 'Hitting Stats Score Converter'!$B$1:$AO$501, 40, FALSE)</f>
        <v>#N/A</v>
      </c>
      <c r="R5" s="31" t="s">
        <v>1890</v>
      </c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41" t="s">
        <v>1709</v>
      </c>
      <c r="S6" s="20">
        <f>VLOOKUP(R6, 'Hitting Stats Score Converter'!$B$1:$AO$501, 40, FALSE)</f>
        <v>0.638591693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18" t="s">
        <v>581</v>
      </c>
      <c r="C10" s="47">
        <f>VLOOKUP(B10, 'Pitching Stats Score Converter'!$B$1:$BB$211, 53, FALSE)</f>
        <v>1.198173215</v>
      </c>
      <c r="D10" s="18"/>
      <c r="E10" s="78">
        <f>VLOOKUP(B10,'Pitching Stats Score Converter'!$B$1:$BB$200, 13, FALSE)</f>
        <v>5</v>
      </c>
      <c r="F10" s="18" t="s">
        <v>1868</v>
      </c>
      <c r="G10" s="47">
        <f>VLOOKUP(F10, 'Pitching Stats Score Converter'!$B$1:$BB$211, 53, FALSE)</f>
        <v>-0.5795243795</v>
      </c>
      <c r="H10" s="76">
        <f>VLOOKUP(F10,'Pitching Stats Score Converter'!$B$1:$BB$200, 13, FALSE)</f>
        <v>1</v>
      </c>
      <c r="I10" s="23"/>
      <c r="J10" s="23"/>
      <c r="K10" s="23"/>
      <c r="L10" s="18" t="s">
        <v>485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537</v>
      </c>
      <c r="C11" s="47">
        <f>VLOOKUP(B11, 'Pitching Stats Score Converter'!$B$1:$BB$211, 53, FALSE)</f>
        <v>0.7378085861</v>
      </c>
      <c r="D11" s="18" t="s">
        <v>1891</v>
      </c>
      <c r="E11" s="78">
        <f>VLOOKUP(B11,'Pitching Stats Score Converter'!$B$1:$BB$200, 13, FALSE)</f>
        <v>5.66</v>
      </c>
      <c r="F11" s="18" t="s">
        <v>530</v>
      </c>
      <c r="G11" s="48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37" t="s">
        <v>502</v>
      </c>
      <c r="C12" s="47">
        <f>VLOOKUP(B12, 'Pitching Stats Score Converter'!$B$1:$BB$211, 53, FALSE)</f>
        <v>-0.1196411282</v>
      </c>
      <c r="D12" s="18"/>
      <c r="E12" s="78">
        <f>VLOOKUP(B12,'Pitching Stats Score Converter'!$B$1:$BB$200, 13, FALSE)</f>
        <v>1</v>
      </c>
      <c r="F12" s="18" t="s">
        <v>465</v>
      </c>
      <c r="G12" s="47">
        <f>VLOOKUP(F12, 'Pitching Stats Score Converter'!$B$1:$BB$211, 53, FALSE)</f>
        <v>0.5560947328</v>
      </c>
      <c r="H12" s="76">
        <f>VLOOKUP(F12,'Pitching Stats Score Converter'!$B$1:$BB$200, 13, FALSE)</f>
        <v>1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450</v>
      </c>
      <c r="C13" s="48" t="str">
        <f>VLOOKUP(B13, 'Pitching Stats Score Converter'!$B$1:$BB$211, 53, FALSE)</f>
        <v>#N/A</v>
      </c>
      <c r="D13" s="18"/>
      <c r="E13" s="23" t="str">
        <f>VLOOKUP(B13,'Pitching Stats Score Converter'!$B$1:$BB$200, 13, FALSE)</f>
        <v>#N/A</v>
      </c>
      <c r="F13" s="41" t="s">
        <v>453</v>
      </c>
      <c r="G13" s="48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41" t="s">
        <v>569</v>
      </c>
      <c r="C14" s="48" t="str">
        <f>VLOOKUP(B14, 'Pitching Stats Score Converter'!$B$1:$BB$211, 53, FALSE)</f>
        <v>#N/A</v>
      </c>
      <c r="D14" s="23"/>
      <c r="E14" s="23" t="str">
        <f>VLOOKUP(B14,'Pitching Stats Score Converter'!$B$1:$BB$200, 13, FALSE)</f>
        <v>#N/A</v>
      </c>
      <c r="F14" s="37" t="s">
        <v>502</v>
      </c>
      <c r="G14" s="47">
        <f>VLOOKUP(F14, 'Pitching Stats Score Converter'!$B$1:$BB$211, 53, FALSE)</f>
        <v>-0.1196411282</v>
      </c>
      <c r="H14" s="76">
        <f>VLOOKUP(F14,'Pitching Stats Score Converter'!$B$1:$BB$200, 13, FALSE)</f>
        <v>1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31" t="s">
        <v>570</v>
      </c>
      <c r="C15" s="48" t="str">
        <f>VLOOKUP(B15, 'Pitching Stats Score Converter'!$B$1:$BB$211, 53, FALSE)</f>
        <v>#N/A</v>
      </c>
      <c r="D15" s="18" t="s">
        <v>1892</v>
      </c>
      <c r="E15" s="23" t="str">
        <f>VLOOKUP(B15,'Pitching Stats Score Converter'!$B$1:$BB$200, 13, FALSE)</f>
        <v>#N/A</v>
      </c>
      <c r="F15" s="29" t="s">
        <v>452</v>
      </c>
      <c r="G15" s="48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18" t="s">
        <v>551</v>
      </c>
      <c r="C16" s="48" t="str">
        <f>VLOOKUP(B16, 'Pitching Stats Score Converter'!$B$1:$BB$211, 53, FALSE)</f>
        <v>#N/A</v>
      </c>
      <c r="D16" s="18"/>
      <c r="E16" s="23" t="str">
        <f>VLOOKUP(B16,'Pitching Stats Score Converter'!$B$1:$BB$200, 13, FALSE)</f>
        <v>#N/A</v>
      </c>
      <c r="F16" s="18" t="s">
        <v>470</v>
      </c>
      <c r="G16" s="48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18" t="s">
        <v>530</v>
      </c>
      <c r="C17" s="48" t="str">
        <f>VLOOKUP(B17, 'Pitching Stats Score Converter'!$B$1:$BB$211, 53, FALSE)</f>
        <v>#N/A</v>
      </c>
      <c r="D17" s="18"/>
      <c r="E17" s="23" t="str">
        <f>VLOOKUP(B17,'Pitching Stats Score Converter'!$B$1:$BB$200, 13, FALSE)</f>
        <v>#N/A</v>
      </c>
      <c r="F17" s="18" t="s">
        <v>1893</v>
      </c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18" t="s">
        <v>602</v>
      </c>
      <c r="C18" s="48" t="str">
        <f>VLOOKUP(B18, 'Pitching Stats Score Converter'!$B$1:$BB$211, 53, FALSE)</f>
        <v>#N/A</v>
      </c>
      <c r="D18" s="18"/>
      <c r="E18" s="23" t="str">
        <f>VLOOKUP(B18,'Pitching Stats Score Converter'!$B$1:$BB$200, 13, FALSE)</f>
        <v>#N/A</v>
      </c>
      <c r="G18" s="48" t="str">
        <f>VLOOKUP(F15, 'Pitching Stats Score Converter'!$B$1:$BB$211, 53, FALSE)</f>
        <v>#N/A</v>
      </c>
      <c r="H18" s="52" t="str">
        <f>VLOOKUP(F15,'Pitching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48" t="str">
        <f>VLOOKUP(B19, 'Pitching Stats Score Converter'!$B$1:$BB$211, 53, FALSE)</f>
        <v>#N/A</v>
      </c>
      <c r="D19" s="18"/>
      <c r="E19" s="23" t="str">
        <f>VLOOKUP(B19,'Pitching Stats Score Converter'!$B$1:$BB$200, 13, FALSE)</f>
        <v>#N/A</v>
      </c>
      <c r="F19" s="23"/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E2+G2+I2+K2+M2+O2+Q2+S2</f>
        <v>7.146127917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C10+G10+G12+G14+D23</f>
        <v>1.74510244</v>
      </c>
      <c r="C23" s="29">
        <v>8.0</v>
      </c>
      <c r="D23" s="80">
        <f>(9-C23)*3*0.23</f>
        <v>0.69</v>
      </c>
      <c r="E23" s="24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L3:L7, N2:N7, P2:P7, R2:R6, B10:B19, F10:F19)"),36.0)</f>
        <v>36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18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conditionalFormatting sqref="F13">
    <cfRule type="expression" dxfId="5" priority="1">
      <formula>" =match(C2,indirect(='Johnny Bartel'!A:A),0)"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7.86"/>
    <col customWidth="1" min="3" max="3" width="6.86"/>
    <col customWidth="1" min="4" max="4" width="12.86"/>
    <col customWidth="1" min="5" max="5" width="6.86"/>
    <col customWidth="1" min="6" max="6" width="18.71"/>
    <col customWidth="1" min="7" max="7" width="6.86"/>
    <col customWidth="1" min="8" max="8" width="16.57"/>
    <col customWidth="1" min="9" max="9" width="6.86"/>
    <col customWidth="1" min="10" max="10" width="19.57"/>
    <col customWidth="1" min="11" max="11" width="6.86"/>
    <col customWidth="1" min="12" max="12" width="19.43"/>
    <col customWidth="1" min="13" max="13" width="7.0"/>
    <col customWidth="1" min="14" max="14" width="15.57"/>
    <col customWidth="1" min="15" max="15" width="6.86"/>
    <col customWidth="1" min="16" max="16" width="13.71"/>
    <col customWidth="1" min="17" max="17" width="6.86"/>
    <col customWidth="1" min="18" max="18" width="19.29"/>
    <col customWidth="1" min="19" max="19" width="6.86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</row>
    <row r="2">
      <c r="A2" s="18">
        <v>1.0</v>
      </c>
      <c r="B2" s="41" t="s">
        <v>1505</v>
      </c>
      <c r="C2" s="20">
        <f>VLOOKUP(B2, 'Hitting Stats Score Converter'!$B$1:$AO$501, 40, FALSE)</f>
        <v>0.3533382409</v>
      </c>
      <c r="D2" s="41" t="s">
        <v>1711</v>
      </c>
      <c r="E2" s="20">
        <f>VLOOKUP(D2, 'Hitting Stats Score Converter'!$B$1:$AO$501, 40, FALSE)</f>
        <v>1.393676482</v>
      </c>
      <c r="F2" s="41" t="s">
        <v>1523</v>
      </c>
      <c r="G2" s="18" t="str">
        <f>VLOOKUP(F2, 'Hitting Stats Score Converter'!$B$1:$AO$501, 40, FALSE)</f>
        <v>#N/A</v>
      </c>
      <c r="H2" s="41" t="s">
        <v>1780</v>
      </c>
      <c r="I2" s="20">
        <f>VLOOKUP(H2, 'Hitting Stats Score Converter'!$B$1:$AO$501, 40, FALSE)</f>
        <v>1.086183386</v>
      </c>
      <c r="J2" s="41" t="s">
        <v>1756</v>
      </c>
      <c r="K2" s="20">
        <f>VLOOKUP(J2, 'Hitting Stats Score Converter'!$B$1:$AO$501, 40, FALSE)</f>
        <v>2.02011332</v>
      </c>
      <c r="L2" s="41" t="s">
        <v>1690</v>
      </c>
      <c r="M2" s="20">
        <f>VLOOKUP(L2, 'Hitting Stats Score Converter'!$B$1:$AO$501, 40, FALSE)</f>
        <v>0.687</v>
      </c>
      <c r="N2" s="55" t="s">
        <v>243</v>
      </c>
      <c r="O2" s="20">
        <f>VLOOKUP(N2, 'Hitting Stats Score Converter'!$B$1:$AO$501, 40, FALSE)</f>
        <v>1.98219919</v>
      </c>
      <c r="P2" s="41" t="s">
        <v>1644</v>
      </c>
      <c r="Q2" s="20">
        <f>VLOOKUP(P2, 'Hitting Stats Score Converter'!$B$1:$AO$501, 40, FALSE)</f>
        <v>-0.096816614</v>
      </c>
      <c r="R2" s="41" t="s">
        <v>1645</v>
      </c>
      <c r="S2" s="20">
        <f>VLOOKUP(R2, 'Hitting Stats Score Converter'!$B$1:$AO$501, 40, FALSE)</f>
        <v>0.3049299339</v>
      </c>
      <c r="T2" s="23"/>
      <c r="U2" s="23"/>
      <c r="V2" s="23"/>
      <c r="W2" s="23"/>
      <c r="X2" s="23"/>
      <c r="Y2" s="23"/>
      <c r="Z2" s="23"/>
    </row>
    <row r="3">
      <c r="A3" s="18">
        <v>2.0</v>
      </c>
      <c r="B3" s="41" t="s">
        <v>1674</v>
      </c>
      <c r="C3" s="18" t="str">
        <f>VLOOKUP(B3, 'Hitting Stats Score Converter'!$B$1:$AO$501, 40, FALSE)</f>
        <v>#N/A</v>
      </c>
      <c r="D3" s="18" t="s">
        <v>1511</v>
      </c>
      <c r="E3" s="18" t="str">
        <f>VLOOKUP(D3, 'Hitting Stats Score Converter'!$B$1:$AO$501, 40, FALSE)</f>
        <v>#N/A</v>
      </c>
      <c r="F3" s="18" t="s">
        <v>1534</v>
      </c>
      <c r="G3" s="20">
        <f>VLOOKUP(F3, 'Hitting Stats Score Converter'!$B$1:$AO$501, 40, FALSE)</f>
        <v>0.447591693</v>
      </c>
      <c r="H3" s="41" t="s">
        <v>1462</v>
      </c>
      <c r="I3" s="20">
        <f>VLOOKUP(H3, 'Hitting Stats Score Converter'!$B$1:$AO$501, 40, FALSE)</f>
        <v>-0.048408307</v>
      </c>
      <c r="J3" s="41" t="s">
        <v>1523</v>
      </c>
      <c r="K3" s="18" t="str">
        <f>VLOOKUP(J3, 'Hitting Stats Score Converter'!$B$1:$AO$501, 40, FALSE)</f>
        <v>#N/A</v>
      </c>
      <c r="L3" s="41" t="s">
        <v>1522</v>
      </c>
      <c r="M3" s="18" t="str">
        <f>VLOOKUP(L3, 'Hitting Stats Score Converter'!$B$1:$AO$501, 40, FALSE)</f>
        <v>#N/A</v>
      </c>
      <c r="N3" s="41" t="s">
        <v>1704</v>
      </c>
      <c r="O3" s="20">
        <f>VLOOKUP(N3, 'Hitting Stats Score Converter'!$B$1:$AO$501, 40, FALSE)</f>
        <v>-0.145224921</v>
      </c>
      <c r="P3" s="18" t="s">
        <v>1534</v>
      </c>
      <c r="Q3" s="20">
        <f>VLOOKUP(P3, 'Hitting Stats Score Converter'!$B$1:$AO$501, 40, FALSE)</f>
        <v>0.447591693</v>
      </c>
      <c r="R3" s="41" t="s">
        <v>1650</v>
      </c>
      <c r="S3" s="20">
        <f>VLOOKUP(R3, 'Hitting Stats Score Converter'!$B$1:$AO$501, 40, FALSE)</f>
        <v>2.022676482</v>
      </c>
      <c r="T3" s="23"/>
      <c r="U3" s="23"/>
      <c r="V3" s="23"/>
      <c r="W3" s="23"/>
      <c r="X3" s="23"/>
      <c r="Y3" s="23"/>
      <c r="Z3" s="23"/>
    </row>
    <row r="4">
      <c r="A4" s="18">
        <v>3.0</v>
      </c>
      <c r="C4" s="18" t="str">
        <f>VLOOKUP(B4, 'Hitting Stats Score Converter'!$B$1:$AO$501, 40, FALSE)</f>
        <v>#N/A</v>
      </c>
      <c r="D4" s="18"/>
      <c r="E4" s="18" t="str">
        <f>VLOOKUP(D4, 'Hitting Stats Score Converter'!$B$1:$AO$501, 40, FALSE)</f>
        <v>#N/A</v>
      </c>
      <c r="F4" s="41" t="s">
        <v>1598</v>
      </c>
      <c r="G4" s="20">
        <f>VLOOKUP(F4, 'Hitting Stats Score Converter'!$B$1:$AO$501, 40, FALSE)</f>
        <v>0.992</v>
      </c>
      <c r="H4" s="18" t="s">
        <v>1511</v>
      </c>
      <c r="I4" s="18" t="str">
        <f>VLOOKUP(H4, 'Hitting Stats Score Converter'!$B$1:$AO$501, 40, FALSE)</f>
        <v>#N/A</v>
      </c>
      <c r="J4" s="41" t="s">
        <v>1461</v>
      </c>
      <c r="K4" s="20">
        <f>VLOOKUP(J4, 'Hitting Stats Score Converter'!$B$1:$AO$501, 40, FALSE)</f>
        <v>0.0189882749</v>
      </c>
      <c r="L4" s="41" t="s">
        <v>1704</v>
      </c>
      <c r="M4" s="20">
        <f>VLOOKUP(L4, 'Hitting Stats Score Converter'!$B$1:$AO$501, 40, FALSE)</f>
        <v>-0.145224921</v>
      </c>
      <c r="N4" s="41" t="s">
        <v>1522</v>
      </c>
      <c r="O4" s="18" t="str">
        <f>VLOOKUP(N4, 'Hitting Stats Score Converter'!$B$1:$AO$501, 40, FALSE)</f>
        <v>#N/A</v>
      </c>
      <c r="P4" s="41" t="s">
        <v>1650</v>
      </c>
      <c r="Q4" s="20">
        <f>VLOOKUP(P4, 'Hitting Stats Score Converter'!$B$1:$AO$501, 40, FALSE)</f>
        <v>2.022676482</v>
      </c>
      <c r="R4" s="41" t="s">
        <v>1704</v>
      </c>
      <c r="S4" s="20">
        <f>VLOOKUP(R4, 'Hitting Stats Score Converter'!$B$1:$AO$501, 40, FALSE)</f>
        <v>-0.145224921</v>
      </c>
      <c r="T4" s="23"/>
      <c r="U4" s="23"/>
      <c r="V4" s="23"/>
      <c r="W4" s="23"/>
      <c r="X4" s="23"/>
      <c r="Y4" s="23"/>
      <c r="Z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G5" s="18" t="str">
        <f>VLOOKUP(F5, 'Hitting Stats Score Converter'!$B$1:$AO$501, 40, FALSE)</f>
        <v>#N/A</v>
      </c>
      <c r="I5" s="18" t="str">
        <f>VLOOKUP(H5, 'Hitting Stats Score Converter'!$B$1:$AO$501, 40, FALSE)</f>
        <v>#N/A</v>
      </c>
      <c r="J5" s="41" t="s">
        <v>1462</v>
      </c>
      <c r="K5" s="20">
        <f>VLOOKUP(J5, 'Hitting Stats Score Converter'!$B$1:$AO$501, 40, FALSE)</f>
        <v>-0.048408307</v>
      </c>
      <c r="L5" s="18"/>
      <c r="M5" s="18" t="str">
        <f>VLOOKUP(L5, 'Hitting Stats Score Converter'!$B$1:$AO$501, 40, FALSE)</f>
        <v>#N/A</v>
      </c>
      <c r="N5" s="41" t="s">
        <v>1619</v>
      </c>
      <c r="O5" s="20">
        <f>VLOOKUP(N5, 'Hitting Stats Score Converter'!$B$1:$AO$501, 40, FALSE)</f>
        <v>-0.096816614</v>
      </c>
      <c r="P5" s="41" t="s">
        <v>1522</v>
      </c>
      <c r="Q5" s="18" t="str">
        <f>VLOOKUP(P5, 'Hitting Stats Score Converter'!$B$1:$AO$501, 40, FALSE)</f>
        <v>#N/A</v>
      </c>
      <c r="R5" s="41" t="s">
        <v>1522</v>
      </c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O6" s="18" t="str">
        <f>VLOOKUP(L13, 'Hitting Stats Score Converter'!$B$1:$AO$501, 40, FALSE)</f>
        <v>#N/A</v>
      </c>
      <c r="Q6" s="18" t="str">
        <f>VLOOKUP(P6, 'Hitting Stats Score Converter'!$B$1:$AO$501, 40, FALSE)</f>
        <v>#N/A</v>
      </c>
      <c r="R6" s="41" t="s">
        <v>1461</v>
      </c>
      <c r="S6" s="20">
        <f>VLOOKUP(R6, 'Hitting Stats Score Converter'!$B$1:$AO$501, 40, FALSE)</f>
        <v>0.0189882749</v>
      </c>
      <c r="T6" s="23"/>
      <c r="U6" s="23"/>
      <c r="V6" s="23"/>
      <c r="W6" s="23"/>
      <c r="X6" s="23"/>
      <c r="Y6" s="23"/>
      <c r="Z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S9" s="23"/>
      <c r="T9" s="23"/>
      <c r="U9" s="23"/>
      <c r="V9" s="23"/>
      <c r="W9" s="23"/>
      <c r="X9" s="23"/>
      <c r="Y9" s="23"/>
      <c r="Z9" s="23"/>
    </row>
    <row r="10">
      <c r="A10" s="18">
        <v>1.0</v>
      </c>
      <c r="B10" s="41" t="s">
        <v>549</v>
      </c>
      <c r="C10" s="48" t="str">
        <f>VLOOKUP(B10, 'Pitching Stats Score Converter'!$B$1:$BB$211, 53, FALSE)</f>
        <v>#N/A</v>
      </c>
      <c r="D10" s="23"/>
      <c r="E10" s="23" t="str">
        <f>VLOOKUP(B10,'Pitching Stats Score Converter'!$B$1:$BB$200, 13, FALSE)</f>
        <v>#N/A</v>
      </c>
      <c r="F10" s="41" t="s">
        <v>469</v>
      </c>
      <c r="G10" s="47">
        <f>VLOOKUP(F10, 'Pitching Stats Score Converter'!$B$1:$BB$211, 53, FALSE)</f>
        <v>0.2107387436</v>
      </c>
      <c r="H10" s="76">
        <f>VLOOKUP(F10,'Pitching Stats Score Converter'!$B$1:$BB$200, 13, FALSE)</f>
        <v>1</v>
      </c>
      <c r="I10" s="23"/>
      <c r="J10" s="23"/>
      <c r="K10" s="23"/>
      <c r="L10" s="41" t="s">
        <v>1592</v>
      </c>
      <c r="M10" s="23"/>
      <c r="N10" s="41" t="s">
        <v>487</v>
      </c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18">
        <v>2.0</v>
      </c>
      <c r="B11" s="41" t="s">
        <v>652</v>
      </c>
      <c r="C11" s="47">
        <f>VLOOKUP(B11, 'Pitching Stats Score Converter'!$B$1:$BB$211, 53, FALSE)</f>
        <v>-0.1733884912</v>
      </c>
      <c r="D11" s="81"/>
      <c r="E11" s="78">
        <f>VLOOKUP(B11,'Pitching Stats Score Converter'!$B$1:$BB$200, 13, FALSE)</f>
        <v>6</v>
      </c>
      <c r="F11" s="41" t="s">
        <v>1860</v>
      </c>
      <c r="G11" s="47">
        <f>VLOOKUP(F11, 'Pitching Stats Score Converter'!$B$1:$BB$211, 53, FALSE)</f>
        <v>-0.4649971175</v>
      </c>
      <c r="H11" s="76">
        <f>VLOOKUP(F11,'Pitching Stats Score Converter'!$B$1:$BB$200, 13, FALSE)</f>
        <v>1</v>
      </c>
      <c r="I11" s="23"/>
      <c r="J11" s="23"/>
      <c r="K11" s="23"/>
      <c r="L11" s="41" t="s">
        <v>1894</v>
      </c>
      <c r="M11" s="23"/>
      <c r="N11" s="18" t="s">
        <v>1511</v>
      </c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18">
        <v>3.0</v>
      </c>
      <c r="B12" s="41" t="s">
        <v>433</v>
      </c>
      <c r="C12" s="48" t="str">
        <f>VLOOKUP(N12, 'Pitching Stats Score Converter'!$B$1:$BB$211, 53, FALSE)</f>
        <v>#N/A</v>
      </c>
      <c r="D12" s="77"/>
      <c r="E12" s="23" t="str">
        <f>VLOOKUP(N12,'Pitching Stats Score Converter'!$B$1:$BB$200, 13, FALSE)</f>
        <v>#N/A</v>
      </c>
      <c r="F12" s="41" t="s">
        <v>1870</v>
      </c>
      <c r="G12" s="47">
        <f>VLOOKUP(F12, 'Pitching Stats Score Converter'!$B$1:$BB$211, 53, FALSE)</f>
        <v>0.3252660056</v>
      </c>
      <c r="H12" s="76">
        <f>VLOOKUP(F12,'Pitching Stats Score Converter'!$B$1:$BB$200, 13, FALSE)</f>
        <v>1</v>
      </c>
      <c r="I12" s="23"/>
      <c r="J12" s="23"/>
      <c r="K12" s="23"/>
      <c r="L12" s="41" t="s">
        <v>1594</v>
      </c>
      <c r="M12" s="23"/>
      <c r="N12" s="41" t="s">
        <v>1895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18">
        <v>4.0</v>
      </c>
      <c r="B13" s="41" t="s">
        <v>637</v>
      </c>
      <c r="C13" s="48" t="str">
        <f>VLOOKUP(B13, 'Pitching Stats Score Converter'!$B$1:$BB$211, 53, FALSE)</f>
        <v>#N/A</v>
      </c>
      <c r="D13" s="77"/>
      <c r="E13" s="23" t="str">
        <f>VLOOKUP(B13,'Pitching Stats Score Converter'!$B$1:$BB$200, 13, FALSE)</f>
        <v>#N/A</v>
      </c>
      <c r="F13" s="41" t="s">
        <v>1896</v>
      </c>
      <c r="G13" s="48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K13" s="23"/>
      <c r="L13" s="41" t="s">
        <v>1897</v>
      </c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18">
        <v>5.0</v>
      </c>
      <c r="B14" s="41" t="s">
        <v>533</v>
      </c>
      <c r="C14" s="48" t="str">
        <f>VLOOKUP(B14, 'Pitching Stats Score Converter'!$B$1:$BB$211, 53, FALSE)</f>
        <v>#N/A</v>
      </c>
      <c r="D14" s="77"/>
      <c r="E14" s="23" t="str">
        <f>VLOOKUP(B14,'Pitching Stats Score Converter'!$B$1:$BB$200, 13, FALSE)</f>
        <v>#N/A</v>
      </c>
      <c r="F14" s="41" t="s">
        <v>458</v>
      </c>
      <c r="G14" s="48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41" t="s">
        <v>1898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18">
        <v>6.0</v>
      </c>
      <c r="B15" s="41" t="s">
        <v>1899</v>
      </c>
      <c r="C15" s="48" t="str">
        <f>VLOOKUP(B12, 'Pitching Stats Score Converter'!$B$1:$BB$211, 53, FALSE)</f>
        <v>#N/A</v>
      </c>
      <c r="D15" s="81">
        <v>44334.0</v>
      </c>
      <c r="E15" s="23" t="str">
        <f>VLOOKUP(B12,'Pitching Stats Score Converter'!$B$1:$BB$200, 13, FALSE)</f>
        <v>#N/A</v>
      </c>
      <c r="F15" s="41" t="s">
        <v>1900</v>
      </c>
      <c r="G15" s="48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18">
        <v>7.0</v>
      </c>
      <c r="B16" s="41" t="s">
        <v>615</v>
      </c>
      <c r="C16" s="47">
        <f>VLOOKUP(B16, 'Pitching Stats Score Converter'!$B$1:$BB$211, 53, FALSE)</f>
        <v>-0.3893569971</v>
      </c>
      <c r="D16" s="77">
        <v>44333.0</v>
      </c>
      <c r="E16" s="78">
        <f>VLOOKUP(B16,'Pitching Stats Score Converter'!$B$1:$BB$200, 13, FALSE)</f>
        <v>3.66</v>
      </c>
      <c r="F16" s="18" t="s">
        <v>1901</v>
      </c>
      <c r="G16" s="48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18">
        <v>8.0</v>
      </c>
      <c r="B17" s="41" t="s">
        <v>1902</v>
      </c>
      <c r="C17" s="48" t="str">
        <f>VLOOKUP(B17, 'Pitching Stats Score Converter'!$B$1:$BB$211, 53, FALSE)</f>
        <v>#N/A</v>
      </c>
      <c r="D17" s="77">
        <v>44331.0</v>
      </c>
      <c r="E17" s="23" t="str">
        <f>VLOOKUP(B17,'Pitching Stats Score Converter'!$B$1:$BB$200, 13, FALSE)</f>
        <v>#N/A</v>
      </c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18">
        <v>9.0</v>
      </c>
      <c r="B18" s="41" t="s">
        <v>626</v>
      </c>
      <c r="C18" s="48" t="str">
        <f>VLOOKUP(B18, 'Pitching Stats Score Converter'!$B$1:$BB$211, 53, FALSE)</f>
        <v>#N/A</v>
      </c>
      <c r="D18" s="77">
        <v>44335.0</v>
      </c>
      <c r="E18" s="23" t="str">
        <f>VLOOKUP(B18,'Pitching Stats Score Converter'!$B$1:$BB$200, 13, FALSE)</f>
        <v>#N/A</v>
      </c>
      <c r="G18" s="48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>
      <c r="A19" s="18">
        <v>10.0</v>
      </c>
      <c r="B19" s="18" t="s">
        <v>592</v>
      </c>
      <c r="C19" s="48" t="str">
        <f>VLOOKUP(B19, 'Pitching Stats Score Converter'!$B$1:$BB$211, 53, FALSE)</f>
        <v>#N/A</v>
      </c>
      <c r="D19" s="77">
        <v>44336.0</v>
      </c>
      <c r="E19" s="23" t="str">
        <f>VLOOKUP(B19,'Pitching Stats Score Converter'!$B$1:$BB$200, 13, FALSE)</f>
        <v>#N/A</v>
      </c>
      <c r="F19" s="23"/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>
      <c r="A22" s="18" t="s">
        <v>59</v>
      </c>
      <c r="B22" s="24">
        <f>C2+E2+G3+I2+K2+M2+O2+Q2+S2</f>
        <v>8.178215632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18" t="s">
        <v>60</v>
      </c>
      <c r="B23" s="24">
        <f>C11+G10+G11+G12</f>
        <v>-0.1023808596</v>
      </c>
      <c r="C23" s="19">
        <v>3.0</v>
      </c>
      <c r="D23" s="24">
        <f>(9-C23)*3*0.23</f>
        <v>4.14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18" t="s">
        <v>1889</v>
      </c>
      <c r="B25" s="23">
        <f>IFERROR(__xludf.DUMMYFUNCTION("COUNTUNIQUE(B2:B7, D2:D7, F2:F7, H2:H7, J2:J7, L2:L7, N2:N7, P3:P7, R5:R7, B10:B19, F11:F19)"),33.0)</f>
        <v>33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conditionalFormatting sqref="F14">
    <cfRule type="expression" dxfId="5" priority="1">
      <formula>" =match(C2,indirect(='Johnny Bartel'!A:A),0)"</formula>
    </cfRule>
  </conditionalFormatting>
  <conditionalFormatting sqref="B12">
    <cfRule type="expression" dxfId="5" priority="2">
      <formula>" =match(C2,indirect(='Johnny Bartel'!A:A),0)"</formula>
    </cfRule>
  </conditionalFormatting>
  <conditionalFormatting sqref="F10">
    <cfRule type="expression" dxfId="5" priority="3">
      <formula>" =match(C2,indirect(='Johnny Bartel'!A:A),0)"</formula>
    </cfRule>
  </conditionalFormatting>
  <conditionalFormatting sqref="N10">
    <cfRule type="expression" dxfId="5" priority="4">
      <formula>" =match(C2,indirect(='Johnny Bartel'!A:A),0)"</formula>
    </cfRule>
  </conditionalFormatting>
  <conditionalFormatting sqref="F12">
    <cfRule type="expression" dxfId="5" priority="5">
      <formula>" =match(C2,indirect(='Johnny Bartel'!A:A),0)"</formula>
    </cfRule>
  </conditionalFormatting>
  <conditionalFormatting sqref="F11">
    <cfRule type="expression" dxfId="5" priority="6">
      <formula>" =match(C2,indirect(='Johnny Bartel'!A:A),0)"</formula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9.86"/>
    <col customWidth="1" min="3" max="3" width="6.86"/>
    <col customWidth="1" min="4" max="4" width="15.14"/>
    <col customWidth="1" min="5" max="5" width="7.0"/>
    <col customWidth="1" min="6" max="6" width="20.14"/>
    <col customWidth="1" min="7" max="7" width="7.0"/>
    <col customWidth="1" min="8" max="8" width="17.86"/>
    <col customWidth="1" min="9" max="9" width="7.0"/>
    <col customWidth="1" min="10" max="10" width="17.0"/>
    <col customWidth="1" min="11" max="11" width="6.86"/>
    <col customWidth="1" min="12" max="12" width="15.71"/>
    <col customWidth="1" min="13" max="13" width="6.86"/>
    <col customWidth="1" min="14" max="14" width="14.86"/>
    <col customWidth="1" min="15" max="15" width="7.0"/>
    <col customWidth="1" min="16" max="16" width="17.71"/>
    <col customWidth="1" min="17" max="17" width="6.86"/>
    <col customWidth="1" min="18" max="18" width="17.86"/>
    <col customWidth="1" min="19" max="19" width="7.0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41" t="s">
        <v>1573</v>
      </c>
      <c r="C2" s="18" t="str">
        <f>VLOOKUP(B2, 'Hitting Stats Score Converter'!$B$1:$AO$501, 40, FALSE)</f>
        <v>#N/A</v>
      </c>
      <c r="D2" s="41" t="s">
        <v>1590</v>
      </c>
      <c r="E2" s="20">
        <f>VLOOKUP(D2, 'Hitting Stats Score Converter'!$B$1:$AO$501, 40, FALSE)</f>
        <v>2.287129124</v>
      </c>
      <c r="F2" s="41" t="s">
        <v>1707</v>
      </c>
      <c r="G2" s="20">
        <f>VLOOKUP(F2, 'Hitting Stats Score Converter'!$B$1:$AO$501, 40, FALSE)</f>
        <v>0.496</v>
      </c>
      <c r="H2" s="41" t="s">
        <v>1569</v>
      </c>
      <c r="I2" s="18" t="str">
        <f>VLOOKUP(H2, 'Hitting Stats Score Converter'!$B$1:$AO$501, 40, FALSE)</f>
        <v>#N/A</v>
      </c>
      <c r="J2" s="41" t="s">
        <v>1518</v>
      </c>
      <c r="K2" s="20">
        <f>VLOOKUP(J2, 'Hitting Stats Score Converter'!$B$1:$AO$501, 40, FALSE)</f>
        <v>-0.048408307</v>
      </c>
      <c r="L2" s="41" t="s">
        <v>1766</v>
      </c>
      <c r="M2" s="20">
        <f>VLOOKUP(L2, 'Hitting Stats Score Converter'!$B$1:$AO$501, 40, FALSE)</f>
        <v>0.6098598678</v>
      </c>
      <c r="N2" s="41" t="s">
        <v>1755</v>
      </c>
      <c r="O2" s="20">
        <f>VLOOKUP(N2, 'Hitting Stats Score Converter'!$B$1:$AO$501, 40, FALSE)</f>
        <v>0.176775079</v>
      </c>
      <c r="P2" s="41" t="s">
        <v>1484</v>
      </c>
      <c r="Q2" s="20">
        <f>VLOOKUP(P2, 'Hitting Stats Score Converter'!$B$1:$AO$501, 40, FALSE)</f>
        <v>0.399183386</v>
      </c>
      <c r="R2" s="41" t="s">
        <v>1732</v>
      </c>
      <c r="S2" s="20">
        <f>VLOOKUP(R2, 'Hitting Stats Score Converter'!$B$1:$AO$501, 40, FALSE)</f>
        <v>2.174929934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41" t="s">
        <v>1762</v>
      </c>
      <c r="C3" s="20">
        <f>VLOOKUP(B3, 'Hitting Stats Score Converter'!$B$1:$AO$501, 40, FALSE)</f>
        <v>2.335537431</v>
      </c>
      <c r="D3" s="18" t="s">
        <v>1528</v>
      </c>
      <c r="E3" s="20">
        <f>VLOOKUP(D3, 'Hitting Stats Score Converter'!$B$1:$AO$501, 40, FALSE)</f>
        <v>1.679</v>
      </c>
      <c r="F3" s="41" t="s">
        <v>1472</v>
      </c>
      <c r="G3" s="20">
        <f>VLOOKUP(F3, 'Hitting Stats Score Converter'!$B$1:$AO$501, 40, FALSE)</f>
        <v>0</v>
      </c>
      <c r="H3" s="41" t="s">
        <v>1542</v>
      </c>
      <c r="I3" s="20">
        <f>VLOOKUP(H3, 'Hitting Stats Score Converter'!$B$1:$AO$501, 40, FALSE)</f>
        <v>1.134591693</v>
      </c>
      <c r="J3" s="18" t="s">
        <v>1604</v>
      </c>
      <c r="K3" s="20">
        <f>VLOOKUP(J3, 'Hitting Stats Score Converter'!$B$1:$AO$501, 40, FALSE)</f>
        <v>0.943591693</v>
      </c>
      <c r="L3" s="41" t="s">
        <v>1770</v>
      </c>
      <c r="M3" s="18" t="str">
        <f>VLOOKUP(L3, 'Hitting Stats Score Converter'!$B$1:$AO$501, 40, FALSE)</f>
        <v>#N/A</v>
      </c>
      <c r="N3" s="75" t="s">
        <v>1497</v>
      </c>
      <c r="O3" s="20">
        <f>VLOOKUP(N3, 'Hitting Stats Score Converter'!$B$1:$AO$501, 40, FALSE)</f>
        <v>0.8009299339</v>
      </c>
      <c r="P3" s="41" t="s">
        <v>1733</v>
      </c>
      <c r="Q3" s="20">
        <f>VLOOKUP(P3, 'Hitting Stats Score Converter'!$B$1:$AO$501, 40, FALSE)</f>
        <v>0</v>
      </c>
      <c r="R3" s="41" t="s">
        <v>1604</v>
      </c>
      <c r="S3" s="20">
        <f>VLOOKUP(R3, 'Hitting Stats Score Converter'!$B$1:$AO$501, 40, FALSE)</f>
        <v>0.943591693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41" t="s">
        <v>1569</v>
      </c>
      <c r="C4" s="18" t="str">
        <f>VLOOKUP(B4, 'Hitting Stats Score Converter'!$B$1:$AO$501, 40, FALSE)</f>
        <v>#N/A</v>
      </c>
      <c r="D4" s="41"/>
      <c r="E4" s="18" t="str">
        <f>VLOOKUP(D4, 'Hitting Stats Score Converter'!$B$1:$AO$501, 40, FALSE)</f>
        <v>#N/A</v>
      </c>
      <c r="F4" s="41" t="s">
        <v>1749</v>
      </c>
      <c r="G4" s="18" t="str">
        <f>VLOOKUP(F4, 'Hitting Stats Score Converter'!$B$1:$AO$501, 40, FALSE)</f>
        <v>#N/A</v>
      </c>
      <c r="H4" s="41" t="s">
        <v>1712</v>
      </c>
      <c r="I4" s="20">
        <f>VLOOKUP(H4, 'Hitting Stats Score Converter'!$B$1:$AO$501, 40, FALSE)</f>
        <v>0.447591693</v>
      </c>
      <c r="J4" s="41" t="s">
        <v>1499</v>
      </c>
      <c r="K4" s="18" t="str">
        <f>VLOOKUP(J4, 'Hitting Stats Score Converter'!$B$1:$AO$501, 40, FALSE)</f>
        <v>#N/A</v>
      </c>
      <c r="L4" s="18"/>
      <c r="M4" s="18" t="str">
        <f>VLOOKUP(L4, 'Hitting Stats Score Converter'!$B$1:$AO$501, 40, FALSE)</f>
        <v>#N/A</v>
      </c>
      <c r="N4" s="18"/>
      <c r="O4" s="18" t="str">
        <f>VLOOKUP(N4, 'Hitting Stats Score Converter'!$B$1:$AO$501, 40, FALSE)</f>
        <v>#N/A</v>
      </c>
      <c r="P4" s="18"/>
      <c r="Q4" s="18" t="str">
        <f>VLOOKUP(P4, 'Hitting Stats Score Converter'!$B$1:$AO$501, 40, FALSE)</f>
        <v>#N/A</v>
      </c>
      <c r="R4" s="41" t="s">
        <v>1542</v>
      </c>
      <c r="S4" s="20">
        <f>VLOOKUP(R4, 'Hitting Stats Score Converter'!$B$1:$AO$501, 40, FALSE)</f>
        <v>1.134591693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18" t="s">
        <v>1903</v>
      </c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 t="s">
        <v>1569</v>
      </c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 t="s">
        <v>1528</v>
      </c>
      <c r="S6" s="20">
        <f>VLOOKUP(R6, 'Hitting Stats Score Converter'!$B$1:$AO$501, 40, FALSE)</f>
        <v>1.679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 t="s">
        <v>1712</v>
      </c>
      <c r="S7" s="20">
        <f>VLOOKUP(R7, 'Hitting Stats Score Converter'!$B$1:$AO$501, 40, FALSE)</f>
        <v>0.447591693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41" t="s">
        <v>534</v>
      </c>
      <c r="C10" s="48" t="str">
        <f>VLOOKUP(B10, 'Pitching Stats Score Converter'!$B$1:$BB$211, 53, FALSE)</f>
        <v>#N/A</v>
      </c>
      <c r="D10" s="23"/>
      <c r="E10" s="23" t="str">
        <f>VLOOKUP(B10,'Pitching Stats Score Converter'!$B$1:$BB$200, 13, FALSE)</f>
        <v>#N/A</v>
      </c>
      <c r="F10" s="41" t="s">
        <v>1679</v>
      </c>
      <c r="G10" s="48" t="str">
        <f>VLOOKUP(F10, 'Pitching Stats Score Converter'!$B$1:$BB$211, 53, FALSE)</f>
        <v>#N/A</v>
      </c>
      <c r="H10" s="52" t="str">
        <f>VLOOKUP(F10,'Pitching Stats Score Converter'!$B$1:$BB$200, 13, FALSE)</f>
        <v>#N/A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41" t="s">
        <v>624</v>
      </c>
      <c r="C11" s="48" t="str">
        <f>VLOOKUP(B11, 'Pitching Stats Score Converter'!$B$1:$BB$211, 53, FALSE)</f>
        <v>#N/A</v>
      </c>
      <c r="D11" s="23"/>
      <c r="E11" s="23" t="str">
        <f>VLOOKUP(B11,'Pitching Stats Score Converter'!$B$1:$BB$200, 13, FALSE)</f>
        <v>#N/A</v>
      </c>
      <c r="F11" s="41" t="s">
        <v>1904</v>
      </c>
      <c r="G11" s="48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41" t="s">
        <v>518</v>
      </c>
      <c r="C12" s="48" t="str">
        <f>VLOOKUP(B12, 'Pitching Stats Score Converter'!$B$1:$BB$211, 53, FALSE)</f>
        <v>#N/A</v>
      </c>
      <c r="D12" s="82"/>
      <c r="E12" s="23" t="str">
        <f>VLOOKUP(B12,'Pitching Stats Score Converter'!$B$1:$BB$200, 13, FALSE)</f>
        <v>#N/A</v>
      </c>
      <c r="F12" s="41" t="s">
        <v>448</v>
      </c>
      <c r="G12" s="47">
        <f>VLOOKUP(F12, 'Pitching Stats Score Converter'!$B$1:$BB$211, 53, FALSE)</f>
        <v>-0.8097066939</v>
      </c>
      <c r="H12" s="76">
        <f>VLOOKUP(F12,'Pitching Stats Score Converter'!$B$1:$BB$200, 13, FALSE)</f>
        <v>1.33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41" t="s">
        <v>601</v>
      </c>
      <c r="C13" s="48" t="str">
        <f>VLOOKUP(B13, 'Pitching Stats Score Converter'!$B$1:$BB$211, 53, FALSE)</f>
        <v>#N/A</v>
      </c>
      <c r="D13" s="23"/>
      <c r="E13" s="23" t="str">
        <f>VLOOKUP(B13,'Pitching Stats Score Converter'!$B$1:$BB$200, 13, FALSE)</f>
        <v>#N/A</v>
      </c>
      <c r="F13" s="41" t="s">
        <v>1905</v>
      </c>
      <c r="G13" s="48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18" t="s">
        <v>540</v>
      </c>
      <c r="C14" s="48" t="str">
        <f>VLOOKUP(B14, 'Pitching Stats Score Converter'!$B$1:$BB$211, 53, FALSE)</f>
        <v>#N/A</v>
      </c>
      <c r="D14" s="82"/>
      <c r="E14" s="23" t="str">
        <f>VLOOKUP(B14,'Pitching Stats Score Converter'!$B$1:$BB$200, 13, FALSE)</f>
        <v>#N/A</v>
      </c>
      <c r="F14" s="41" t="s">
        <v>1906</v>
      </c>
      <c r="G14" s="48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18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75" t="s">
        <v>1907</v>
      </c>
      <c r="C15" s="48" t="str">
        <f>VLOOKUP(B15, 'Pitching Stats Score Converter'!$B$1:$BB$211, 53, FALSE)</f>
        <v>#N/A</v>
      </c>
      <c r="D15" s="82"/>
      <c r="E15" s="23" t="str">
        <f>VLOOKUP(B15,'Pitching Stats Score Converter'!$B$1:$BB$200, 13, FALSE)</f>
        <v>#N/A</v>
      </c>
      <c r="F15" s="18" t="s">
        <v>517</v>
      </c>
      <c r="G15" s="47">
        <f>VLOOKUP(F15, 'Pitching Stats Score Converter'!$B$1:$BB$211, 53, FALSE)</f>
        <v>0.7708195523</v>
      </c>
      <c r="H15" s="76">
        <f>VLOOKUP(F15,'Pitching Stats Score Converter'!$B$1:$BB$200, 13, FALSE)</f>
        <v>1.33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37" t="s">
        <v>536</v>
      </c>
      <c r="C16" s="48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41" t="s">
        <v>456</v>
      </c>
      <c r="G16" s="48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18" t="s">
        <v>1908</v>
      </c>
      <c r="C17" s="48" t="str">
        <f>VLOOKUP(B17, 'Pitching Stats Score Converter'!$B$1:$BB$211, 53, FALSE)</f>
        <v>#N/A</v>
      </c>
      <c r="D17" s="82"/>
      <c r="E17" s="23" t="str">
        <f>VLOOKUP(B17,'Pitching Stats Score Converter'!$B$1:$BB$200, 13, FALSE)</f>
        <v>#N/A</v>
      </c>
      <c r="F17" s="41" t="s">
        <v>1909</v>
      </c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41" t="s">
        <v>638</v>
      </c>
      <c r="C18" s="47">
        <f>VLOOKUP(B18, 'Pitching Stats Score Converter'!$B$1:$BB$211, 53, FALSE)</f>
        <v>2.419013767</v>
      </c>
      <c r="D18" s="83"/>
      <c r="E18" s="78">
        <f>VLOOKUP(B18,'Pitching Stats Score Converter'!$B$1:$BB$200, 13, FALSE)</f>
        <v>5.33</v>
      </c>
      <c r="F18" s="41" t="s">
        <v>498</v>
      </c>
      <c r="G18" s="48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41" t="s">
        <v>613</v>
      </c>
      <c r="C19" s="48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C3+E2+G2+I3+K2+M2+O2+Q2+S2</f>
        <v>9.565598208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C18+G12+G15+D23</f>
        <v>3.077026626</v>
      </c>
      <c r="C23" s="19">
        <f>E18+H12+H15</f>
        <v>7.99</v>
      </c>
      <c r="D23" s="24">
        <f>(9-C23)*3*0.23</f>
        <v>0.6969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R3:R7, B10:B19, F10:F19)"),39.0)</f>
        <v>39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conditionalFormatting sqref="F18">
    <cfRule type="expression" dxfId="5" priority="1">
      <formula>" =match(C2,indirect(='Johnny Bartel'!A:A),0)"</formula>
    </cfRule>
  </conditionalFormatting>
  <conditionalFormatting sqref="B19">
    <cfRule type="expression" dxfId="5" priority="2">
      <formula>" =match(C2,indirect(='Johnny Bartel'!A:A),0)"</formula>
    </cfRule>
  </conditionalFormatting>
  <conditionalFormatting sqref="F16">
    <cfRule type="expression" dxfId="5" priority="3">
      <formula>" =match(C2,indirect(='Johnny Bartel'!A:A),0)"</formula>
    </cfRule>
  </conditionalFormatting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5.14"/>
    <col customWidth="1" min="3" max="3" width="7.0"/>
    <col customWidth="1" min="4" max="4" width="16.71"/>
    <col customWidth="1" min="5" max="5" width="6.86"/>
    <col customWidth="1" min="6" max="6" width="15.57"/>
    <col customWidth="1" min="7" max="7" width="6.86"/>
    <col customWidth="1" min="8" max="8" width="16.43"/>
    <col customWidth="1" min="9" max="9" width="7.0"/>
    <col customWidth="1" min="10" max="10" width="14.43"/>
    <col customWidth="1" min="11" max="11" width="6.86"/>
    <col customWidth="1" min="12" max="12" width="12.71"/>
    <col customWidth="1" min="13" max="13" width="6.86"/>
    <col customWidth="1" min="14" max="14" width="14.0"/>
    <col customWidth="1" min="15" max="15" width="7.0"/>
    <col customWidth="1" min="16" max="16" width="12.71"/>
    <col customWidth="1" min="17" max="17" width="6.86"/>
    <col customWidth="1" min="18" max="18" width="17.0"/>
    <col customWidth="1" min="19" max="19" width="6.86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</row>
    <row r="2">
      <c r="A2" s="18">
        <v>1.0</v>
      </c>
      <c r="B2" s="18" t="s">
        <v>1490</v>
      </c>
      <c r="C2" s="18" t="str">
        <f>VLOOKUP(B2, 'Hitting Stats Score Converter'!$B$1:$AO$501, 40, FALSE)</f>
        <v>#N/A</v>
      </c>
      <c r="D2" s="18" t="s">
        <v>1550</v>
      </c>
      <c r="E2" s="20">
        <f>VLOOKUP(D2, 'Hitting Stats Score Converter'!$B$1:$AO$501, 40, FALSE)</f>
        <v>-0.145224921</v>
      </c>
      <c r="F2" s="18" t="s">
        <v>1607</v>
      </c>
      <c r="G2" s="20">
        <f>VLOOKUP(F2, 'Hitting Stats Score Converter'!$B$1:$AO$501, 40, FALSE)</f>
        <v>1.437790883</v>
      </c>
      <c r="H2" s="18" t="s">
        <v>1683</v>
      </c>
      <c r="I2" s="20">
        <f>VLOOKUP(H2, 'Hitting Stats Score Converter'!$B$1:$AO$501, 40, FALSE)</f>
        <v>2.688875672</v>
      </c>
      <c r="J2" s="18" t="s">
        <v>1708</v>
      </c>
      <c r="K2" s="20">
        <f>VLOOKUP(J2, 'Hitting Stats Score Converter'!$B$1:$AO$501, 40, FALSE)</f>
        <v>-0.048408307</v>
      </c>
      <c r="L2" s="18" t="s">
        <v>1587</v>
      </c>
      <c r="M2" s="18" t="str">
        <f>VLOOKUP(L2, 'Hitting Stats Score Converter'!$B$1:$AO$501, 40, FALSE)</f>
        <v>#N/A</v>
      </c>
      <c r="N2" s="18" t="s">
        <v>1750</v>
      </c>
      <c r="O2" s="20">
        <f>VLOOKUP(N2, 'Hitting Stats Score Converter'!$B$1:$AO$501, 40, FALSE)</f>
        <v>0.2565216269</v>
      </c>
      <c r="P2" s="18" t="s">
        <v>1436</v>
      </c>
      <c r="Q2" s="20">
        <f>VLOOKUP(P2, 'Hitting Stats Score Converter'!$B$1:$AO$501, 40, FALSE)</f>
        <v>-0.382758273</v>
      </c>
      <c r="R2" s="18" t="s">
        <v>1716</v>
      </c>
      <c r="S2" s="20">
        <f>VLOOKUP(R2, 'Hitting Stats Score Converter'!$B$1:$AO$501, 40, FALSE)</f>
        <v>-0.048408307</v>
      </c>
      <c r="T2" s="23"/>
      <c r="U2" s="23"/>
      <c r="V2" s="23"/>
      <c r="W2" s="23"/>
      <c r="X2" s="23"/>
      <c r="Y2" s="23"/>
      <c r="Z2" s="23"/>
    </row>
    <row r="3">
      <c r="A3" s="18">
        <v>2.0</v>
      </c>
      <c r="B3" s="23"/>
      <c r="C3" s="18" t="str">
        <f>VLOOKUP(B3, 'Hitting Stats Score Converter'!$B$1:$AO$501, 40, FALSE)</f>
        <v>#N/A</v>
      </c>
      <c r="D3" s="18"/>
      <c r="E3" s="18" t="str">
        <f>VLOOKUP(D3, 'Hitting Stats Score Converter'!$B$1:$AO$501, 40, FALSE)</f>
        <v>#N/A</v>
      </c>
      <c r="F3" s="18"/>
      <c r="G3" s="18" t="str">
        <f>VLOOKUP(F3, 'Hitting Stats Score Converter'!$B$1:$AO$501, 40, FALSE)</f>
        <v>#N/A</v>
      </c>
      <c r="H3" s="18" t="s">
        <v>1723</v>
      </c>
      <c r="I3" s="20">
        <f>VLOOKUP(H3, 'Hitting Stats Score Converter'!$B$1:$AO$501, 40, FALSE)</f>
        <v>0.8493382409</v>
      </c>
      <c r="J3" s="41" t="s">
        <v>1460</v>
      </c>
      <c r="K3" s="20">
        <f>VLOOKUP(J3, 'Hitting Stats Score Converter'!$B$1:$AO$501, 40, FALSE)</f>
        <v>2.175</v>
      </c>
      <c r="L3" s="41" t="s">
        <v>1508</v>
      </c>
      <c r="M3" s="20">
        <f>VLOOKUP(L3, 'Hitting Stats Score Converter'!$B$1:$AO$501, 40, FALSE)</f>
        <v>-0.048408307</v>
      </c>
      <c r="N3" s="41" t="s">
        <v>1577</v>
      </c>
      <c r="O3" s="20">
        <f>VLOOKUP(N3, 'Hitting Stats Score Converter'!$B$1:$AO$501, 40, FALSE)</f>
        <v>0.447591693</v>
      </c>
      <c r="P3" s="18"/>
      <c r="Q3" s="18" t="str">
        <f>VLOOKUP(P3, 'Hitting Stats Score Converter'!$B$1:$AO$501, 40, FALSE)</f>
        <v>#N/A</v>
      </c>
      <c r="R3" s="18"/>
      <c r="S3" s="18" t="str">
        <f>VLOOKUP(R3, 'Hitting Stats Score Converter'!$B$1:$AO$501, 40, FALSE)</f>
        <v>#N/A</v>
      </c>
      <c r="T3" s="23"/>
      <c r="U3" s="23"/>
      <c r="V3" s="23"/>
      <c r="W3" s="23"/>
      <c r="X3" s="23"/>
      <c r="Y3" s="23"/>
      <c r="Z3" s="23"/>
    </row>
    <row r="4">
      <c r="A4" s="18">
        <v>3.0</v>
      </c>
      <c r="B4" s="23"/>
      <c r="C4" s="18" t="str">
        <f>VLOOKUP(B4, 'Hitting Stats Score Converter'!$B$1:$AO$501, 40, FALSE)</f>
        <v>#N/A</v>
      </c>
      <c r="D4" s="18"/>
      <c r="E4" s="18" t="str">
        <f>VLOOKUP(D4, 'Hitting Stats Score Converter'!$B$1:$AO$501, 40, FALSE)</f>
        <v>#N/A</v>
      </c>
      <c r="F4" s="18"/>
      <c r="G4" s="18" t="str">
        <f>VLOOKUP(F4, 'Hitting Stats Score Converter'!$B$1:$AO$501, 40, FALSE)</f>
        <v>#N/A</v>
      </c>
      <c r="H4" s="18"/>
      <c r="I4" s="18" t="str">
        <f>VLOOKUP(H4, 'Hitting Stats Score Converter'!$B$1:$AO$501, 40, FALSE)</f>
        <v>#N/A</v>
      </c>
      <c r="J4" s="18"/>
      <c r="K4" s="18" t="str">
        <f>VLOOKUP(J4, 'Hitting Stats Score Converter'!$B$1:$AO$501, 40, FALSE)</f>
        <v>#N/A</v>
      </c>
      <c r="L4" s="18"/>
      <c r="M4" s="18" t="str">
        <f>VLOOKUP(L4, 'Hitting Stats Score Converter'!$B$1:$AO$501, 40, FALSE)</f>
        <v>#N/A</v>
      </c>
      <c r="N4" s="18"/>
      <c r="O4" s="18" t="str">
        <f>VLOOKUP(N4, 'Hitting Stats Score Converter'!$B$1:$AO$501, 40, FALSE)</f>
        <v>#N/A</v>
      </c>
      <c r="P4" s="18"/>
      <c r="Q4" s="18" t="str">
        <f>VLOOKUP(P4, 'Hitting Stats Score Converter'!$B$1:$AO$501, 40, FALSE)</f>
        <v>#N/A</v>
      </c>
      <c r="R4" s="18"/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/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18">
        <v>1.0</v>
      </c>
      <c r="B10" s="18" t="s">
        <v>446</v>
      </c>
      <c r="C10" s="47">
        <f>VLOOKUP(B10, 'Pitching Stats Score Converter'!$B$1:$BB$211, 53, FALSE)</f>
        <v>-1.475142544</v>
      </c>
      <c r="D10" s="23"/>
      <c r="E10" s="78">
        <f>VLOOKUP(B10,'Pitching Stats Score Converter'!$B$1:$BB$200, 13, FALSE)</f>
        <v>8</v>
      </c>
      <c r="F10" s="41" t="s">
        <v>1862</v>
      </c>
      <c r="G10" s="47">
        <f>VLOOKUP(F10, 'Pitching Stats Score Converter'!$B$1:$BB$211, 53, FALSE)</f>
        <v>1.990135397</v>
      </c>
      <c r="H10" s="76">
        <f>VLOOKUP(F10,'Pitching Stats Score Converter'!$B$1:$BB$200, 13, FALSE)</f>
        <v>1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18">
        <v>2.0</v>
      </c>
      <c r="B11" s="18" t="s">
        <v>1844</v>
      </c>
      <c r="C11" s="47">
        <f>VLOOKUP(B11, 'Pitching Stats Score Converter'!$B$1:$BB$211, 53, FALSE)</f>
        <v>3.215037169</v>
      </c>
      <c r="D11" s="23"/>
      <c r="E11" s="78">
        <f>VLOOKUP(B11,'Pitching Stats Score Converter'!$B$1:$BB$200, 13, FALSE)</f>
        <v>4.66</v>
      </c>
      <c r="F11" s="18" t="s">
        <v>1857</v>
      </c>
      <c r="G11" s="47">
        <f>VLOOKUP(F11, 'Pitching Stats Score Converter'!$B$1:$BB$211, 53, FALSE)</f>
        <v>-0.1156550523</v>
      </c>
      <c r="H11" s="76">
        <f>VLOOKUP(F11,'Pitching Stats Score Converter'!$B$1:$BB$200, 13, FALSE)</f>
        <v>0.33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18">
        <v>3.0</v>
      </c>
      <c r="B12" s="18" t="s">
        <v>616</v>
      </c>
      <c r="C12" s="48" t="str">
        <f>VLOOKUP(B12, 'Pitching Stats Score Converter'!$B$1:$BB$211, 53, FALSE)</f>
        <v>#N/A</v>
      </c>
      <c r="D12" s="23"/>
      <c r="E12" s="23" t="str">
        <f>VLOOKUP(B12,'Pitching Stats Score Converter'!$B$1:$BB$200, 13, FALSE)</f>
        <v>#N/A</v>
      </c>
      <c r="F12" s="23"/>
      <c r="G12" s="48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18">
        <v>4.0</v>
      </c>
      <c r="B13" s="18" t="s">
        <v>607</v>
      </c>
      <c r="C13" s="47">
        <f>VLOOKUP(B13, 'Pitching Stats Score Converter'!$B$1:$BB$211, 53, FALSE)</f>
        <v>4.640415561</v>
      </c>
      <c r="D13" s="23"/>
      <c r="E13" s="78">
        <f>VLOOKUP(B13,'Pitching Stats Score Converter'!$B$1:$BB$200, 13, FALSE)</f>
        <v>5.66</v>
      </c>
      <c r="F13" s="23"/>
      <c r="G13" s="48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18">
        <v>5.0</v>
      </c>
      <c r="B14" s="18" t="s">
        <v>608</v>
      </c>
      <c r="C14" s="48" t="str">
        <f>VLOOKUP(B14, 'Pitching Stats Score Converter'!$B$1:$BB$211, 53, FALSE)</f>
        <v>#N/A</v>
      </c>
      <c r="D14" s="23"/>
      <c r="E14" s="23" t="str">
        <f>VLOOKUP(B14,'Pitching Stats Score Converter'!$B$1:$BB$200, 13, FALSE)</f>
        <v>#N/A</v>
      </c>
      <c r="F14" s="23"/>
      <c r="G14" s="48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18">
        <v>6.0</v>
      </c>
      <c r="B15" s="18" t="s">
        <v>1910</v>
      </c>
      <c r="C15" s="48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23"/>
      <c r="G15" s="48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18">
        <v>7.0</v>
      </c>
      <c r="B16" s="18" t="s">
        <v>633</v>
      </c>
      <c r="C16" s="48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23"/>
      <c r="G16" s="48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18">
        <v>8.0</v>
      </c>
      <c r="B17" s="23"/>
      <c r="C17" s="48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23"/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18">
        <v>9.0</v>
      </c>
      <c r="B18" s="23"/>
      <c r="C18" s="48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48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>
      <c r="A19" s="18">
        <v>10.0</v>
      </c>
      <c r="B19" s="18"/>
      <c r="C19" s="48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>
      <c r="A22" s="18" t="s">
        <v>59</v>
      </c>
      <c r="B22" s="24">
        <f>E2+G2+I2+K2+M3+O2+Q2+S2</f>
        <v>3.709980067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18" t="s">
        <v>60</v>
      </c>
      <c r="B23" s="24">
        <f>C10+G10+G11</f>
        <v>0.3993378011</v>
      </c>
      <c r="C23" s="79" t="str">
        <f>E16+H11</f>
        <v>#N/A</v>
      </c>
      <c r="D23" s="24" t="str">
        <f>(9-C23)*3*0.23</f>
        <v>#N/A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18" t="s">
        <v>1889</v>
      </c>
      <c r="B25" s="23">
        <f>IFERROR(__xludf.DUMMYFUNCTION("COUNTUNIQUE(B2:B7, D2:D7, F2:F7, H2:H7, J2:J7, L2:L7, N2:N7, P2:P7, R2:R7, B10:B19, F10:F19)"),22.0)</f>
        <v>22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3.14"/>
    <col customWidth="1" min="2" max="2" width="17.86"/>
    <col customWidth="1" min="3" max="3" width="7.0"/>
    <col customWidth="1" min="4" max="4" width="24.0"/>
    <col customWidth="1" min="5" max="5" width="7.0"/>
    <col customWidth="1" min="6" max="6" width="16.14"/>
    <col customWidth="1" min="7" max="7" width="10.43"/>
    <col customWidth="1" min="8" max="8" width="17.86"/>
    <col customWidth="1" min="9" max="9" width="7.0"/>
    <col customWidth="1" min="10" max="10" width="19.86"/>
    <col customWidth="1" min="11" max="11" width="8.14"/>
    <col customWidth="1" min="12" max="12" width="18.0"/>
    <col customWidth="1" min="13" max="13" width="6.86"/>
    <col customWidth="1" min="14" max="14" width="17.43"/>
    <col customWidth="1" min="15" max="15" width="7.0"/>
    <col customWidth="1" min="16" max="16" width="18.0"/>
    <col customWidth="1" min="17" max="17" width="6.86"/>
    <col customWidth="1" min="18" max="18" width="17.86"/>
    <col customWidth="1" min="19" max="19" width="7.0"/>
    <col customWidth="1" min="20" max="20" width="15.57"/>
    <col customWidth="1" min="21" max="21" width="6.57"/>
    <col customWidth="1" min="22" max="22" width="10.43"/>
    <col customWidth="1" min="23" max="23" width="12.14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18" t="s">
        <v>452</v>
      </c>
      <c r="C2" s="20">
        <f>VLOOKUP(B2, 'Hitting Stats Score Converter'!$B$1:$AO$501, 40, FALSE)</f>
        <v>1.134591693</v>
      </c>
      <c r="D2" s="18" t="s">
        <v>1469</v>
      </c>
      <c r="E2" s="20">
        <f>VLOOKUP(D2, 'Hitting Stats Score Converter'!$B$1:$AO$501, 40, FALSE)</f>
        <v>1.060014723</v>
      </c>
      <c r="F2" s="18" t="s">
        <v>1695</v>
      </c>
      <c r="G2" s="20">
        <f>VLOOKUP(F2, 'Hitting Stats Score Converter'!$B$1:$AO$501, 40, FALSE)</f>
        <v>0.304241727</v>
      </c>
      <c r="H2" s="18" t="s">
        <v>1646</v>
      </c>
      <c r="I2" s="20">
        <f>VLOOKUP(H2, 'Hitting Stats Score Converter'!$B$1:$AO$501, 40, FALSE)</f>
        <v>0</v>
      </c>
      <c r="J2" s="18" t="s">
        <v>1496</v>
      </c>
      <c r="K2" s="20">
        <f>VLOOKUP(J2, 'Hitting Stats Score Converter'!$B$1:$AO$501, 40, FALSE)</f>
        <v>1.173338241</v>
      </c>
      <c r="L2" s="18" t="s">
        <v>1684</v>
      </c>
      <c r="M2" s="18" t="str">
        <f>VLOOKUP(L2, 'Hitting Stats Score Converter'!$B$1:$AO$501, 40, FALSE)</f>
        <v>#N/A</v>
      </c>
      <c r="N2" s="18" t="s">
        <v>1647</v>
      </c>
      <c r="O2" s="20">
        <f>VLOOKUP(N2, 'Hitting Stats Score Converter'!$B$1:$AO$501, 40, FALSE)</f>
        <v>1.933790883</v>
      </c>
      <c r="P2" s="18" t="s">
        <v>1672</v>
      </c>
      <c r="Q2" s="20">
        <f>VLOOKUP(P2, 'Hitting Stats Score Converter'!$B$1:$AO$501, 40, FALSE)</f>
        <v>0.7066764818</v>
      </c>
      <c r="R2" s="18" t="s">
        <v>1627</v>
      </c>
      <c r="S2" s="18" t="str">
        <f>VLOOKUP(R2, 'Hitting Stats Score Converter'!$B$1:$AO$501, 40, FALSE)</f>
        <v>#N/A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18" t="s">
        <v>1641</v>
      </c>
      <c r="C3" s="18" t="str">
        <f>VLOOKUP(B3, 'Hitting Stats Score Converter'!$B$1:$AO$501, 40, FALSE)</f>
        <v>#N/A</v>
      </c>
      <c r="D3" s="41" t="s">
        <v>1769</v>
      </c>
      <c r="E3" s="18" t="str">
        <f>VLOOKUP(D3, 'Hitting Stats Score Converter'!$B$1:$AO$501, 40, FALSE)</f>
        <v>#N/A</v>
      </c>
      <c r="F3" s="18" t="s">
        <v>1700</v>
      </c>
      <c r="G3" s="20">
        <f>VLOOKUP(F3, 'Hitting Stats Score Converter'!$B$1:$AO$501, 40, FALSE)</f>
        <v>0.496</v>
      </c>
      <c r="H3" s="41" t="s">
        <v>1769</v>
      </c>
      <c r="I3" s="18" t="str">
        <f>VLOOKUP(H3, 'Hitting Stats Score Converter'!$B$1:$AO$501, 40, FALSE)</f>
        <v>#N/A</v>
      </c>
      <c r="J3" s="18" t="s">
        <v>1635</v>
      </c>
      <c r="K3" s="20">
        <f>VLOOKUP(J3, 'Hitting Stats Score Converter'!$B$1:$AO$501, 40, FALSE)</f>
        <v>0.992</v>
      </c>
      <c r="L3" s="18" t="s">
        <v>1627</v>
      </c>
      <c r="M3" s="18" t="str">
        <f>VLOOKUP(L3, 'Hitting Stats Score Converter'!$B$1:$AO$501, 40, FALSE)</f>
        <v>#N/A</v>
      </c>
      <c r="N3" s="18" t="s">
        <v>1633</v>
      </c>
      <c r="O3" s="18" t="str">
        <f>VLOOKUP(N3, 'Hitting Stats Score Converter'!$B$1:$AO$501, 40, FALSE)</f>
        <v>#N/A</v>
      </c>
      <c r="P3" s="18" t="s">
        <v>1747</v>
      </c>
      <c r="Q3" s="20">
        <f>VLOOKUP(P3, 'Hitting Stats Score Converter'!$B$1:$AO$501, 40, FALSE)</f>
        <v>0</v>
      </c>
      <c r="R3" s="41" t="s">
        <v>1514</v>
      </c>
      <c r="S3" s="20">
        <f>VLOOKUP(R3, 'Hitting Stats Score Converter'!$B$1:$AO$501, 40, FALSE)</f>
        <v>-0.048408307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41" t="s">
        <v>1769</v>
      </c>
      <c r="C4" s="18" t="str">
        <f>VLOOKUP(B4, 'Hitting Stats Score Converter'!$B$1:$AO$501, 40, FALSE)</f>
        <v>#N/A</v>
      </c>
      <c r="D4" s="18" t="s">
        <v>1730</v>
      </c>
      <c r="E4" s="18" t="str">
        <f>VLOOKUP(D4, 'Hitting Stats Score Converter'!$B$1:$AO$501, 40, FALSE)</f>
        <v>#N/A</v>
      </c>
      <c r="F4" s="18" t="s">
        <v>1602</v>
      </c>
      <c r="G4" s="20">
        <f>VLOOKUP(F4, 'Hitting Stats Score Converter'!$B$1:$AO$501, 40, FALSE)</f>
        <v>1.219183386</v>
      </c>
      <c r="H4" s="84" t="s">
        <v>315</v>
      </c>
      <c r="I4" s="20">
        <f>VLOOKUP(H4, 'Hitting Stats Score Converter'!$B$1:$AO$501, 40, FALSE)</f>
        <v>0.447591693</v>
      </c>
      <c r="J4" s="18" t="s">
        <v>1700</v>
      </c>
      <c r="K4" s="20">
        <f>VLOOKUP(J4, 'Hitting Stats Score Converter'!$B$1:$AO$501, 40, FALSE)</f>
        <v>0.496</v>
      </c>
      <c r="L4" s="41" t="s">
        <v>1477</v>
      </c>
      <c r="M4" s="18" t="str">
        <f>VLOOKUP(L4, 'Hitting Stats Score Converter'!$B$1:$AO$501, 40, FALSE)</f>
        <v>#N/A</v>
      </c>
      <c r="N4" s="41" t="s">
        <v>1911</v>
      </c>
      <c r="O4" s="18" t="str">
        <f>VLOOKUP(N4, 'Hitting Stats Score Converter'!$B$1:$AO$501, 40, FALSE)</f>
        <v>#N/A</v>
      </c>
      <c r="P4" s="18" t="s">
        <v>1514</v>
      </c>
      <c r="Q4" s="20">
        <f>VLOOKUP(P4, 'Hitting Stats Score Converter'!$B$1:$AO$501, 40, FALSE)</f>
        <v>-0.048408307</v>
      </c>
      <c r="R4" s="18" t="s">
        <v>1769</v>
      </c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 t="s">
        <v>374</v>
      </c>
      <c r="E5" s="20">
        <f>VLOOKUP(D5, 'Hitting Stats Score Converter'!$B$1:$AO$501, 40, FALSE)</f>
        <v>0.3533382409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 t="s">
        <v>1602</v>
      </c>
      <c r="K5" s="20">
        <f>VLOOKUP(J5, 'Hitting Stats Score Converter'!$B$1:$AO$501, 40, FALSE)</f>
        <v>1.219183386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 t="s">
        <v>1730</v>
      </c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23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406</v>
      </c>
      <c r="I9" s="23"/>
      <c r="J9" s="23"/>
      <c r="K9" s="23"/>
      <c r="L9" s="85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31" t="s">
        <v>564</v>
      </c>
      <c r="C10" s="47">
        <f>VLOOKUP(B10, 'Pitching Stats Score Converter'!$B$1:$BB$211, 53, FALSE)</f>
        <v>1.570942061</v>
      </c>
      <c r="D10" s="86"/>
      <c r="E10" s="78">
        <f>VLOOKUP(B10,'Pitching Stats Score Converter'!$B$1:$BB$200, 13, FALSE)</f>
        <v>7</v>
      </c>
      <c r="F10" s="41" t="s">
        <v>445</v>
      </c>
      <c r="G10" s="48" t="str">
        <f>VLOOKUP(F10, 'Pitching Stats Score Converter'!$B$1:$BB$211, 53, FALSE)</f>
        <v>#N/A</v>
      </c>
      <c r="H10" s="52" t="str">
        <f>VLOOKUP(F10,'Pitching Stats Score Converter'!$B$1:$BB$200, 13, FALSE)</f>
        <v>#N/A</v>
      </c>
      <c r="I10" s="23"/>
      <c r="J10" s="23"/>
      <c r="K10" s="23"/>
      <c r="L10" s="85" t="s">
        <v>1912</v>
      </c>
      <c r="M10" s="23"/>
      <c r="N10" s="2" t="s">
        <v>527</v>
      </c>
      <c r="O10" s="87" t="s">
        <v>1913</v>
      </c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642</v>
      </c>
      <c r="C11" s="48" t="str">
        <f>VLOOKUP(B11, 'Pitching Stats Score Converter'!$B$1:$BB$211, 53, FALSE)</f>
        <v>#N/A</v>
      </c>
      <c r="D11" s="77">
        <v>44330.0</v>
      </c>
      <c r="E11" s="23" t="str">
        <f>VLOOKUP(B11,'Pitching Stats Score Converter'!$B$1:$BB$200, 13, FALSE)</f>
        <v>#N/A</v>
      </c>
      <c r="F11" s="37" t="s">
        <v>447</v>
      </c>
      <c r="G11" s="48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85" t="s">
        <v>1914</v>
      </c>
      <c r="M11" s="23"/>
      <c r="N11" s="87" t="s">
        <v>459</v>
      </c>
      <c r="O11" s="87" t="s">
        <v>1915</v>
      </c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18" t="s">
        <v>584</v>
      </c>
      <c r="C12" s="48" t="str">
        <f>VLOOKUP(B12, 'Pitching Stats Score Converter'!$B$1:$BB$211, 53, FALSE)</f>
        <v>#N/A</v>
      </c>
      <c r="D12" s="86">
        <v>44331.0</v>
      </c>
      <c r="E12" s="23" t="str">
        <f>VLOOKUP(B12,'Pitching Stats Score Converter'!$B$1:$BB$200, 13, FALSE)</f>
        <v>#N/A</v>
      </c>
      <c r="F12" s="18" t="s">
        <v>455</v>
      </c>
      <c r="G12" s="48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18" t="s">
        <v>603</v>
      </c>
      <c r="M12" s="23"/>
      <c r="N12" s="23"/>
      <c r="O12" s="23"/>
      <c r="P12" s="23"/>
      <c r="Q12" s="23"/>
      <c r="R12" s="23"/>
      <c r="S12" s="23"/>
      <c r="T12" s="18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643</v>
      </c>
      <c r="C13" s="47">
        <f>VLOOKUP(B13, 'Pitching Stats Score Converter'!$B$1:$BB$211, 53, FALSE)</f>
        <v>0.5023473699</v>
      </c>
      <c r="D13" s="77">
        <v>44329.0</v>
      </c>
      <c r="E13" s="78">
        <f>VLOOKUP(B13,'Pitching Stats Score Converter'!$B$1:$BB$200, 13, FALSE)</f>
        <v>6</v>
      </c>
      <c r="F13" s="75" t="s">
        <v>488</v>
      </c>
      <c r="G13" s="48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M13" s="23"/>
      <c r="N13" s="23"/>
      <c r="O13" s="23"/>
      <c r="P13" s="23"/>
      <c r="Q13" s="23"/>
      <c r="R13" s="23"/>
      <c r="S13" s="23"/>
      <c r="T13" s="18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18" t="s">
        <v>1916</v>
      </c>
      <c r="C14" s="48" t="str">
        <f>VLOOKUP(B14, 'Pitching Stats Score Converter'!$B$1:$BB$211, 53, FALSE)</f>
        <v>#N/A</v>
      </c>
      <c r="D14" s="77"/>
      <c r="E14" s="23" t="str">
        <f>VLOOKUP(B14,'Pitching Stats Score Converter'!$B$1:$BB$200, 13, FALSE)</f>
        <v>#N/A</v>
      </c>
      <c r="F14" s="18" t="s">
        <v>1917</v>
      </c>
      <c r="G14" s="48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18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18" t="s">
        <v>582</v>
      </c>
      <c r="C15" s="47">
        <f>VLOOKUP(B15, 'Pitching Stats Score Converter'!$B$1:$BB$211, 53, FALSE)</f>
        <v>-0.2737019447</v>
      </c>
      <c r="D15" s="86">
        <v>44333.0</v>
      </c>
      <c r="E15" s="78">
        <f>VLOOKUP(B15,'Pitching Stats Score Converter'!$B$1:$BB$200, 13, FALSE)</f>
        <v>3.33</v>
      </c>
      <c r="F15" s="37" t="s">
        <v>464</v>
      </c>
      <c r="G15" s="48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18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37" t="s">
        <v>520</v>
      </c>
      <c r="C16" s="48" t="str">
        <f>VLOOKUP(B16, 'Pitching Stats Score Converter'!$B$1:$BB$211, 53, FALSE)</f>
        <v>#N/A</v>
      </c>
      <c r="D16" s="86">
        <v>44332.0</v>
      </c>
      <c r="E16" s="23" t="str">
        <f>VLOOKUP(B16,'Pitching Stats Score Converter'!$B$1:$BB$200, 13, FALSE)</f>
        <v>#N/A</v>
      </c>
      <c r="F16" s="18"/>
      <c r="G16" s="48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18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41" t="s">
        <v>641</v>
      </c>
      <c r="C17" s="48" t="str">
        <f>VLOOKUP(B17, 'Pitching Stats Score Converter'!$B$1:$BB$211, 53, FALSE)</f>
        <v>#N/A</v>
      </c>
      <c r="D17" s="86"/>
      <c r="E17" s="23" t="str">
        <f>VLOOKUP(B17,'Pitching Stats Score Converter'!$B$1:$BB$200, 13, FALSE)</f>
        <v>#N/A</v>
      </c>
      <c r="F17" s="23"/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18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37"/>
      <c r="C18" s="48" t="str">
        <f>VLOOKUP(B18, 'Pitching Stats Score Converter'!$B$1:$BB$211, 53, FALSE)</f>
        <v>#N/A</v>
      </c>
      <c r="D18" s="77"/>
      <c r="E18" s="23" t="str">
        <f>VLOOKUP(B18,'Pitching Stats Score Converter'!$B$1:$BB$200, 13, FALSE)</f>
        <v>#N/A</v>
      </c>
      <c r="F18" s="23"/>
      <c r="G18" s="48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18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48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18"/>
      <c r="J20" s="18"/>
      <c r="K20" s="18"/>
      <c r="L20" s="88"/>
      <c r="M20" s="88"/>
      <c r="N20" s="88"/>
      <c r="O20" s="23"/>
      <c r="P20" s="88"/>
      <c r="Q20" s="88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88"/>
      <c r="K21" s="88"/>
      <c r="L21" s="88"/>
      <c r="M21" s="88"/>
      <c r="N21" s="88"/>
      <c r="O21" s="23"/>
      <c r="P21" s="88"/>
      <c r="Q21" s="88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0">
        <f>C2+E2+G2+I2+K2+O2+Q2+S3</f>
        <v>6.264245441</v>
      </c>
      <c r="C22" s="23"/>
      <c r="D22" s="23"/>
      <c r="E22" s="23"/>
      <c r="F22" s="23"/>
      <c r="G22" s="23"/>
      <c r="H22" s="23"/>
      <c r="I22" s="23"/>
      <c r="J22" s="88"/>
      <c r="K22" s="88"/>
      <c r="L22" s="88"/>
      <c r="M22" s="88"/>
      <c r="N22" s="88"/>
      <c r="O22" s="23"/>
      <c r="P22" s="88"/>
      <c r="Q22" s="88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C10+D23</f>
        <v>2.950942061</v>
      </c>
      <c r="C23" s="19">
        <v>7.0</v>
      </c>
      <c r="D23" s="24">
        <f>(9-C23)*3*0.23</f>
        <v>1.38</v>
      </c>
      <c r="E23" s="23"/>
      <c r="F23" s="23"/>
      <c r="G23" s="23"/>
      <c r="H23" s="23"/>
      <c r="I23" s="23"/>
      <c r="J23" s="88"/>
      <c r="K23" s="88"/>
      <c r="L23" s="88"/>
      <c r="M23" s="88"/>
      <c r="N23" s="23"/>
      <c r="O23" s="23"/>
      <c r="P23" s="88"/>
      <c r="Q23" s="88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88"/>
      <c r="J24" s="88"/>
      <c r="K24" s="88"/>
      <c r="L24" s="88"/>
      <c r="M24" s="88"/>
      <c r="N24" s="23"/>
      <c r="O24" s="23"/>
      <c r="P24" s="88"/>
      <c r="Q24" s="88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F10:F19)"),36.0)</f>
        <v>36</v>
      </c>
      <c r="C25" s="18" t="s">
        <v>1918</v>
      </c>
      <c r="D25" s="23"/>
      <c r="E25" s="23"/>
      <c r="F25" s="23"/>
      <c r="G25" s="23"/>
      <c r="H25" s="23"/>
      <c r="I25" s="88"/>
      <c r="J25" s="88"/>
      <c r="K25" s="88"/>
      <c r="L25" s="88"/>
      <c r="M25" s="88"/>
      <c r="N25" s="23"/>
      <c r="O25" s="23"/>
      <c r="P25" s="88"/>
      <c r="Q25" s="88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18" t="s">
        <v>1880</v>
      </c>
      <c r="B26" s="23">
        <f>IFERROR(__xludf.DUMMYFUNCTION("COUNTUNIQUE(L10:L14)"),3.0)</f>
        <v>3</v>
      </c>
      <c r="C26" s="18" t="s">
        <v>1919</v>
      </c>
      <c r="D26" s="23"/>
      <c r="E26" s="23"/>
      <c r="F26" s="23"/>
      <c r="G26" s="23"/>
      <c r="H26" s="23"/>
      <c r="I26" s="23"/>
      <c r="J26" s="88"/>
      <c r="K26" s="88"/>
      <c r="L26" s="88"/>
      <c r="M26" s="88"/>
      <c r="N26" s="23"/>
      <c r="O26" s="23"/>
      <c r="P26" s="88"/>
      <c r="Q26" s="88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18" t="s">
        <v>1881</v>
      </c>
      <c r="B27" s="23">
        <f>IFERROR(__xludf.DUMMYFUNCTION("COUNTUNIQUE(N10:N14)"),2.0)</f>
        <v>2</v>
      </c>
      <c r="C27" s="18" t="s">
        <v>1920</v>
      </c>
      <c r="D27" s="23"/>
      <c r="E27" s="23"/>
      <c r="F27" s="23"/>
      <c r="G27" s="23"/>
      <c r="H27" s="23"/>
      <c r="I27" s="88"/>
      <c r="J27" s="88"/>
      <c r="K27" s="88"/>
      <c r="L27" s="88"/>
      <c r="M27" s="88"/>
      <c r="N27" s="23"/>
      <c r="O27" s="23"/>
      <c r="P27" s="88"/>
      <c r="Q27" s="88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89" t="s">
        <v>1921</v>
      </c>
      <c r="B28" s="90"/>
      <c r="C28" s="90"/>
      <c r="D28" s="90"/>
      <c r="E28" s="18" t="s">
        <v>1922</v>
      </c>
      <c r="F28" s="18" t="s">
        <v>1923</v>
      </c>
      <c r="G28" s="18" t="s">
        <v>1924</v>
      </c>
      <c r="H28" s="18" t="s">
        <v>1925</v>
      </c>
      <c r="I28" s="23"/>
      <c r="J28" s="88"/>
      <c r="K28" s="88"/>
      <c r="L28" s="88"/>
      <c r="M28" s="88"/>
      <c r="N28" s="23"/>
      <c r="O28" s="23"/>
      <c r="P28" s="88"/>
      <c r="Q28" s="88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91" t="s">
        <v>1926</v>
      </c>
      <c r="B29" s="18" t="s">
        <v>1453</v>
      </c>
      <c r="C29" s="23"/>
      <c r="D29" s="92" t="str">
        <f t="shared" ref="D29:D32" si="1">B10</f>
        <v>Hyun Jin Ryu</v>
      </c>
      <c r="E29" s="77">
        <v>44328.0</v>
      </c>
      <c r="F29" s="77">
        <v>44328.0</v>
      </c>
      <c r="G29" s="93">
        <f t="shared" ref="G29:G34" si="2">E29+5</f>
        <v>44333</v>
      </c>
      <c r="H29" s="23"/>
      <c r="I29" s="23"/>
      <c r="J29" s="18"/>
      <c r="K29" s="88"/>
      <c r="L29" s="88"/>
      <c r="M29" s="88"/>
      <c r="N29" s="23"/>
      <c r="O29" s="23"/>
      <c r="P29" s="88"/>
      <c r="Q29" s="88"/>
      <c r="R29" s="23"/>
      <c r="S29" s="23"/>
      <c r="T29" s="18"/>
      <c r="U29" s="18"/>
      <c r="V29" s="23"/>
      <c r="W29" s="23"/>
      <c r="X29" s="23"/>
      <c r="Y29" s="23"/>
      <c r="Z29" s="23"/>
      <c r="AA29" s="23"/>
    </row>
    <row r="30">
      <c r="A30" s="91" t="s">
        <v>1927</v>
      </c>
      <c r="B30" s="18" t="s">
        <v>1928</v>
      </c>
      <c r="C30" s="23"/>
      <c r="D30" s="92" t="str">
        <f t="shared" si="1"/>
        <v>Luis Castillo</v>
      </c>
      <c r="E30" s="77">
        <v>44330.0</v>
      </c>
      <c r="F30" s="18" t="s">
        <v>1929</v>
      </c>
      <c r="G30" s="93">
        <f t="shared" si="2"/>
        <v>44335</v>
      </c>
      <c r="H30" s="23"/>
      <c r="I30" s="23"/>
      <c r="J30" s="88"/>
      <c r="K30" s="88"/>
      <c r="L30" s="88"/>
      <c r="M30" s="88"/>
      <c r="N30" s="23"/>
      <c r="O30" s="23"/>
      <c r="P30" s="23"/>
      <c r="Q30" s="23"/>
      <c r="R30" s="23"/>
      <c r="S30" s="23"/>
      <c r="T30" s="88"/>
      <c r="U30" s="88"/>
      <c r="V30" s="23"/>
      <c r="W30" s="23"/>
      <c r="X30" s="23"/>
      <c r="Y30" s="23"/>
      <c r="Z30" s="23"/>
      <c r="AA30" s="23"/>
    </row>
    <row r="31">
      <c r="A31" s="91" t="s">
        <v>1930</v>
      </c>
      <c r="B31" s="18" t="s">
        <v>1931</v>
      </c>
      <c r="C31" s="23"/>
      <c r="D31" s="92" t="str">
        <f t="shared" si="1"/>
        <v>Dylan Bundy</v>
      </c>
      <c r="E31" s="77">
        <v>44331.0</v>
      </c>
      <c r="F31" s="18" t="s">
        <v>1932</v>
      </c>
      <c r="G31" s="93">
        <f t="shared" si="2"/>
        <v>44336</v>
      </c>
      <c r="H31" s="23"/>
      <c r="I31" s="23"/>
      <c r="J31" s="18"/>
      <c r="N31" s="23"/>
      <c r="O31" s="23"/>
      <c r="P31" s="23"/>
      <c r="Q31" s="23"/>
      <c r="R31" s="23"/>
      <c r="S31" s="23"/>
      <c r="T31" s="88"/>
      <c r="U31" s="88"/>
      <c r="V31" s="23"/>
      <c r="W31" s="23"/>
      <c r="X31" s="23"/>
      <c r="Y31" s="23"/>
      <c r="Z31" s="23"/>
      <c r="AA31" s="23"/>
    </row>
    <row r="32">
      <c r="A32" s="91" t="s">
        <v>1933</v>
      </c>
      <c r="B32" s="18" t="s">
        <v>1934</v>
      </c>
      <c r="C32" s="23"/>
      <c r="D32" s="92" t="str">
        <f t="shared" si="1"/>
        <v>Casey Mize</v>
      </c>
      <c r="E32" s="77">
        <v>44328.0</v>
      </c>
      <c r="F32" s="77">
        <v>44329.0</v>
      </c>
      <c r="G32" s="93">
        <f t="shared" si="2"/>
        <v>44333</v>
      </c>
      <c r="H32" s="23"/>
      <c r="I32" s="23"/>
      <c r="J32" s="18"/>
      <c r="N32" s="88"/>
      <c r="O32" s="23"/>
      <c r="P32" s="23"/>
      <c r="Q32" s="23"/>
      <c r="R32" s="23"/>
      <c r="S32" s="23"/>
      <c r="T32" s="88"/>
      <c r="U32" s="23"/>
      <c r="V32" s="23"/>
      <c r="W32" s="23"/>
      <c r="X32" s="23"/>
      <c r="Y32" s="23"/>
      <c r="Z32" s="23"/>
      <c r="AA32" s="23"/>
    </row>
    <row r="33">
      <c r="A33" s="91" t="s">
        <v>1935</v>
      </c>
      <c r="B33" s="18" t="s">
        <v>1936</v>
      </c>
      <c r="C33" s="23"/>
      <c r="D33" s="92" t="str">
        <f>B15</f>
        <v>Ryan Yarbrough</v>
      </c>
      <c r="E33" s="77"/>
      <c r="F33" s="77"/>
      <c r="G33" s="93">
        <f t="shared" si="2"/>
        <v>5</v>
      </c>
      <c r="H33" s="23"/>
      <c r="I33" s="23"/>
      <c r="J33" s="18"/>
      <c r="N33" s="88"/>
      <c r="O33" s="23"/>
      <c r="P33" s="23"/>
      <c r="Q33" s="23"/>
      <c r="R33" s="23"/>
      <c r="S33" s="23"/>
      <c r="T33" s="88"/>
      <c r="U33" s="23"/>
      <c r="V33" s="23"/>
      <c r="W33" s="23"/>
      <c r="X33" s="23"/>
      <c r="Y33" s="23"/>
      <c r="Z33" s="23"/>
      <c r="AA33" s="23"/>
    </row>
    <row r="34">
      <c r="A34" s="91" t="s">
        <v>1937</v>
      </c>
      <c r="B34" s="18" t="s">
        <v>1938</v>
      </c>
      <c r="C34" s="23"/>
      <c r="D34" s="92" t="str">
        <f>B14</f>
        <v>Ross Stripling</v>
      </c>
      <c r="E34" s="77">
        <v>44329.0</v>
      </c>
      <c r="F34" s="77">
        <v>44333.0</v>
      </c>
      <c r="G34" s="93">
        <f t="shared" si="2"/>
        <v>44334</v>
      </c>
      <c r="N34" s="23"/>
      <c r="O34" s="23"/>
      <c r="P34" s="23"/>
      <c r="Q34" s="23"/>
      <c r="R34" s="23"/>
      <c r="S34" s="23"/>
      <c r="T34" s="88"/>
      <c r="U34" s="23"/>
      <c r="V34" s="23"/>
      <c r="W34" s="23"/>
      <c r="X34" s="23"/>
      <c r="Y34" s="23"/>
      <c r="Z34" s="23"/>
      <c r="AA34" s="23"/>
    </row>
    <row r="35">
      <c r="A35" s="91" t="s">
        <v>1939</v>
      </c>
      <c r="B35" s="18" t="s">
        <v>1938</v>
      </c>
      <c r="C35" s="23"/>
      <c r="D35" s="91" t="s">
        <v>520</v>
      </c>
      <c r="E35" s="77">
        <v>44328.0</v>
      </c>
      <c r="F35" s="77">
        <v>44332.0</v>
      </c>
      <c r="G35" s="94"/>
      <c r="H35" s="23"/>
      <c r="I35" s="23"/>
      <c r="J35" s="18"/>
      <c r="N35" s="23"/>
      <c r="O35" s="23"/>
      <c r="P35" s="23"/>
      <c r="Q35" s="23"/>
      <c r="R35" s="23"/>
      <c r="S35" s="23"/>
      <c r="T35" s="88"/>
      <c r="U35" s="23"/>
      <c r="V35" s="23"/>
      <c r="W35" s="23"/>
      <c r="X35" s="23"/>
      <c r="Y35" s="23"/>
      <c r="Z35" s="23"/>
      <c r="AA35" s="23"/>
    </row>
    <row r="36">
      <c r="A36" s="91" t="s">
        <v>1940</v>
      </c>
      <c r="B36" s="18" t="s">
        <v>1938</v>
      </c>
      <c r="C36" s="23"/>
      <c r="D36" s="91" t="s">
        <v>641</v>
      </c>
      <c r="E36" s="77">
        <v>44330.0</v>
      </c>
      <c r="F36" s="77">
        <v>44327.0</v>
      </c>
      <c r="G36" s="88"/>
      <c r="H36" s="77">
        <v>44324.0</v>
      </c>
      <c r="I36" s="23"/>
      <c r="J36" s="18"/>
      <c r="N36" s="23"/>
      <c r="O36" s="23"/>
      <c r="P36" s="23"/>
      <c r="Q36" s="23"/>
      <c r="R36" s="23"/>
      <c r="S36" s="23"/>
      <c r="T36" s="88"/>
      <c r="U36" s="23"/>
      <c r="V36" s="23"/>
      <c r="W36" s="23"/>
      <c r="X36" s="23"/>
      <c r="Y36" s="23"/>
      <c r="Z36" s="23"/>
      <c r="AA36" s="23"/>
    </row>
    <row r="37">
      <c r="A37" s="91" t="s">
        <v>1941</v>
      </c>
      <c r="B37" s="18" t="s">
        <v>1942</v>
      </c>
      <c r="C37" s="23"/>
      <c r="D37" s="91" t="s">
        <v>603</v>
      </c>
      <c r="E37" s="77"/>
      <c r="F37" s="18"/>
      <c r="G37" s="95">
        <v>44322.0</v>
      </c>
      <c r="H37" s="23"/>
      <c r="I37" s="23"/>
      <c r="J37" s="18"/>
      <c r="N37" s="23"/>
      <c r="O37" s="23"/>
      <c r="P37" s="23"/>
      <c r="Q37" s="23"/>
      <c r="R37" s="23"/>
      <c r="S37" s="23"/>
      <c r="T37" s="88"/>
      <c r="U37" s="23"/>
      <c r="V37" s="23"/>
      <c r="W37" s="23"/>
      <c r="X37" s="23"/>
      <c r="Y37" s="23"/>
      <c r="Z37" s="23"/>
      <c r="AA37" s="23"/>
    </row>
    <row r="38">
      <c r="A38" s="91" t="s">
        <v>1943</v>
      </c>
      <c r="B38" s="18" t="s">
        <v>1944</v>
      </c>
      <c r="C38" s="23"/>
      <c r="D38" s="92"/>
      <c r="E38" s="88"/>
      <c r="F38" s="88"/>
      <c r="G38" s="88"/>
      <c r="H38" s="23"/>
      <c r="I38" s="23"/>
      <c r="J38" s="18"/>
      <c r="K38" s="88"/>
      <c r="L38" s="88"/>
      <c r="M38" s="88"/>
      <c r="N38" s="23"/>
      <c r="O38" s="23"/>
      <c r="P38" s="23"/>
      <c r="Q38" s="23"/>
      <c r="R38" s="23"/>
      <c r="S38" s="23"/>
      <c r="T38" s="88"/>
      <c r="U38" s="23"/>
      <c r="V38" s="23"/>
      <c r="W38" s="23"/>
      <c r="X38" s="23"/>
      <c r="Y38" s="23"/>
      <c r="Z38" s="23"/>
      <c r="AA38" s="23"/>
    </row>
    <row r="39">
      <c r="A39" s="91" t="s">
        <v>1627</v>
      </c>
      <c r="B39" s="18" t="s">
        <v>1944</v>
      </c>
      <c r="C39" s="23"/>
      <c r="D39" s="92" t="str">
        <f>F14</f>
        <v>Rasiel Iglesias</v>
      </c>
      <c r="E39" s="96" t="s">
        <v>1879</v>
      </c>
      <c r="F39" s="88"/>
      <c r="G39" s="88"/>
      <c r="H39" s="23"/>
      <c r="I39" s="23"/>
      <c r="J39" s="75"/>
      <c r="K39" s="88"/>
      <c r="L39" s="88"/>
      <c r="M39" s="88"/>
      <c r="N39" s="23"/>
      <c r="O39" s="23"/>
      <c r="P39" s="23"/>
      <c r="Q39" s="23"/>
      <c r="R39" s="23"/>
      <c r="S39" s="23"/>
      <c r="T39" s="88"/>
      <c r="U39" s="23"/>
      <c r="V39" s="23"/>
      <c r="W39" s="23"/>
      <c r="X39" s="23"/>
      <c r="Y39" s="23"/>
      <c r="Z39" s="23"/>
      <c r="AA39" s="23"/>
    </row>
    <row r="40">
      <c r="A40" s="91" t="s">
        <v>1912</v>
      </c>
      <c r="B40" s="18" t="s">
        <v>1928</v>
      </c>
      <c r="C40" s="23"/>
      <c r="D40" s="92" t="str">
        <f>F13</f>
        <v>Chris Rodriguez</v>
      </c>
      <c r="E40" s="96" t="s">
        <v>1879</v>
      </c>
      <c r="F40" s="88"/>
      <c r="G40" s="88"/>
      <c r="H40" s="23"/>
      <c r="I40" s="88"/>
      <c r="J40" s="41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91" t="s">
        <v>1700</v>
      </c>
      <c r="B41" s="18" t="s">
        <v>1931</v>
      </c>
      <c r="C41" s="23"/>
      <c r="D41" s="92" t="str">
        <f>F12</f>
        <v>Cesar Valdez</v>
      </c>
      <c r="E41" s="96" t="s">
        <v>1879</v>
      </c>
      <c r="F41" s="88"/>
      <c r="G41" s="88"/>
      <c r="H41" s="23"/>
      <c r="I41" s="88"/>
      <c r="J41" s="88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91" t="s">
        <v>1747</v>
      </c>
      <c r="B42" s="18" t="s">
        <v>1938</v>
      </c>
      <c r="C42" s="23"/>
      <c r="D42" s="92" t="str">
        <f t="shared" ref="D42:D43" si="3">F10</f>
        <v>J.P. Feyereisen</v>
      </c>
      <c r="E42" s="96" t="s">
        <v>1879</v>
      </c>
      <c r="F42" s="18"/>
      <c r="G42" s="94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18" t="s">
        <v>1730</v>
      </c>
      <c r="B43" s="18" t="s">
        <v>1928</v>
      </c>
      <c r="C43" s="23"/>
      <c r="D43" s="92" t="str">
        <f t="shared" si="3"/>
        <v>Ryne Stanek</v>
      </c>
      <c r="E43" s="96" t="s">
        <v>1879</v>
      </c>
      <c r="F43" s="18"/>
      <c r="G43" s="18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97"/>
      <c r="B44" s="18"/>
      <c r="C44" s="23"/>
      <c r="D44" s="98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92"/>
      <c r="B45" s="23"/>
      <c r="C45" s="23"/>
      <c r="D45" s="91" t="s">
        <v>527</v>
      </c>
      <c r="E45" s="18" t="s">
        <v>1881</v>
      </c>
      <c r="F45" s="18" t="s">
        <v>1945</v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92"/>
      <c r="B46" s="23"/>
      <c r="C46" s="23"/>
      <c r="D46" s="92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91"/>
      <c r="B47" s="23"/>
      <c r="C47" s="23"/>
      <c r="D47" s="92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91"/>
      <c r="B48" s="23"/>
      <c r="C48" s="23"/>
      <c r="D48" s="92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91"/>
      <c r="B49" s="23"/>
      <c r="C49" s="23"/>
      <c r="D49" s="92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99"/>
      <c r="B50" s="100"/>
      <c r="C50" s="101"/>
      <c r="D50" s="99" t="s">
        <v>1946</v>
      </c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88"/>
      <c r="B51" s="88"/>
      <c r="C51" s="88"/>
      <c r="D51" s="23"/>
      <c r="E51" s="88"/>
      <c r="F51" s="88"/>
      <c r="G51" s="88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18" t="s">
        <v>1947</v>
      </c>
      <c r="B52" s="18"/>
      <c r="C52" s="88"/>
      <c r="D52" s="18" t="s">
        <v>1948</v>
      </c>
      <c r="E52" s="18" t="s">
        <v>1949</v>
      </c>
      <c r="F52" s="88"/>
      <c r="G52" s="18" t="s">
        <v>1950</v>
      </c>
      <c r="H52" s="18" t="s">
        <v>1947</v>
      </c>
      <c r="I52" s="88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18" t="s">
        <v>397</v>
      </c>
      <c r="B53" s="18"/>
      <c r="C53" s="88"/>
      <c r="D53" s="37" t="s">
        <v>543</v>
      </c>
      <c r="E53" s="37" t="s">
        <v>1793</v>
      </c>
      <c r="F53" s="88"/>
      <c r="G53" s="18" t="s">
        <v>1951</v>
      </c>
      <c r="H53" s="96" t="s">
        <v>1952</v>
      </c>
      <c r="I53" s="96" t="s">
        <v>1441</v>
      </c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41" t="s">
        <v>1911</v>
      </c>
      <c r="B54" s="18"/>
      <c r="C54" s="88"/>
      <c r="D54" s="18" t="s">
        <v>565</v>
      </c>
      <c r="E54" s="37" t="s">
        <v>1793</v>
      </c>
      <c r="F54" s="88"/>
      <c r="G54" s="18" t="s">
        <v>1951</v>
      </c>
      <c r="H54" s="96" t="s">
        <v>1186</v>
      </c>
      <c r="I54" s="96" t="s">
        <v>1437</v>
      </c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41" t="s">
        <v>1341</v>
      </c>
      <c r="B55" s="88"/>
      <c r="C55" s="88"/>
      <c r="D55" s="12"/>
      <c r="E55" s="37"/>
      <c r="F55" s="88"/>
      <c r="G55" s="18" t="s">
        <v>1951</v>
      </c>
      <c r="H55" s="96" t="s">
        <v>1953</v>
      </c>
      <c r="I55" s="96" t="s">
        <v>1437</v>
      </c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41" t="s">
        <v>1347</v>
      </c>
      <c r="B56" s="88"/>
      <c r="C56" s="88"/>
      <c r="D56" s="37" t="s">
        <v>458</v>
      </c>
      <c r="E56" s="96" t="s">
        <v>1879</v>
      </c>
      <c r="F56" s="88"/>
      <c r="G56" s="18" t="s">
        <v>1951</v>
      </c>
      <c r="H56" s="96" t="s">
        <v>1954</v>
      </c>
      <c r="I56" s="96" t="s">
        <v>1453</v>
      </c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41" t="s">
        <v>1326</v>
      </c>
      <c r="B57" s="96" t="s">
        <v>1951</v>
      </c>
      <c r="C57" s="88"/>
      <c r="D57" s="37" t="s">
        <v>459</v>
      </c>
      <c r="E57" s="96" t="s">
        <v>1879</v>
      </c>
      <c r="F57" s="88"/>
      <c r="G57" s="18" t="s">
        <v>1951</v>
      </c>
      <c r="H57" s="96" t="s">
        <v>759</v>
      </c>
      <c r="I57" s="18" t="s">
        <v>1955</v>
      </c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41" t="s">
        <v>1205</v>
      </c>
      <c r="B58" s="88"/>
      <c r="C58" s="88"/>
      <c r="D58" s="37" t="s">
        <v>460</v>
      </c>
      <c r="E58" s="96" t="s">
        <v>1879</v>
      </c>
      <c r="F58" s="88"/>
      <c r="G58" s="88"/>
      <c r="H58" s="96" t="s">
        <v>1956</v>
      </c>
      <c r="I58" s="88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41" t="s">
        <v>1352</v>
      </c>
      <c r="B59" s="23"/>
      <c r="C59" s="23"/>
      <c r="D59" s="37" t="s">
        <v>461</v>
      </c>
      <c r="E59" s="96" t="s">
        <v>1879</v>
      </c>
      <c r="F59" s="23"/>
      <c r="G59" s="23"/>
      <c r="H59" s="96" t="s">
        <v>1957</v>
      </c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41" t="s">
        <v>1378</v>
      </c>
      <c r="B60" s="23"/>
      <c r="C60" s="23"/>
      <c r="D60" s="37" t="s">
        <v>462</v>
      </c>
      <c r="E60" s="96" t="s">
        <v>1879</v>
      </c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41" t="s">
        <v>1380</v>
      </c>
      <c r="B61" s="23"/>
      <c r="C61" s="23"/>
      <c r="D61" s="37" t="s">
        <v>463</v>
      </c>
      <c r="E61" s="96" t="s">
        <v>1879</v>
      </c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102" t="s">
        <v>1348</v>
      </c>
      <c r="B62" s="23"/>
      <c r="C62" s="23"/>
      <c r="D62" s="37" t="s">
        <v>464</v>
      </c>
      <c r="E62" s="96" t="s">
        <v>1879</v>
      </c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102" t="s">
        <v>1349</v>
      </c>
      <c r="B63" s="23"/>
      <c r="C63" s="23"/>
      <c r="D63" s="41" t="s">
        <v>684</v>
      </c>
      <c r="E63" s="96" t="s">
        <v>1879</v>
      </c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102" t="s">
        <v>1335</v>
      </c>
      <c r="B64" s="23"/>
      <c r="C64" s="23"/>
      <c r="D64" s="1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102" t="s">
        <v>1336</v>
      </c>
      <c r="B65" s="23"/>
      <c r="C65" s="23"/>
      <c r="D65" s="12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41" t="s">
        <v>1355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41" t="s">
        <v>1373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88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88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88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88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mergeCells count="1">
    <mergeCell ref="A28:D28"/>
  </mergeCells>
  <conditionalFormatting sqref="F10 J40">
    <cfRule type="expression" dxfId="5" priority="1">
      <formula>" =match(C2,indirect(='Johnny Bartel'!A:A),0)"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9.71"/>
    <col customWidth="1" min="3" max="3" width="6.86"/>
    <col customWidth="1" min="4" max="4" width="16.57"/>
    <col customWidth="1" min="5" max="5" width="6.86"/>
    <col customWidth="1" min="6" max="6" width="17.29"/>
    <col customWidth="1" min="7" max="7" width="6.86"/>
    <col customWidth="1" min="8" max="8" width="14.86"/>
    <col customWidth="1" min="9" max="9" width="6.86"/>
    <col customWidth="1" min="10" max="10" width="18.29"/>
    <col customWidth="1" min="11" max="11" width="7.0"/>
    <col customWidth="1" min="12" max="12" width="14.57"/>
    <col customWidth="1" min="13" max="13" width="6.86"/>
    <col customWidth="1" min="14" max="14" width="19.86"/>
    <col customWidth="1" min="15" max="15" width="7.0"/>
    <col customWidth="1" min="16" max="16" width="18.43"/>
    <col customWidth="1" min="17" max="17" width="6.86"/>
    <col customWidth="1" min="18" max="18" width="11.86"/>
    <col customWidth="1" min="19" max="19" width="7.0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41" t="s">
        <v>1517</v>
      </c>
      <c r="C2" s="20">
        <f>VLOOKUP(B2, 'Hitting Stats Score Converter'!$B$1:$AO$501, 40, FALSE)</f>
        <v>-0.096816614</v>
      </c>
      <c r="D2" s="41" t="s">
        <v>1506</v>
      </c>
      <c r="E2" s="18" t="str">
        <f>VLOOKUP(D2, 'Hitting Stats Score Converter'!$B$1:$AO$501, 40, FALSE)</f>
        <v>#N/A</v>
      </c>
      <c r="F2" s="18" t="s">
        <v>1526</v>
      </c>
      <c r="G2" s="20">
        <f>VLOOKUP(F2, 'Hitting Stats Score Converter'!$B$1:$AO$501, 40, FALSE)</f>
        <v>-0.048408307</v>
      </c>
      <c r="H2" s="18" t="s">
        <v>1668</v>
      </c>
      <c r="I2" s="20">
        <f>VLOOKUP(H2, 'Hitting Stats Score Converter'!$B$1:$AO$501, 40, FALSE)</f>
        <v>0.590183386</v>
      </c>
      <c r="J2" s="18" t="s">
        <v>1480</v>
      </c>
      <c r="K2" s="20">
        <f>VLOOKUP(J2, 'Hitting Stats Score Converter'!$B$1:$AO$501, 40, FALSE)</f>
        <v>1.345338241</v>
      </c>
      <c r="L2" s="18" t="s">
        <v>1593</v>
      </c>
      <c r="M2" s="20">
        <f>VLOOKUP(L2, 'Hitting Stats Score Converter'!$B$1:$AO$501, 40, FALSE)</f>
        <v>1.630591693</v>
      </c>
      <c r="N2" s="18" t="s">
        <v>1568</v>
      </c>
      <c r="O2" s="18" t="str">
        <f>VLOOKUP(N2, 'Hitting Stats Score Converter'!$B$1:$AO$501, 40, FALSE)</f>
        <v>#N/A</v>
      </c>
      <c r="P2" s="18" t="s">
        <v>1651</v>
      </c>
      <c r="Q2" s="20">
        <f>VLOOKUP(P2, 'Hitting Stats Score Converter'!$B$1:$AO$501, 40, FALSE)</f>
        <v>-0.67</v>
      </c>
      <c r="R2" s="18" t="s">
        <v>1640</v>
      </c>
      <c r="S2" s="20">
        <f>VLOOKUP(R2, 'Hitting Stats Score Converter'!$B$1:$AO$501, 40, FALSE)</f>
        <v>0.3533382409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18" t="s">
        <v>1777</v>
      </c>
      <c r="C3" s="20">
        <f>VLOOKUP(B3, 'Hitting Stats Score Converter'!$B$1:$AO$501, 40, FALSE)</f>
        <v>-0.096816614</v>
      </c>
      <c r="D3" s="75" t="s">
        <v>1591</v>
      </c>
      <c r="E3" s="18" t="str">
        <f>VLOOKUP(D3, 'Hitting Stats Score Converter'!$B$1:$AO$501, 40, FALSE)</f>
        <v>#N/A</v>
      </c>
      <c r="F3" s="18" t="s">
        <v>1653</v>
      </c>
      <c r="G3" s="20">
        <f>VLOOKUP(F3, 'Hitting Stats Score Converter'!$B$1:$AO$501, 40, FALSE)</f>
        <v>0.992</v>
      </c>
      <c r="H3" s="18" t="s">
        <v>1543</v>
      </c>
      <c r="I3" s="18" t="str">
        <f>VLOOKUP(H3, 'Hitting Stats Score Converter'!$B$1:$AO$501, 40, FALSE)</f>
        <v>#N/A</v>
      </c>
      <c r="J3" s="18" t="s">
        <v>1483</v>
      </c>
      <c r="K3" s="18" t="str">
        <f>VLOOKUP(J3, 'Hitting Stats Score Converter'!$B$1:$AO$501, 40, FALSE)</f>
        <v>#N/A</v>
      </c>
      <c r="L3" s="18" t="s">
        <v>1688</v>
      </c>
      <c r="M3" s="20">
        <f>VLOOKUP(L3, 'Hitting Stats Score Converter'!$B$1:$AO$501, 40, FALSE)</f>
        <v>0.3049299339</v>
      </c>
      <c r="N3" s="18" t="s">
        <v>1760</v>
      </c>
      <c r="O3" s="20">
        <f>VLOOKUP(N3, 'Hitting Stats Score Converter'!$B$1:$AO$501, 40, FALSE)</f>
        <v>1.437790883</v>
      </c>
      <c r="P3" s="41" t="s">
        <v>1566</v>
      </c>
      <c r="Q3" s="20">
        <f>VLOOKUP(P3, 'Hitting Stats Score Converter'!$B$1:$AO$501, 40, FALSE)</f>
        <v>0.638591693</v>
      </c>
      <c r="R3" s="18"/>
      <c r="S3" s="18" t="str">
        <f>VLOOKUP(R3, 'Hitting Stats Score Converter'!$B$1:$AO$501, 40, FALSE)</f>
        <v>#N/A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23"/>
      <c r="C4" s="18" t="str">
        <f>VLOOKUP(B4, 'Hitting Stats Score Converter'!$B$1:$AO$501, 40, FALSE)</f>
        <v>#N/A</v>
      </c>
      <c r="D4" s="18" t="s">
        <v>1450</v>
      </c>
      <c r="E4" s="18" t="str">
        <f>VLOOKUP(D4, 'Hitting Stats Score Converter'!$B$1:$AO$501, 40, FALSE)</f>
        <v>#N/A</v>
      </c>
      <c r="F4" s="18" t="s">
        <v>1729</v>
      </c>
      <c r="G4" s="18" t="str">
        <f>VLOOKUP(F4, 'Hitting Stats Score Converter'!$B$1:$AO$501, 40, FALSE)</f>
        <v>#N/A</v>
      </c>
      <c r="H4" s="18"/>
      <c r="I4" s="18" t="str">
        <f>VLOOKUP(H4, 'Hitting Stats Score Converter'!$B$1:$AO$501, 40, FALSE)</f>
        <v>#N/A</v>
      </c>
      <c r="J4" s="18"/>
      <c r="K4" s="18" t="str">
        <f>VLOOKUP(J4, 'Hitting Stats Score Converter'!$B$1:$AO$501, 40, FALSE)</f>
        <v>#N/A</v>
      </c>
      <c r="L4" s="18" t="s">
        <v>1958</v>
      </c>
      <c r="M4" s="18" t="str">
        <f>VLOOKUP(L4, 'Hitting Stats Score Converter'!$B$1:$AO$501, 40, FALSE)</f>
        <v>#N/A</v>
      </c>
      <c r="N4" s="41" t="s">
        <v>1959</v>
      </c>
      <c r="O4" s="18" t="str">
        <f>VLOOKUP(N4, 'Hitting Stats Score Converter'!$B$1:$AO$501, 40, FALSE)</f>
        <v>#N/A</v>
      </c>
      <c r="P4" s="18"/>
      <c r="Q4" s="18" t="str">
        <f>VLOOKUP(P4, 'Hitting Stats Score Converter'!$B$1:$AO$501, 40, FALSE)</f>
        <v>#N/A</v>
      </c>
      <c r="R4" s="18"/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41" t="s">
        <v>1774</v>
      </c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/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18" t="s">
        <v>493</v>
      </c>
      <c r="C10" s="103" t="str">
        <f>VLOOKUP(B10, 'Pitching Stats Score Converter'!$B$1:$BB$211, 53, FALSE)</f>
        <v>#N/A</v>
      </c>
      <c r="D10" s="23"/>
      <c r="E10" s="23" t="str">
        <f>VLOOKUP(B10,'Pitching Stats Score Converter'!$B$1:$BB$200, 13, FALSE)</f>
        <v>#N/A</v>
      </c>
      <c r="F10" s="18" t="s">
        <v>1859</v>
      </c>
      <c r="G10" s="104">
        <f>VLOOKUP(F10, 'Pitching Stats Score Converter'!$B$1:$BB$211, 53, FALSE)</f>
        <v>-0.4649971175</v>
      </c>
      <c r="H10" s="76">
        <f>VLOOKUP(F10,'Pitching Stats Score Converter'!$B$1:$BB$200, 13, FALSE)</f>
        <v>1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545</v>
      </c>
      <c r="C11" s="104">
        <f>VLOOKUP(B11, 'Pitching Stats Score Converter'!$B$1:$BB$211, 53, FALSE)</f>
        <v>-1.443624849</v>
      </c>
      <c r="D11" s="23"/>
      <c r="E11" s="78">
        <f>VLOOKUP(B11,'Pitching Stats Score Converter'!$B$1:$BB$200, 13, FALSE)</f>
        <v>7</v>
      </c>
      <c r="F11" s="18" t="s">
        <v>1960</v>
      </c>
      <c r="G11" s="103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18" t="s">
        <v>541</v>
      </c>
      <c r="C12" s="103" t="str">
        <f>VLOOKUP(B12, 'Pitching Stats Score Converter'!$B$1:$BB$211, 53, FALSE)</f>
        <v>#N/A</v>
      </c>
      <c r="D12" s="23"/>
      <c r="E12" s="23" t="str">
        <f>VLOOKUP(B12,'Pitching Stats Score Converter'!$B$1:$BB$200, 13, FALSE)</f>
        <v>#N/A</v>
      </c>
      <c r="F12" s="18" t="s">
        <v>1961</v>
      </c>
      <c r="G12" s="103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605</v>
      </c>
      <c r="C13" s="103" t="str">
        <f>VLOOKUP(B13, 'Pitching Stats Score Converter'!$B$1:$BB$211, 53, FALSE)</f>
        <v>#N/A</v>
      </c>
      <c r="D13" s="23"/>
      <c r="E13" s="23" t="str">
        <f>VLOOKUP(B13,'Pitching Stats Score Converter'!$B$1:$BB$200, 13, FALSE)</f>
        <v>#N/A</v>
      </c>
      <c r="F13" s="105" t="s">
        <v>1865</v>
      </c>
      <c r="G13" s="104">
        <f>VLOOKUP(F13, 'Pitching Stats Score Converter'!$B$1:$BB$211, 53, FALSE)</f>
        <v>0.5560947328</v>
      </c>
      <c r="H13" s="76">
        <f>VLOOKUP(F13,'Pitching Stats Score Converter'!$B$1:$BB$200, 13, FALSE)</f>
        <v>1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18" t="s">
        <v>562</v>
      </c>
      <c r="C14" s="103" t="str">
        <f>VLOOKUP(B14, 'Pitching Stats Score Converter'!$B$1:$BB$211, 53, FALSE)</f>
        <v>#N/A</v>
      </c>
      <c r="D14" s="23"/>
      <c r="E14" s="23" t="str">
        <f>VLOOKUP(B14,'Pitching Stats Score Converter'!$B$1:$BB$200, 13, FALSE)</f>
        <v>#N/A</v>
      </c>
      <c r="F14" s="18"/>
      <c r="G14" s="103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18" t="s">
        <v>577</v>
      </c>
      <c r="C15" s="103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23"/>
      <c r="G15" s="103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41" t="s">
        <v>479</v>
      </c>
      <c r="C16" s="103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23"/>
      <c r="G16" s="103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41" t="s">
        <v>629</v>
      </c>
      <c r="C17" s="103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23"/>
      <c r="G17" s="103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105" t="s">
        <v>510</v>
      </c>
      <c r="C18" s="103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103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41" t="s">
        <v>1962</v>
      </c>
      <c r="C19" s="103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103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C2+G2+I2+K2+M2+O3+Q2+S2</f>
        <v>4.542017523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C11+G10+G13</f>
        <v>-1.352527234</v>
      </c>
      <c r="C23" s="79" t="str">
        <f>E12+H10</f>
        <v>#N/A</v>
      </c>
      <c r="D23" s="24" t="str">
        <f>(9-C23)*3*0.23</f>
        <v>#N/A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F10:F19)"),36.0)</f>
        <v>36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conditionalFormatting sqref="B19">
    <cfRule type="expression" dxfId="5" priority="1">
      <formula>" =match(C2,indirect(='Johnny Bartel'!A:A),0)"</formula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4.57"/>
    <col customWidth="1" min="3" max="3" width="7.0"/>
    <col customWidth="1" min="4" max="4" width="12.43"/>
    <col customWidth="1" min="5" max="5" width="6.86"/>
    <col customWidth="1" min="6" max="6" width="16.86"/>
    <col customWidth="1" min="7" max="7" width="7.0"/>
    <col customWidth="1" min="8" max="8" width="17.86"/>
    <col customWidth="1" min="9" max="9" width="6.86"/>
    <col customWidth="1" min="10" max="10" width="18.86"/>
    <col customWidth="1" min="11" max="11" width="6.86"/>
    <col customWidth="1" min="12" max="12" width="17.43"/>
    <col customWidth="1" min="13" max="13" width="6.86"/>
    <col customWidth="1" min="14" max="14" width="14.57"/>
    <col customWidth="1" min="15" max="15" width="6.86"/>
    <col customWidth="1" min="16" max="16" width="17.86"/>
    <col customWidth="1" min="17" max="17" width="6.86"/>
    <col customWidth="1" min="18" max="18" width="14.29"/>
    <col customWidth="1" min="19" max="19" width="6.86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18" t="s">
        <v>1739</v>
      </c>
      <c r="C2" s="20">
        <f>VLOOKUP(B2, 'Hitting Stats Score Converter'!$B$1:$AO$501, 40, FALSE)</f>
        <v>0.590183386</v>
      </c>
      <c r="D2" s="18" t="s">
        <v>1673</v>
      </c>
      <c r="E2" s="20">
        <f>VLOOKUP(D2, 'Hitting Stats Score Converter'!$B$1:$AO$501, 40, FALSE)</f>
        <v>2.688875672</v>
      </c>
      <c r="F2" s="18" t="s">
        <v>1498</v>
      </c>
      <c r="G2" s="20">
        <f>VLOOKUP(F2, 'Hitting Stats Score Converter'!$B$1:$AO$501, 40, FALSE)</f>
        <v>1.374</v>
      </c>
      <c r="H2" s="18" t="s">
        <v>1682</v>
      </c>
      <c r="I2" s="20">
        <f>VLOOKUP(H2, 'Hitting Stats Score Converter'!$B$1:$AO$501, 40, FALSE)</f>
        <v>-0.096816614</v>
      </c>
      <c r="J2" s="18" t="s">
        <v>1440</v>
      </c>
      <c r="K2" s="18" t="str">
        <f>VLOOKUP(J2, 'Hitting Stats Score Converter'!$B$1:$AO$501, 40, FALSE)</f>
        <v>#N/A</v>
      </c>
      <c r="L2" s="18" t="s">
        <v>1677</v>
      </c>
      <c r="M2" s="20">
        <f>VLOOKUP(L2, 'Hitting Stats Score Converter'!$B$1:$AO$501, 40, FALSE)</f>
        <v>0.496</v>
      </c>
      <c r="N2" s="18" t="s">
        <v>1741</v>
      </c>
      <c r="O2" s="18" t="str">
        <f>VLOOKUP(N2, 'Hitting Stats Score Converter'!$B$1:$AO$501, 40, FALSE)</f>
        <v>#N/A</v>
      </c>
      <c r="P2" s="18" t="s">
        <v>1501</v>
      </c>
      <c r="Q2" s="20">
        <f>VLOOKUP(P2, 'Hitting Stats Score Converter'!$B$1:$AO$501, 40, FALSE)</f>
        <v>1.345338241</v>
      </c>
      <c r="R2" s="41" t="s">
        <v>1478</v>
      </c>
      <c r="S2" s="20">
        <f>VLOOKUP(R2, 'Hitting Stats Score Converter'!$B$1:$AO$501, 40, FALSE)</f>
        <v>1.791129124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23"/>
      <c r="C3" s="18" t="str">
        <f>VLOOKUP(B3, 'Hitting Stats Score Converter'!$B$1:$AO$501, 40, FALSE)</f>
        <v>#N/A</v>
      </c>
      <c r="D3" s="18" t="s">
        <v>299</v>
      </c>
      <c r="E3" s="18" t="str">
        <f>VLOOKUP(D3, 'Hitting Stats Score Converter'!$B$1:$AO$501, 40, FALSE)</f>
        <v>#N/A</v>
      </c>
      <c r="F3" s="18"/>
      <c r="G3" s="18" t="str">
        <f>VLOOKUP(F3, 'Hitting Stats Score Converter'!$B$1:$AO$501, 40, FALSE)</f>
        <v>#N/A</v>
      </c>
      <c r="H3" s="18" t="s">
        <v>1963</v>
      </c>
      <c r="I3" s="18" t="str">
        <f>VLOOKUP(H3, 'Hitting Stats Score Converter'!$B$1:$AO$501, 40, FALSE)</f>
        <v>#N/A</v>
      </c>
      <c r="J3" s="41" t="s">
        <v>1681</v>
      </c>
      <c r="K3" s="20">
        <f>VLOOKUP(J3, 'Hitting Stats Score Converter'!$B$1:$AO$501, 40, FALSE)</f>
        <v>0.496</v>
      </c>
      <c r="L3" s="18" t="s">
        <v>1582</v>
      </c>
      <c r="M3" s="20">
        <f>VLOOKUP(L3, 'Hitting Stats Score Converter'!$B$1:$AO$501, 40, FALSE)</f>
        <v>0.2565216269</v>
      </c>
      <c r="N3" s="41" t="s">
        <v>1649</v>
      </c>
      <c r="O3" s="18" t="str">
        <f>VLOOKUP(N3, 'Hitting Stats Score Converter'!$B$1:$AO$501, 40, FALSE)</f>
        <v>#N/A</v>
      </c>
      <c r="P3" s="18"/>
      <c r="Q3" s="18" t="str">
        <f>VLOOKUP(P3, 'Hitting Stats Score Converter'!$B$1:$AO$501, 40, FALSE)</f>
        <v>#N/A</v>
      </c>
      <c r="R3" s="18"/>
      <c r="S3" s="18" t="str">
        <f>VLOOKUP(R3, 'Hitting Stats Score Converter'!$B$1:$AO$501, 40, FALSE)</f>
        <v>#N/A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23"/>
      <c r="C4" s="18" t="str">
        <f>VLOOKUP(B4, 'Hitting Stats Score Converter'!$B$1:$AO$501, 40, FALSE)</f>
        <v>#N/A</v>
      </c>
      <c r="D4" s="18"/>
      <c r="E4" s="18" t="str">
        <f>VLOOKUP(D4, 'Hitting Stats Score Converter'!$B$1:$AO$501, 40, FALSE)</f>
        <v>#N/A</v>
      </c>
      <c r="F4" s="18"/>
      <c r="G4" s="18" t="str">
        <f>VLOOKUP(F4, 'Hitting Stats Score Converter'!$B$1:$AO$501, 40, FALSE)</f>
        <v>#N/A</v>
      </c>
      <c r="H4" s="18"/>
      <c r="I4" s="18" t="str">
        <f>VLOOKUP(H4, 'Hitting Stats Score Converter'!$B$1:$AO$501, 40, FALSE)</f>
        <v>#N/A</v>
      </c>
      <c r="J4" s="18"/>
      <c r="K4" s="18" t="str">
        <f>VLOOKUP(J4, 'Hitting Stats Score Converter'!$B$1:$AO$501, 40, FALSE)</f>
        <v>#N/A</v>
      </c>
      <c r="L4" s="18"/>
      <c r="M4" s="18" t="str">
        <f>VLOOKUP(L4, 'Hitting Stats Score Converter'!$B$1:$AO$501, 40, FALSE)</f>
        <v>#N/A</v>
      </c>
      <c r="N4" s="18"/>
      <c r="O4" s="18" t="str">
        <f>VLOOKUP(N4, 'Hitting Stats Score Converter'!$B$1:$AO$501, 40, FALSE)</f>
        <v>#N/A</v>
      </c>
      <c r="P4" s="18"/>
      <c r="Q4" s="18" t="str">
        <f>VLOOKUP(P4, 'Hitting Stats Score Converter'!$B$1:$AO$501, 40, FALSE)</f>
        <v>#N/A</v>
      </c>
      <c r="R4" s="18"/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/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18" t="s">
        <v>497</v>
      </c>
      <c r="C10" s="106" t="str">
        <f>VLOOKUP(B10, 'Pitching Stats Score Converter'!$B$1:$BB$211, 53, FALSE)</f>
        <v>#N/A</v>
      </c>
      <c r="D10" s="23"/>
      <c r="E10" s="23" t="str">
        <f>VLOOKUP(B10,'Pitching Stats Score Converter'!$B$1:$BB$200, 13, FALSE)</f>
        <v>#N/A</v>
      </c>
      <c r="F10" s="18" t="s">
        <v>1964</v>
      </c>
      <c r="G10" s="106" t="str">
        <f>VLOOKUP(F10, 'Pitching Stats Score Converter'!$B$1:$BB$211, 53, FALSE)</f>
        <v>#N/A</v>
      </c>
      <c r="H10" s="52" t="str">
        <f>VLOOKUP(F10,'Pitching Stats Score Converter'!$B$1:$BB$200, 13, FALSE)</f>
        <v>#N/A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572</v>
      </c>
      <c r="C11" s="106" t="str">
        <f>VLOOKUP(B11, 'Pitching Stats Score Converter'!$B$1:$BB$211, 53, FALSE)</f>
        <v>#N/A</v>
      </c>
      <c r="D11" s="23"/>
      <c r="E11" s="23" t="str">
        <f>VLOOKUP(B11,'Pitching Stats Score Converter'!$B$1:$BB$200, 13, FALSE)</f>
        <v>#N/A</v>
      </c>
      <c r="F11" s="18" t="s">
        <v>1965</v>
      </c>
      <c r="G11" s="106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18" t="s">
        <v>650</v>
      </c>
      <c r="C12" s="106" t="str">
        <f>VLOOKUP(B12, 'Pitching Stats Score Converter'!$B$1:$BB$211, 53, FALSE)</f>
        <v>#N/A</v>
      </c>
      <c r="D12" s="23"/>
      <c r="E12" s="23" t="str">
        <f>VLOOKUP(B12,'Pitching Stats Score Converter'!$B$1:$BB$200, 13, FALSE)</f>
        <v>#N/A</v>
      </c>
      <c r="F12" s="23"/>
      <c r="G12" s="106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513</v>
      </c>
      <c r="C13" s="106" t="str">
        <f>VLOOKUP(B13, 'Pitching Stats Score Converter'!$B$1:$BB$211, 53, FALSE)</f>
        <v>#N/A</v>
      </c>
      <c r="D13" s="23"/>
      <c r="E13" s="23" t="str">
        <f>VLOOKUP(B13,'Pitching Stats Score Converter'!$B$1:$BB$200, 13, FALSE)</f>
        <v>#N/A</v>
      </c>
      <c r="F13" s="23"/>
      <c r="G13" s="106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18" t="s">
        <v>579</v>
      </c>
      <c r="C14" s="106" t="str">
        <f>VLOOKUP(B14, 'Pitching Stats Score Converter'!$B$1:$BB$211, 53, FALSE)</f>
        <v>#N/A</v>
      </c>
      <c r="D14" s="23"/>
      <c r="E14" s="23" t="str">
        <f>VLOOKUP(B14,'Pitching Stats Score Converter'!$B$1:$BB$200, 13, FALSE)</f>
        <v>#N/A</v>
      </c>
      <c r="F14" s="23"/>
      <c r="G14" s="106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18" t="s">
        <v>598</v>
      </c>
      <c r="C15" s="106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23"/>
      <c r="G15" s="106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23"/>
      <c r="C16" s="106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23"/>
      <c r="G16" s="106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23"/>
      <c r="C17" s="106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23"/>
      <c r="G17" s="106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23"/>
      <c r="C18" s="106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106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106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106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C2+E2+G2+I2+K3+M2+Q2+S2</f>
        <v>8.684709809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D23</f>
        <v>6.21</v>
      </c>
      <c r="C23" s="19">
        <v>0.0</v>
      </c>
      <c r="D23" s="24">
        <f>(9-C23)*3*0.23</f>
        <v>6.21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F10:F19)"),22.0)</f>
        <v>22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7.86"/>
    <col customWidth="1" min="3" max="3" width="7.0"/>
    <col customWidth="1" min="4" max="4" width="14.29"/>
    <col customWidth="1" min="5" max="5" width="6.86"/>
    <col customWidth="1" min="6" max="6" width="16.71"/>
    <col customWidth="1" min="7" max="7" width="7.0"/>
    <col customWidth="1" min="8" max="8" width="16.14"/>
    <col customWidth="1" min="9" max="9" width="6.86"/>
    <col customWidth="1" min="10" max="10" width="16.86"/>
    <col customWidth="1" min="11" max="11" width="6.86"/>
    <col customWidth="1" min="12" max="12" width="17.57"/>
    <col customWidth="1" min="13" max="13" width="7.0"/>
    <col customWidth="1" min="14" max="14" width="16.29"/>
    <col customWidth="1" min="15" max="15" width="6.86"/>
    <col customWidth="1" min="16" max="16" width="19.14"/>
    <col customWidth="1" min="17" max="17" width="6.86"/>
    <col customWidth="1" min="18" max="18" width="12.71"/>
    <col customWidth="1" min="19" max="19" width="6.86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18" t="s">
        <v>1576</v>
      </c>
      <c r="C2" s="18" t="str">
        <f>VLOOKUP(B2, 'Hitting Stats Score Converter'!$B$1:$AO$501, 40, FALSE)</f>
        <v>#N/A</v>
      </c>
      <c r="D2" s="18" t="s">
        <v>1481</v>
      </c>
      <c r="E2" s="18" t="str">
        <f>VLOOKUP(D2, 'Hitting Stats Score Converter'!$B$1:$AO$501, 40, FALSE)</f>
        <v>#N/A</v>
      </c>
      <c r="F2" s="41" t="s">
        <v>1601</v>
      </c>
      <c r="G2" s="20">
        <f>VLOOKUP(F2, 'Hitting Stats Score Converter'!$B$1:$AO$501, 40, FALSE)</f>
        <v>1.439591693</v>
      </c>
      <c r="H2" s="18" t="s">
        <v>1454</v>
      </c>
      <c r="I2" s="20">
        <f>VLOOKUP(H2, 'Hitting Stats Score Converter'!$B$1:$AO$501, 40, FALSE)</f>
        <v>0.496</v>
      </c>
      <c r="J2" s="18" t="s">
        <v>1547</v>
      </c>
      <c r="K2" s="20">
        <f>VLOOKUP(J2, 'Hitting Stats Score Converter'!$B$1:$AO$501, 40, FALSE)</f>
        <v>1.316</v>
      </c>
      <c r="L2" s="18" t="s">
        <v>1764</v>
      </c>
      <c r="M2" s="20">
        <f>VLOOKUP(L2, 'Hitting Stats Score Converter'!$B$1:$AO$501, 40, FALSE)</f>
        <v>-0.048408307</v>
      </c>
      <c r="N2" s="18" t="s">
        <v>1556</v>
      </c>
      <c r="O2" s="18" t="str">
        <f>VLOOKUP(N2, 'Hitting Stats Score Converter'!$B$1:$AO$501, 40, FALSE)</f>
        <v>#N/A</v>
      </c>
      <c r="P2" s="18" t="s">
        <v>1463</v>
      </c>
      <c r="Q2" s="20">
        <f>VLOOKUP(P2, 'Hitting Stats Score Converter'!$B$1:$AO$501, 40, FALSE)</f>
        <v>0</v>
      </c>
      <c r="R2" s="18" t="s">
        <v>1438</v>
      </c>
      <c r="S2" s="20">
        <f>VLOOKUP(R2, 'Hitting Stats Score Converter'!$B$1:$AO$501, 40, FALSE)</f>
        <v>1.488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18" t="s">
        <v>1554</v>
      </c>
      <c r="C3" s="18" t="str">
        <f>VLOOKUP(B3, 'Hitting Stats Score Converter'!$B$1:$AO$501, 40, FALSE)</f>
        <v>#N/A</v>
      </c>
      <c r="D3" s="18" t="s">
        <v>1757</v>
      </c>
      <c r="E3" s="20">
        <f>VLOOKUP(D3, 'Hitting Stats Score Converter'!$B$1:$AO$501, 40, FALSE)</f>
        <v>1.134591693</v>
      </c>
      <c r="F3" s="41" t="s">
        <v>1966</v>
      </c>
      <c r="G3" s="18" t="str">
        <f>VLOOKUP(F3, 'Hitting Stats Score Converter'!$B$1:$AO$501, 40, FALSE)</f>
        <v>#N/A</v>
      </c>
      <c r="H3" s="18" t="s">
        <v>1630</v>
      </c>
      <c r="I3" s="18" t="str">
        <f>VLOOKUP(H3, 'Hitting Stats Score Converter'!$B$1:$AO$501, 40, FALSE)</f>
        <v>#N/A</v>
      </c>
      <c r="J3" s="18" t="s">
        <v>1967</v>
      </c>
      <c r="K3" s="18" t="str">
        <f>VLOOKUP(J3, 'Hitting Stats Score Converter'!$B$1:$AO$501, 40, FALSE)</f>
        <v>#N/A</v>
      </c>
      <c r="L3" s="18" t="s">
        <v>1724</v>
      </c>
      <c r="M3" s="20">
        <f>VLOOKUP(L3, 'Hitting Stats Score Converter'!$B$1:$AO$501, 40, FALSE)</f>
        <v>1.092703168</v>
      </c>
      <c r="N3" s="41" t="s">
        <v>1661</v>
      </c>
      <c r="O3" s="20">
        <f>VLOOKUP(N3, 'Hitting Stats Score Converter'!$B$1:$AO$501, 40, FALSE)</f>
        <v>-0.048408307</v>
      </c>
      <c r="P3" s="18" t="s">
        <v>1438</v>
      </c>
      <c r="Q3" s="20">
        <f>VLOOKUP(P3, 'Hitting Stats Score Converter'!$B$1:$AO$501, 40, FALSE)</f>
        <v>1.488</v>
      </c>
      <c r="R3" s="41" t="s">
        <v>1519</v>
      </c>
      <c r="S3" s="18" t="str">
        <f>VLOOKUP(R3, 'Hitting Stats Score Converter'!$B$1:$AO$501, 40, FALSE)</f>
        <v>#N/A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23"/>
      <c r="C4" s="18" t="str">
        <f>VLOOKUP(B4, 'Hitting Stats Score Converter'!$B$1:$AO$501, 40, FALSE)</f>
        <v>#N/A</v>
      </c>
      <c r="D4" s="41" t="s">
        <v>1966</v>
      </c>
      <c r="E4" s="18" t="str">
        <f>VLOOKUP(D4, 'Hitting Stats Score Converter'!$B$1:$AO$501, 40, FALSE)</f>
        <v>#N/A</v>
      </c>
      <c r="F4" s="18"/>
      <c r="G4" s="18" t="str">
        <f>VLOOKUP(F4, 'Hitting Stats Score Converter'!$B$1:$AO$501, 40, FALSE)</f>
        <v>#N/A</v>
      </c>
      <c r="H4" s="18" t="s">
        <v>1481</v>
      </c>
      <c r="I4" s="18" t="str">
        <f>VLOOKUP(H4, 'Hitting Stats Score Converter'!$B$1:$AO$501, 40, FALSE)</f>
        <v>#N/A</v>
      </c>
      <c r="J4" s="18"/>
      <c r="K4" s="18" t="str">
        <f>VLOOKUP(J4, 'Hitting Stats Score Converter'!$B$1:$AO$501, 40, FALSE)</f>
        <v>#N/A</v>
      </c>
      <c r="L4" s="18" t="s">
        <v>1519</v>
      </c>
      <c r="M4" s="18" t="str">
        <f>VLOOKUP(L4, 'Hitting Stats Score Converter'!$B$1:$AO$501, 40, FALSE)</f>
        <v>#N/A</v>
      </c>
      <c r="N4" s="18" t="s">
        <v>1519</v>
      </c>
      <c r="O4" s="18" t="str">
        <f>VLOOKUP(N4, 'Hitting Stats Score Converter'!$B$1:$AO$501, 40, FALSE)</f>
        <v>#N/A</v>
      </c>
      <c r="P4" s="18" t="s">
        <v>1519</v>
      </c>
      <c r="Q4" s="18" t="str">
        <f>VLOOKUP(P4, 'Hitting Stats Score Converter'!$B$1:$AO$501, 40, FALSE)</f>
        <v>#N/A</v>
      </c>
      <c r="R4" s="18"/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55" t="s">
        <v>1839</v>
      </c>
      <c r="I5" s="20">
        <f>VLOOKUP(H5, 'Hitting Stats Score Converter'!$B$1:$AO$501, 40, FALSE)</f>
        <v>0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/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18" t="s">
        <v>567</v>
      </c>
      <c r="C10" s="47">
        <f>VLOOKUP(B10, 'Pitching Stats Score Converter'!$B$1:$BB$211, 53, FALSE)</f>
        <v>2.846732911</v>
      </c>
      <c r="D10" s="23"/>
      <c r="E10" s="78">
        <f>VLOOKUP(B10,'Pitching Stats Score Converter'!$B$1:$BB$200, 13, FALSE)</f>
        <v>6</v>
      </c>
      <c r="F10" s="41" t="s">
        <v>441</v>
      </c>
      <c r="G10" s="48" t="str">
        <f>VLOOKUP(F10, 'Pitching Stats Score Converter'!$B$1:$BB$211, 53, FALSE)</f>
        <v>#N/A</v>
      </c>
      <c r="H10" s="52" t="str">
        <f>VLOOKUP(F10,'Pitching Stats Score Converter'!$B$1:$BB$200, 13, FALSE)</f>
        <v>#N/A</v>
      </c>
      <c r="I10" s="23"/>
      <c r="J10" s="23"/>
      <c r="K10" s="23"/>
      <c r="L10" s="18" t="s">
        <v>1968</v>
      </c>
      <c r="M10" s="23"/>
      <c r="N10" s="18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1969</v>
      </c>
      <c r="C11" s="48" t="str">
        <f>VLOOKUP(B11, 'Pitching Stats Score Converter'!$B$1:$BB$211, 53, FALSE)</f>
        <v>#N/A</v>
      </c>
      <c r="D11" s="23"/>
      <c r="E11" s="23" t="str">
        <f>VLOOKUP(B11,'Pitching Stats Score Converter'!$B$1:$BB$200, 13, FALSE)</f>
        <v>#N/A</v>
      </c>
      <c r="F11" s="18" t="s">
        <v>1970</v>
      </c>
      <c r="G11" s="48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18" t="s">
        <v>1971</v>
      </c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18" t="s">
        <v>1972</v>
      </c>
      <c r="C12" s="48" t="str">
        <f>VLOOKUP(B12, 'Pitching Stats Score Converter'!$B$1:$BB$211, 53, FALSE)</f>
        <v>#N/A</v>
      </c>
      <c r="D12" s="23"/>
      <c r="E12" s="23" t="str">
        <f>VLOOKUP(B12,'Pitching Stats Score Converter'!$B$1:$BB$200, 13, FALSE)</f>
        <v>#N/A</v>
      </c>
      <c r="F12" s="18" t="s">
        <v>463</v>
      </c>
      <c r="G12" s="48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1973</v>
      </c>
      <c r="C13" s="48" t="str">
        <f>VLOOKUP(B13, 'Pitching Stats Score Converter'!$B$1:$BB$211, 53, FALSE)</f>
        <v>#N/A</v>
      </c>
      <c r="D13" s="23"/>
      <c r="E13" s="23" t="str">
        <f>VLOOKUP(B13,'Pitching Stats Score Converter'!$B$1:$BB$200, 13, FALSE)</f>
        <v>#N/A</v>
      </c>
      <c r="F13" s="18" t="s">
        <v>484</v>
      </c>
      <c r="G13" s="48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18" t="s">
        <v>586</v>
      </c>
      <c r="C14" s="48" t="str">
        <f>VLOOKUP(B14, 'Pitching Stats Score Converter'!$B$1:$BB$211, 53, FALSE)</f>
        <v>#N/A</v>
      </c>
      <c r="D14" s="23"/>
      <c r="E14" s="23" t="str">
        <f>VLOOKUP(B14,'Pitching Stats Score Converter'!$B$1:$BB$200, 13, FALSE)</f>
        <v>#N/A</v>
      </c>
      <c r="F14" s="18" t="s">
        <v>476</v>
      </c>
      <c r="G14" s="47">
        <f>VLOOKUP(F14, 'Pitching Stats Score Converter'!$B$1:$BB$211, 53, FALSE)</f>
        <v>-0.9299942351</v>
      </c>
      <c r="H14" s="76">
        <f>VLOOKUP(F14,'Pitching Stats Score Converter'!$B$1:$BB$200, 13, FALSE)</f>
        <v>2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18" t="s">
        <v>1974</v>
      </c>
      <c r="C15" s="48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23"/>
      <c r="G15" s="48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18" t="s">
        <v>544</v>
      </c>
      <c r="C16" s="48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23"/>
      <c r="G16" s="48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18" t="s">
        <v>515</v>
      </c>
      <c r="C17" s="48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23"/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18" t="s">
        <v>1971</v>
      </c>
      <c r="C18" s="48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48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48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E3+G2+I2+K2+M2+O3+Q2+S2</f>
        <v>5.777366772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C10+G14+D23</f>
        <v>2.606738676</v>
      </c>
      <c r="C23" s="19">
        <v>8.0</v>
      </c>
      <c r="D23" s="24">
        <f>(9-C23)*3*0.23</f>
        <v>0.69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F10:F19)"),32.0)</f>
        <v>32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7.71"/>
    <col customWidth="1" min="3" max="3" width="6.86"/>
    <col customWidth="1" min="4" max="4" width="20.86"/>
    <col customWidth="1" min="5" max="5" width="6.86"/>
    <col customWidth="1" min="6" max="6" width="19.86"/>
    <col customWidth="1" min="7" max="7" width="7.0"/>
    <col customWidth="1" min="8" max="8" width="16.43"/>
    <col customWidth="1" min="9" max="9" width="7.0"/>
    <col customWidth="1" min="10" max="10" width="12.57"/>
    <col customWidth="1" min="11" max="11" width="6.86"/>
    <col customWidth="1" min="12" max="12" width="16.86"/>
    <col customWidth="1" min="13" max="13" width="7.0"/>
    <col customWidth="1" min="14" max="14" width="16.71"/>
    <col customWidth="1" min="15" max="15" width="6.86"/>
    <col customWidth="1" min="16" max="16" width="18.86"/>
    <col customWidth="1" min="17" max="17" width="7.0"/>
    <col customWidth="1" min="18" max="18" width="17.57"/>
    <col customWidth="1" min="19" max="19" width="6.86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18" t="s">
        <v>1771</v>
      </c>
      <c r="C2" s="20">
        <f>VLOOKUP(B2, 'Hitting Stats Score Converter'!$B$1:$AO$501, 40, FALSE)</f>
        <v>1.935591693</v>
      </c>
      <c r="D2" s="18" t="s">
        <v>1765</v>
      </c>
      <c r="E2" s="20">
        <f>VLOOKUP(D2, 'Hitting Stats Score Converter'!$B$1:$AO$501, 40, FALSE)</f>
        <v>0</v>
      </c>
      <c r="F2" s="18" t="s">
        <v>1759</v>
      </c>
      <c r="G2" s="20">
        <f>VLOOKUP(F2, 'Hitting Stats Score Converter'!$B$1:$AO$501, 40, FALSE)</f>
        <v>0.496</v>
      </c>
      <c r="H2" s="18" t="s">
        <v>1476</v>
      </c>
      <c r="I2" s="20">
        <f>VLOOKUP(H2, 'Hitting Stats Score Converter'!$B$1:$AO$501, 40, FALSE)</f>
        <v>1.040338241</v>
      </c>
      <c r="J2" s="18" t="s">
        <v>1754</v>
      </c>
      <c r="K2" s="20">
        <f>VLOOKUP(J2, 'Hitting Stats Score Converter'!$B$1:$AO$501, 40, FALSE)</f>
        <v>0.590183386</v>
      </c>
      <c r="L2" s="18" t="s">
        <v>1458</v>
      </c>
      <c r="M2" s="20">
        <f>VLOOKUP(L2, 'Hitting Stats Score Converter'!$B$1:$AO$501, 40, FALSE)</f>
        <v>0.3533382409</v>
      </c>
      <c r="N2" s="18" t="s">
        <v>1715</v>
      </c>
      <c r="O2" s="20">
        <f>VLOOKUP(N2, 'Hitting Stats Score Converter'!$B$1:$AO$501, 40, FALSE)</f>
        <v>1.219183386</v>
      </c>
      <c r="P2" s="18" t="s">
        <v>1533</v>
      </c>
      <c r="Q2" s="20">
        <f>VLOOKUP(P2, 'Hitting Stats Score Converter'!$B$1:$AO$501, 40, FALSE)</f>
        <v>-0.145224921</v>
      </c>
      <c r="R2" s="18" t="s">
        <v>1975</v>
      </c>
      <c r="S2" s="18" t="str">
        <f>VLOOKUP(R2, 'Hitting Stats Score Converter'!$B$1:$AO$501, 40, FALSE)</f>
        <v>#N/A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41" t="s">
        <v>1761</v>
      </c>
      <c r="C3" s="20">
        <f>VLOOKUP(B3, 'Hitting Stats Score Converter'!$B$1:$AO$501, 40, FALSE)</f>
        <v>-0.048408307</v>
      </c>
      <c r="D3" s="18" t="s">
        <v>1466</v>
      </c>
      <c r="E3" s="20">
        <f>VLOOKUP(D3, 'Hitting Stats Score Converter'!$B$1:$AO$501, 40, FALSE)</f>
        <v>1.742720817</v>
      </c>
      <c r="F3" s="18" t="s">
        <v>1597</v>
      </c>
      <c r="G3" s="20">
        <f>VLOOKUP(F3, 'Hitting Stats Score Converter'!$B$1:$AO$501, 40, FALSE)</f>
        <v>0</v>
      </c>
      <c r="H3" s="18" t="s">
        <v>1451</v>
      </c>
      <c r="I3" s="20">
        <f>VLOOKUP(H3, 'Hitting Stats Score Converter'!$B$1:$AO$501, 40, FALSE)</f>
        <v>0.2081133199</v>
      </c>
      <c r="J3" s="18" t="s">
        <v>1976</v>
      </c>
      <c r="K3" s="18" t="str">
        <f>VLOOKUP(J3, 'Hitting Stats Score Converter'!$B$1:$AO$501, 40, FALSE)</f>
        <v>#N/A</v>
      </c>
      <c r="L3" s="18" t="s">
        <v>1697</v>
      </c>
      <c r="M3" s="20">
        <f>VLOOKUP(L3, 'Hitting Stats Score Converter'!$B$1:$AO$501, 40, FALSE)</f>
        <v>0</v>
      </c>
      <c r="N3" s="18" t="s">
        <v>1561</v>
      </c>
      <c r="O3" s="20">
        <f>VLOOKUP(N3, 'Hitting Stats Score Converter'!$B$1:$AO$501, 40, FALSE)</f>
        <v>0.350775079</v>
      </c>
      <c r="P3" s="18" t="s">
        <v>297</v>
      </c>
      <c r="Q3" s="18" t="str">
        <f>VLOOKUP(P3, 'Hitting Stats Score Converter'!$B$1:$AO$501, 40, FALSE)</f>
        <v>#N/A</v>
      </c>
      <c r="R3" s="18" t="s">
        <v>307</v>
      </c>
      <c r="S3" s="20">
        <f>VLOOKUP(R3, 'Hitting Stats Score Converter'!$B$1:$AO$501, 40, FALSE)</f>
        <v>1.678929934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23"/>
      <c r="C4" s="18" t="str">
        <f>VLOOKUP(B4, 'Hitting Stats Score Converter'!$B$1:$AO$501, 40, FALSE)</f>
        <v>#N/A</v>
      </c>
      <c r="D4" s="18" t="s">
        <v>1738</v>
      </c>
      <c r="E4" s="20">
        <f>VLOOKUP(D4, 'Hitting Stats Score Converter'!$B$1:$AO$501, 40, FALSE)</f>
        <v>-0.048408307</v>
      </c>
      <c r="F4" s="41"/>
      <c r="G4" s="18" t="str">
        <f>VLOOKUP(F4, 'Hitting Stats Score Converter'!$B$1:$AO$501, 40, FALSE)</f>
        <v>#N/A</v>
      </c>
      <c r="H4" s="18" t="s">
        <v>1977</v>
      </c>
      <c r="I4" s="18" t="str">
        <f>VLOOKUP(H4, 'Hitting Stats Score Converter'!$B$1:$AO$501, 40, FALSE)</f>
        <v>#N/A</v>
      </c>
      <c r="J4" s="18"/>
      <c r="K4" s="18" t="str">
        <f>VLOOKUP(J4, 'Hitting Stats Score Converter'!$B$1:$AO$501, 40, FALSE)</f>
        <v>#N/A</v>
      </c>
      <c r="L4" s="41" t="s">
        <v>1471</v>
      </c>
      <c r="M4" s="18" t="str">
        <f>VLOOKUP(L4, 'Hitting Stats Score Converter'!$B$1:$AO$501, 40, FALSE)</f>
        <v>#N/A</v>
      </c>
      <c r="N4" s="18"/>
      <c r="O4" s="18" t="str">
        <f>VLOOKUP(N4, 'Hitting Stats Score Converter'!$B$1:$AO$501, 40, FALSE)</f>
        <v>#N/A</v>
      </c>
      <c r="P4" s="18"/>
      <c r="Q4" s="18" t="str">
        <f>VLOOKUP(P4, 'Hitting Stats Score Converter'!$B$1:$AO$501, 40, FALSE)</f>
        <v>#N/A</v>
      </c>
      <c r="R4" s="18"/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/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41" t="s">
        <v>550</v>
      </c>
      <c r="C10" s="52" t="str">
        <f>VLOOKUP(B10, 'Pitching Stats Score Converter'!$B$1:$BB$211, 53, FALSE)</f>
        <v>#N/A</v>
      </c>
      <c r="D10" s="23"/>
      <c r="E10" s="23" t="str">
        <f>VLOOKUP(B10,'Pitching Stats Score Converter'!$B$1:$BB$200, 13, FALSE)</f>
        <v>#N/A</v>
      </c>
      <c r="F10" s="41" t="s">
        <v>1978</v>
      </c>
      <c r="G10" s="52" t="str">
        <f>VLOOKUP(F10, 'Pitching Stats Score Converter'!$B$1:$BB$211, 53, FALSE)</f>
        <v>#N/A</v>
      </c>
      <c r="H10" s="52" t="str">
        <f>VLOOKUP(F10,'Pitching Stats Score Converter'!$B$1:$BB$200, 13, FALSE)</f>
        <v>#N/A</v>
      </c>
      <c r="I10" s="23"/>
      <c r="J10" s="23"/>
      <c r="K10" s="23"/>
      <c r="L10" s="23"/>
      <c r="M10" s="23"/>
      <c r="N10" s="18" t="s">
        <v>1655</v>
      </c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509</v>
      </c>
      <c r="C11" s="52" t="str">
        <f>VLOOKUP(B11, 'Pitching Stats Score Converter'!$B$1:$BB$211, 53, FALSE)</f>
        <v>#N/A</v>
      </c>
      <c r="D11" s="107"/>
      <c r="E11" s="23" t="str">
        <f>VLOOKUP(B11,'Pitching Stats Score Converter'!$B$1:$BB$200, 13, FALSE)</f>
        <v>#N/A</v>
      </c>
      <c r="F11" s="18" t="s">
        <v>1979</v>
      </c>
      <c r="G11" s="52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18" t="s">
        <v>575</v>
      </c>
      <c r="C12" s="52" t="str">
        <f>VLOOKUP(B12, 'Pitching Stats Score Converter'!$B$1:$BB$211, 53, FALSE)</f>
        <v>#N/A</v>
      </c>
      <c r="D12" s="107"/>
      <c r="E12" s="23" t="str">
        <f>VLOOKUP(B12,'Pitching Stats Score Converter'!$B$1:$BB$200, 13, FALSE)</f>
        <v>#N/A</v>
      </c>
      <c r="F12" s="18" t="s">
        <v>466</v>
      </c>
      <c r="G12" s="52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568</v>
      </c>
      <c r="C13" s="52" t="str">
        <f>VLOOKUP(B13, 'Pitching Stats Score Converter'!$B$1:$BB$211, 53, FALSE)</f>
        <v>#N/A</v>
      </c>
      <c r="D13" s="107"/>
      <c r="E13" s="23" t="str">
        <f>VLOOKUP(B13,'Pitching Stats Score Converter'!$B$1:$BB$200, 13, FALSE)</f>
        <v>#N/A</v>
      </c>
      <c r="F13" s="18" t="s">
        <v>1980</v>
      </c>
      <c r="G13" s="52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18" t="s">
        <v>589</v>
      </c>
      <c r="C14" s="52" t="str">
        <f>VLOOKUP(B14, 'Pitching Stats Score Converter'!$B$1:$BB$211, 53, FALSE)</f>
        <v>#N/A</v>
      </c>
      <c r="D14" s="23"/>
      <c r="E14" s="23" t="str">
        <f>VLOOKUP(B14,'Pitching Stats Score Converter'!$B$1:$BB$200, 13, FALSE)</f>
        <v>#N/A</v>
      </c>
      <c r="F14" s="18" t="s">
        <v>514</v>
      </c>
      <c r="G14" s="80">
        <f>VLOOKUP(F14, 'Pitching Stats Score Converter'!$B$1:$BB$211, 53, FALSE)</f>
        <v>1.231830594</v>
      </c>
      <c r="H14" s="76">
        <f>VLOOKUP(F14,'Pitching Stats Score Converter'!$B$1:$BB$200, 13, FALSE)</f>
        <v>1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41" t="s">
        <v>640</v>
      </c>
      <c r="C15" s="52" t="str">
        <f>VLOOKUP(B15, 'Pitching Stats Score Converter'!$B$1:$BB$211, 53, FALSE)</f>
        <v>#N/A</v>
      </c>
      <c r="D15" s="107"/>
      <c r="E15" s="23" t="str">
        <f>VLOOKUP(B15,'Pitching Stats Score Converter'!$B$1:$BB$200, 13, FALSE)</f>
        <v>#N/A</v>
      </c>
      <c r="F15" s="18" t="s">
        <v>1981</v>
      </c>
      <c r="G15" s="52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18" t="s">
        <v>1982</v>
      </c>
      <c r="C16" s="52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75" t="s">
        <v>472</v>
      </c>
      <c r="G16" s="52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41" t="s">
        <v>1983</v>
      </c>
      <c r="C17" s="52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23"/>
      <c r="G17" s="52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18" t="s">
        <v>558</v>
      </c>
      <c r="C18" s="52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52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52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52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C2+E2+G2+I2+K2+M2+O2+Q2+S3</f>
        <v>7.16833996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G14+D23</f>
        <v>6.751830594</v>
      </c>
      <c r="C23" s="19">
        <v>1.0</v>
      </c>
      <c r="D23" s="24">
        <f>(9-C23)*3*0.23</f>
        <v>5.52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F10:F19)"),37.0)</f>
        <v>37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9.0"/>
    <col customWidth="1" min="3" max="3" width="7.0"/>
    <col customWidth="1" min="4" max="4" width="16.0"/>
    <col customWidth="1" min="5" max="5" width="7.0"/>
    <col customWidth="1" min="6" max="6" width="15.43"/>
    <col customWidth="1" min="7" max="7" width="7.0"/>
    <col customWidth="1" min="8" max="8" width="17.86"/>
    <col customWidth="1" min="9" max="9" width="6.86"/>
    <col customWidth="1" min="10" max="10" width="12.14"/>
    <col customWidth="1" min="11" max="11" width="6.86"/>
    <col customWidth="1" min="12" max="12" width="16.0"/>
    <col customWidth="1" min="13" max="13" width="6.86"/>
    <col customWidth="1" min="14" max="14" width="14.86"/>
    <col customWidth="1" min="15" max="15" width="6.86"/>
    <col customWidth="1" min="16" max="16" width="13.57"/>
    <col customWidth="1" min="17" max="17" width="6.86"/>
    <col customWidth="1" min="18" max="18" width="11.43"/>
    <col customWidth="1" min="19" max="19" width="6.86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41" t="s">
        <v>1758</v>
      </c>
      <c r="C2" s="20">
        <f>VLOOKUP(B2, 'Hitting Stats Score Converter'!$B$1:$AO$501, 40, FALSE)</f>
        <v>-0.048408307</v>
      </c>
      <c r="D2" s="18" t="s">
        <v>1596</v>
      </c>
      <c r="E2" s="18" t="str">
        <f>VLOOKUP(D2, 'Hitting Stats Score Converter'!$B$1:$AO$501, 40, FALSE)</f>
        <v>#N/A</v>
      </c>
      <c r="F2" s="18" t="s">
        <v>1663</v>
      </c>
      <c r="G2" s="20">
        <f>VLOOKUP(F2, 'Hitting Stats Score Converter'!$B$1:$AO$501, 40, FALSE)</f>
        <v>0.590183386</v>
      </c>
      <c r="H2" s="41" t="s">
        <v>1588</v>
      </c>
      <c r="I2" s="20">
        <f>VLOOKUP(H2, 'Hitting Stats Score Converter'!$B$1:$AO$501, 40, FALSE)</f>
        <v>0.7059882749</v>
      </c>
      <c r="J2" s="18" t="s">
        <v>1585</v>
      </c>
      <c r="K2" s="20">
        <f>VLOOKUP(J2, 'Hitting Stats Score Converter'!$B$1:$AO$501, 40, FALSE)</f>
        <v>0.447591693</v>
      </c>
      <c r="L2" s="18" t="s">
        <v>1507</v>
      </c>
      <c r="M2" s="18" t="str">
        <f>VLOOKUP(L2, 'Hitting Stats Score Converter'!$B$1:$AO$501, 40, FALSE)</f>
        <v>#N/A</v>
      </c>
      <c r="N2" s="18" t="s">
        <v>1662</v>
      </c>
      <c r="O2" s="20">
        <f>VLOOKUP(N2, 'Hitting Stats Score Converter'!$B$1:$AO$501, 40, FALSE)</f>
        <v>0.447591693</v>
      </c>
      <c r="P2" s="18" t="s">
        <v>1538</v>
      </c>
      <c r="Q2" s="18" t="str">
        <f>VLOOKUP(P2, 'Hitting Stats Score Converter'!$B$1:$AO$501, 40, FALSE)</f>
        <v>#N/A</v>
      </c>
      <c r="R2" s="18" t="s">
        <v>1605</v>
      </c>
      <c r="S2" s="20">
        <f>VLOOKUP(R2, 'Hitting Stats Score Converter'!$B$1:$AO$501, 40, FALSE)</f>
        <v>0.3049299339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23"/>
      <c r="C3" s="18" t="str">
        <f>VLOOKUP(B3, 'Hitting Stats Score Converter'!$B$1:$AO$501, 40, FALSE)</f>
        <v>#N/A</v>
      </c>
      <c r="D3" s="18" t="s">
        <v>1482</v>
      </c>
      <c r="E3" s="18" t="str">
        <f>VLOOKUP(D3, 'Hitting Stats Score Converter'!$B$1:$AO$501, 40, FALSE)</f>
        <v>#N/A</v>
      </c>
      <c r="F3" s="18" t="s">
        <v>1656</v>
      </c>
      <c r="G3" s="20">
        <f>VLOOKUP(F3, 'Hitting Stats Score Converter'!$B$1:$AO$501, 40, FALSE)</f>
        <v>-0.096816614</v>
      </c>
      <c r="H3" s="18"/>
      <c r="I3" s="18" t="str">
        <f>VLOOKUP(H3, 'Hitting Stats Score Converter'!$B$1:$AO$501, 40, FALSE)</f>
        <v>#N/A</v>
      </c>
      <c r="J3" s="18"/>
      <c r="K3" s="18" t="str">
        <f>VLOOKUP(J3, 'Hitting Stats Score Converter'!$B$1:$AO$501, 40, FALSE)</f>
        <v>#N/A</v>
      </c>
      <c r="L3" s="18" t="s">
        <v>1488</v>
      </c>
      <c r="M3" s="20">
        <f>VLOOKUP(L3, 'Hitting Stats Score Converter'!$B$1:$AO$501, 40, FALSE)</f>
        <v>-0.048408307</v>
      </c>
      <c r="N3" s="18"/>
      <c r="O3" s="18" t="str">
        <f>VLOOKUP(N3, 'Hitting Stats Score Converter'!$B$1:$AO$501, 40, FALSE)</f>
        <v>#N/A</v>
      </c>
      <c r="P3" s="18" t="s">
        <v>1664</v>
      </c>
      <c r="Q3" s="20">
        <f>VLOOKUP(P3, 'Hitting Stats Score Converter'!$B$1:$AO$501, 40, FALSE)</f>
        <v>0.638591693</v>
      </c>
      <c r="R3" s="18"/>
      <c r="S3" s="18" t="str">
        <f>VLOOKUP(R3, 'Hitting Stats Score Converter'!$B$1:$AO$501, 40, FALSE)</f>
        <v>#N/A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23"/>
      <c r="C4" s="18" t="str">
        <f>VLOOKUP(B4, 'Hitting Stats Score Converter'!$B$1:$AO$501, 40, FALSE)</f>
        <v>#N/A</v>
      </c>
      <c r="D4" s="41" t="s">
        <v>1689</v>
      </c>
      <c r="E4" s="20">
        <f>VLOOKUP(D4, 'Hitting Stats Score Converter'!$B$1:$AO$501, 40, FALSE)</f>
        <v>0.447591693</v>
      </c>
      <c r="F4" s="18"/>
      <c r="G4" s="18" t="str">
        <f>VLOOKUP(F4, 'Hitting Stats Score Converter'!$B$1:$AO$501, 40, FALSE)</f>
        <v>#N/A</v>
      </c>
      <c r="H4" s="18"/>
      <c r="I4" s="18" t="str">
        <f>VLOOKUP(H4, 'Hitting Stats Score Converter'!$B$1:$AO$501, 40, FALSE)</f>
        <v>#N/A</v>
      </c>
      <c r="J4" s="18"/>
      <c r="K4" s="18" t="str">
        <f>VLOOKUP(J4, 'Hitting Stats Score Converter'!$B$1:$AO$501, 40, FALSE)</f>
        <v>#N/A</v>
      </c>
      <c r="L4" s="18"/>
      <c r="M4" s="18" t="str">
        <f>VLOOKUP(L4, 'Hitting Stats Score Converter'!$B$1:$AO$501, 40, FALSE)</f>
        <v>#N/A</v>
      </c>
      <c r="N4" s="18"/>
      <c r="O4" s="18" t="str">
        <f>VLOOKUP(N4, 'Hitting Stats Score Converter'!$B$1:$AO$501, 40, FALSE)</f>
        <v>#N/A</v>
      </c>
      <c r="P4" s="18"/>
      <c r="Q4" s="18" t="str">
        <f>VLOOKUP(P4, 'Hitting Stats Score Converter'!$B$1:$AO$501, 40, FALSE)</f>
        <v>#N/A</v>
      </c>
      <c r="R4" s="18"/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/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18" t="s">
        <v>529</v>
      </c>
      <c r="C10" s="47">
        <f>VLOOKUP(B10, 'Pitching Stats Score Converter'!$B$1:$BB$211, 53, FALSE)</f>
        <v>0.06589376534</v>
      </c>
      <c r="D10" s="23"/>
      <c r="E10" s="78">
        <f>VLOOKUP(B10,'Pitching Stats Score Converter'!$B$1:$BB$200, 13, FALSE)</f>
        <v>4</v>
      </c>
      <c r="F10" s="41" t="s">
        <v>1984</v>
      </c>
      <c r="G10" s="48" t="str">
        <f>VLOOKUP(F10, 'Pitching Stats Score Converter'!$B$1:$BB$211, 53, FALSE)</f>
        <v>#N/A</v>
      </c>
      <c r="H10" s="52" t="str">
        <f>VLOOKUP(F10,'Pitching Stats Score Converter'!$B$1:$BB$200, 13, FALSE)</f>
        <v>#N/A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1985</v>
      </c>
      <c r="C11" s="48" t="str">
        <f>VLOOKUP(B11, 'Pitching Stats Score Converter'!$B$1:$BB$211, 53, FALSE)</f>
        <v>#N/A</v>
      </c>
      <c r="D11" s="23"/>
      <c r="E11" s="23" t="str">
        <f>VLOOKUP(B11,'Pitching Stats Score Converter'!$B$1:$BB$200, 13, FALSE)</f>
        <v>#N/A</v>
      </c>
      <c r="F11" s="18" t="s">
        <v>471</v>
      </c>
      <c r="G11" s="47">
        <f>VLOOKUP(F11, 'Pitching Stats Score Converter'!$B$1:$BB$211, 53, FALSE)</f>
        <v>-0.5795243795</v>
      </c>
      <c r="H11" s="76">
        <f>VLOOKUP(F11,'Pitching Stats Score Converter'!$B$1:$BB$200, 13, FALSE)</f>
        <v>1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18" t="s">
        <v>483</v>
      </c>
      <c r="C12" s="47">
        <f>VLOOKUP(B12, 'Pitching Stats Score Converter'!$B$1:$BB$211, 53, FALSE)</f>
        <v>6.603060092</v>
      </c>
      <c r="D12" s="23"/>
      <c r="E12" s="78">
        <f>VLOOKUP(B12,'Pitching Stats Score Converter'!$B$1:$BB$200, 13, FALSE)</f>
        <v>5.33</v>
      </c>
      <c r="F12" s="23"/>
      <c r="G12" s="48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609</v>
      </c>
      <c r="C13" s="48" t="str">
        <f>VLOOKUP(B13, 'Pitching Stats Score Converter'!$B$1:$BB$211, 53, FALSE)</f>
        <v>#N/A</v>
      </c>
      <c r="D13" s="23"/>
      <c r="E13" s="23" t="str">
        <f>VLOOKUP(B13,'Pitching Stats Score Converter'!$B$1:$BB$200, 13, FALSE)</f>
        <v>#N/A</v>
      </c>
      <c r="F13" s="23"/>
      <c r="G13" s="48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18" t="s">
        <v>546</v>
      </c>
      <c r="C14" s="47">
        <f>VLOOKUP(B14, 'Pitching Stats Score Converter'!$B$1:$BB$211, 53, FALSE)</f>
        <v>2.929301853</v>
      </c>
      <c r="D14" s="23"/>
      <c r="E14" s="78">
        <f>VLOOKUP(B14,'Pitching Stats Score Converter'!$B$1:$BB$200, 13, FALSE)</f>
        <v>6</v>
      </c>
      <c r="F14" s="23"/>
      <c r="G14" s="48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18" t="s">
        <v>622</v>
      </c>
      <c r="C15" s="48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23"/>
      <c r="G15" s="48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18" t="s">
        <v>547</v>
      </c>
      <c r="C16" s="48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23"/>
      <c r="G16" s="48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23"/>
      <c r="C17" s="48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23"/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23"/>
      <c r="C18" s="48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48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48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C2+E4+G2+I2+K2+M3+O2+Q3+S2</f>
        <v>3.485651753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C10+G11+D23</f>
        <v>2.246369386</v>
      </c>
      <c r="C23" s="19">
        <v>5.0</v>
      </c>
      <c r="D23" s="24">
        <f>(9-C23)*3*0.23</f>
        <v>2.76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F10:F19)"),23.0)</f>
        <v>23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8.14"/>
    <col customWidth="1" min="3" max="3" width="6.86"/>
    <col customWidth="1" min="4" max="4" width="12.0"/>
    <col customWidth="1" min="5" max="5" width="6.86"/>
    <col customWidth="1" min="6" max="6" width="18.86"/>
    <col customWidth="1" min="7" max="7" width="7.0"/>
    <col customWidth="1" min="8" max="8" width="15.14"/>
    <col customWidth="1" min="9" max="9" width="6.86"/>
    <col customWidth="1" min="10" max="10" width="17.43"/>
    <col customWidth="1" min="11" max="11" width="6.86"/>
    <col customWidth="1" min="12" max="12" width="17.29"/>
    <col customWidth="1" min="13" max="13" width="6.86"/>
    <col customWidth="1" min="14" max="14" width="17.71"/>
    <col customWidth="1" min="15" max="15" width="6.86"/>
    <col customWidth="1" min="16" max="16" width="14.14"/>
    <col customWidth="1" min="17" max="17" width="6.86"/>
    <col customWidth="1" min="18" max="18" width="11.29"/>
    <col customWidth="1" min="19" max="19" width="6.86"/>
    <col customWidth="1" min="20" max="27" width="20.0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18" t="s">
        <v>1735</v>
      </c>
      <c r="C2" s="20">
        <f>VLOOKUP(B2, 'Hitting Stats Score Converter'!$B$1:$AO$501, 40, FALSE)</f>
        <v>1.183</v>
      </c>
      <c r="D2" s="55" t="s">
        <v>267</v>
      </c>
      <c r="E2" s="20">
        <f>VLOOKUP(D2, 'Hitting Stats Score Converter'!$B$1:$AO$501, 40, FALSE)</f>
        <v>1.540294861</v>
      </c>
      <c r="F2" s="41" t="s">
        <v>1740</v>
      </c>
      <c r="G2" s="20">
        <f>VLOOKUP(F2, 'Hitting Stats Score Converter'!$B$1:$AO$501, 40, FALSE)</f>
        <v>1.984</v>
      </c>
      <c r="H2" s="18" t="s">
        <v>1703</v>
      </c>
      <c r="I2" s="20">
        <f>VLOOKUP(H2, 'Hitting Stats Score Converter'!$B$1:$AO$501, 40, FALSE)</f>
        <v>0.3049299339</v>
      </c>
      <c r="J2" s="18" t="s">
        <v>1545</v>
      </c>
      <c r="K2" s="18" t="str">
        <f>VLOOKUP(J2, 'Hitting Stats Score Converter'!$B$1:$AO$501, 40, FALSE)</f>
        <v>#N/A</v>
      </c>
      <c r="L2" s="18" t="s">
        <v>1491</v>
      </c>
      <c r="M2" s="18" t="str">
        <f>VLOOKUP(L2, 'Hitting Stats Score Converter'!$B$1:$AO$501, 40, FALSE)</f>
        <v>#N/A</v>
      </c>
      <c r="N2" s="18" t="s">
        <v>1685</v>
      </c>
      <c r="O2" s="18" t="str">
        <f>VLOOKUP(N2, 'Hitting Stats Score Converter'!$B$1:$AO$501, 40, FALSE)</f>
        <v>#N/A</v>
      </c>
      <c r="P2" s="18" t="s">
        <v>1535</v>
      </c>
      <c r="Q2" s="20">
        <f>VLOOKUP(P2, 'Hitting Stats Score Converter'!$B$1:$AO$501, 40, FALSE)</f>
        <v>-0.096816614</v>
      </c>
      <c r="R2" s="41" t="s">
        <v>1692</v>
      </c>
      <c r="S2" s="18" t="str">
        <f>VLOOKUP(R2, 'Hitting Stats Score Converter'!$B$1:$AO$501, 40, FALSE)</f>
        <v>#N/A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23"/>
      <c r="C3" s="18" t="str">
        <f>VLOOKUP(B3, 'Hitting Stats Score Converter'!$B$1:$AO$501, 40, FALSE)</f>
        <v>#N/A</v>
      </c>
      <c r="D3" s="18" t="s">
        <v>1544</v>
      </c>
      <c r="E3" s="20">
        <f>VLOOKUP(D3, 'Hitting Stats Score Converter'!$B$1:$AO$501, 40, FALSE)</f>
        <v>-0.048408307</v>
      </c>
      <c r="F3" s="18"/>
      <c r="G3" s="18" t="str">
        <f>VLOOKUP(F3, 'Hitting Stats Score Converter'!$B$1:$AO$501, 40, FALSE)</f>
        <v>#N/A</v>
      </c>
      <c r="H3" s="18"/>
      <c r="I3" s="18" t="str">
        <f>VLOOKUP(H3, 'Hitting Stats Score Converter'!$B$1:$AO$501, 40, FALSE)</f>
        <v>#N/A</v>
      </c>
      <c r="J3" s="18" t="s">
        <v>1694</v>
      </c>
      <c r="K3" s="20">
        <f>VLOOKUP(J3, 'Hitting Stats Score Converter'!$B$1:$AO$501, 40, FALSE)</f>
        <v>0.399183386</v>
      </c>
      <c r="L3" s="18" t="s">
        <v>1575</v>
      </c>
      <c r="M3" s="20">
        <f>VLOOKUP(L3, 'Hitting Stats Score Converter'!$B$1:$AO$501, 40, FALSE)</f>
        <v>0.3049299339</v>
      </c>
      <c r="N3" s="41" t="s">
        <v>1742</v>
      </c>
      <c r="O3" s="20">
        <f>VLOOKUP(N3, 'Hitting Stats Score Converter'!$B$1:$AO$501, 40, FALSE)</f>
        <v>0.8009299339</v>
      </c>
      <c r="P3" s="18"/>
      <c r="Q3" s="18" t="str">
        <f>VLOOKUP(P3, 'Hitting Stats Score Converter'!$B$1:$AO$501, 40, FALSE)</f>
        <v>#N/A</v>
      </c>
      <c r="R3" s="18"/>
      <c r="S3" s="18" t="str">
        <f>VLOOKUP(R3, 'Hitting Stats Score Converter'!$B$1:$AO$501, 40, FALSE)</f>
        <v>#N/A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23"/>
      <c r="C4" s="18" t="str">
        <f>VLOOKUP(B4, 'Hitting Stats Score Converter'!$B$1:$AO$501, 40, FALSE)</f>
        <v>#N/A</v>
      </c>
      <c r="D4" s="18"/>
      <c r="E4" s="18" t="str">
        <f>VLOOKUP(D4, 'Hitting Stats Score Converter'!$B$1:$AO$501, 40, FALSE)</f>
        <v>#N/A</v>
      </c>
      <c r="F4" s="18"/>
      <c r="G4" s="18" t="str">
        <f>VLOOKUP(F4, 'Hitting Stats Score Converter'!$B$1:$AO$501, 40, FALSE)</f>
        <v>#N/A</v>
      </c>
      <c r="H4" s="18"/>
      <c r="I4" s="18" t="str">
        <f>VLOOKUP(H4, 'Hitting Stats Score Converter'!$B$1:$AO$501, 40, FALSE)</f>
        <v>#N/A</v>
      </c>
      <c r="J4" s="18"/>
      <c r="K4" s="18" t="str">
        <f>VLOOKUP(J4, 'Hitting Stats Score Converter'!$B$1:$AO$501, 40, FALSE)</f>
        <v>#N/A</v>
      </c>
      <c r="L4" s="18"/>
      <c r="M4" s="18" t="str">
        <f>VLOOKUP(L4, 'Hitting Stats Score Converter'!$B$1:$AO$501, 40, FALSE)</f>
        <v>#N/A</v>
      </c>
      <c r="N4" s="18"/>
      <c r="O4" s="18" t="str">
        <f>VLOOKUP(N4, 'Hitting Stats Score Converter'!$B$1:$AO$501, 40, FALSE)</f>
        <v>#N/A</v>
      </c>
      <c r="P4" s="18"/>
      <c r="Q4" s="18" t="str">
        <f>VLOOKUP(P4, 'Hitting Stats Score Converter'!$B$1:$AO$501, 40, FALSE)</f>
        <v>#N/A</v>
      </c>
      <c r="R4" s="18"/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/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18" t="s">
        <v>444</v>
      </c>
      <c r="C10" s="48" t="str">
        <f>VLOOKUP(B10, 'Pitching Stats Score Converter'!$B$1:$BB$211, 53, FALSE)</f>
        <v>#N/A</v>
      </c>
      <c r="D10" s="23"/>
      <c r="E10" s="23" t="str">
        <f>VLOOKUP(B10,'Pitching Stats Score Converter'!$B$1:$BB$200, 13, FALSE)</f>
        <v>#N/A</v>
      </c>
      <c r="F10" s="18" t="s">
        <v>1986</v>
      </c>
      <c r="G10" s="48" t="str">
        <f>VLOOKUP(F10, 'Pitching Stats Score Converter'!$B$1:$BB$211, 53, FALSE)</f>
        <v>#N/A</v>
      </c>
      <c r="H10" s="52" t="str">
        <f>VLOOKUP(F10,'Pitching Stats Score Converter'!$B$1:$BB$200, 13, FALSE)</f>
        <v>#N/A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604</v>
      </c>
      <c r="C11" s="48" t="str">
        <f>VLOOKUP(B11, 'Pitching Stats Score Converter'!$B$1:$BB$211, 53, FALSE)</f>
        <v>#N/A</v>
      </c>
      <c r="D11" s="23"/>
      <c r="E11" s="23" t="str">
        <f>VLOOKUP(B11,'Pitching Stats Score Converter'!$B$1:$BB$200, 13, FALSE)</f>
        <v>#N/A</v>
      </c>
      <c r="F11" s="41" t="s">
        <v>454</v>
      </c>
      <c r="G11" s="48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18" t="s">
        <v>559</v>
      </c>
      <c r="C12" s="48" t="str">
        <f>VLOOKUP(B12, 'Pitching Stats Score Converter'!$B$1:$BB$211, 53, FALSE)</f>
        <v>#N/A</v>
      </c>
      <c r="D12" s="23"/>
      <c r="E12" s="23" t="str">
        <f>VLOOKUP(B12,'Pitching Stats Score Converter'!$B$1:$BB$200, 13, FALSE)</f>
        <v>#N/A</v>
      </c>
      <c r="F12" s="23"/>
      <c r="G12" s="48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1987</v>
      </c>
      <c r="C13" s="48" t="str">
        <f>VLOOKUP(B13, 'Pitching Stats Score Converter'!$B$1:$BB$211, 53, FALSE)</f>
        <v>#N/A</v>
      </c>
      <c r="D13" s="23"/>
      <c r="E13" s="23" t="str">
        <f>VLOOKUP(B13,'Pitching Stats Score Converter'!$B$1:$BB$200, 13, FALSE)</f>
        <v>#N/A</v>
      </c>
      <c r="F13" s="23"/>
      <c r="G13" s="48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18" t="s">
        <v>491</v>
      </c>
      <c r="C14" s="48" t="str">
        <f>VLOOKUP(B14, 'Pitching Stats Score Converter'!$B$1:$BB$211, 53, FALSE)</f>
        <v>#N/A</v>
      </c>
      <c r="D14" s="23"/>
      <c r="E14" s="23" t="str">
        <f>VLOOKUP(B14,'Pitching Stats Score Converter'!$B$1:$BB$200, 13, FALSE)</f>
        <v>#N/A</v>
      </c>
      <c r="F14" s="23"/>
      <c r="G14" s="48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18" t="s">
        <v>583</v>
      </c>
      <c r="C15" s="48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23"/>
      <c r="G15" s="48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18" t="s">
        <v>496</v>
      </c>
      <c r="C16" s="48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23"/>
      <c r="G16" s="48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18" t="s">
        <v>1988</v>
      </c>
      <c r="C17" s="48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23"/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23"/>
      <c r="C18" s="48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48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48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C2+E2+G2+I2+K3+M3+O3+Q2</f>
        <v>6.420451435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0">
        <f>D23</f>
        <v>6.21</v>
      </c>
      <c r="C23" s="19">
        <v>0.0</v>
      </c>
      <c r="D23" s="24">
        <f>(9-C23)*3*0.23</f>
        <v>6.21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F10:F19)"),23.0)</f>
        <v>23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20.0"/>
    <col customWidth="1" min="3" max="3" width="7.0"/>
    <col customWidth="1" min="4" max="4" width="15.29"/>
    <col customWidth="1" min="5" max="5" width="6.86"/>
    <col customWidth="1" min="6" max="6" width="16.29"/>
    <col customWidth="1" min="7" max="7" width="6.86"/>
    <col customWidth="1" min="8" max="8" width="16.86"/>
    <col customWidth="1" min="9" max="9" width="6.86"/>
    <col customWidth="1" min="10" max="10" width="14.57"/>
    <col customWidth="1" min="11" max="11" width="6.86"/>
    <col customWidth="1" min="12" max="12" width="15.71"/>
    <col customWidth="1" min="13" max="13" width="6.86"/>
    <col customWidth="1" min="14" max="14" width="17.29"/>
    <col customWidth="1" min="15" max="15" width="6.86"/>
    <col customWidth="1" min="16" max="16" width="15.0"/>
    <col customWidth="1" min="17" max="17" width="6.86"/>
    <col customWidth="1" min="18" max="18" width="16.57"/>
    <col customWidth="1" min="19" max="19" width="6.86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18" t="s">
        <v>1834</v>
      </c>
      <c r="C2" s="20">
        <f>VLOOKUP(B2, 'Hitting Stats Score Converter'!$B$1:$AO$501, 40, FALSE)</f>
        <v>0.8009299339</v>
      </c>
      <c r="D2" s="18" t="s">
        <v>1504</v>
      </c>
      <c r="E2" s="20">
        <f>VLOOKUP(D2, 'Hitting Stats Score Converter'!$B$1:$AO$501, 40, FALSE)</f>
        <v>0.3049299339</v>
      </c>
      <c r="F2" s="18" t="s">
        <v>1555</v>
      </c>
      <c r="G2" s="20">
        <f>VLOOKUP(F2, 'Hitting Stats Score Converter'!$B$1:$AO$501, 40, FALSE)</f>
        <v>0.992</v>
      </c>
      <c r="H2" s="18" t="s">
        <v>1468</v>
      </c>
      <c r="I2" s="18" t="str">
        <f>VLOOKUP(H2, 'Hitting Stats Score Converter'!$B$1:$AO$501, 40, FALSE)</f>
        <v>#N/A</v>
      </c>
      <c r="J2" s="18" t="s">
        <v>1746</v>
      </c>
      <c r="K2" s="20">
        <f>VLOOKUP(J2, 'Hitting Stats Score Converter'!$B$1:$AO$501, 40, FALSE)</f>
        <v>1.296929934</v>
      </c>
      <c r="L2" s="18" t="s">
        <v>1489</v>
      </c>
      <c r="M2" s="20">
        <f>VLOOKUP(L2, 'Hitting Stats Score Converter'!$B$1:$AO$501, 40, FALSE)</f>
        <v>1.630591693</v>
      </c>
      <c r="N2" s="18" t="s">
        <v>1718</v>
      </c>
      <c r="O2" s="20">
        <f>VLOOKUP(N2, 'Hitting Stats Score Converter'!$B$1:$AO$501, 40, FALSE)</f>
        <v>0.638591693</v>
      </c>
      <c r="P2" s="18" t="s">
        <v>1443</v>
      </c>
      <c r="Q2" s="20">
        <f>VLOOKUP(P2, 'Hitting Stats Score Converter'!$B$1:$AO$501, 40, FALSE)</f>
        <v>0</v>
      </c>
      <c r="R2" s="18" t="s">
        <v>1485</v>
      </c>
      <c r="S2" s="18" t="str">
        <f>VLOOKUP(R2, 'Hitting Stats Score Converter'!$B$1:$AO$501, 40, FALSE)</f>
        <v>#N/A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41" t="s">
        <v>1686</v>
      </c>
      <c r="C3" s="20">
        <f>VLOOKUP(B3, 'Hitting Stats Score Converter'!$B$1:$AO$501, 40, FALSE)</f>
        <v>-0.382758273</v>
      </c>
      <c r="D3" s="18" t="s">
        <v>1748</v>
      </c>
      <c r="E3" s="20">
        <f>VLOOKUP(D3, 'Hitting Stats Score Converter'!$B$1:$AO$501, 40, FALSE)</f>
        <v>-0.048408307</v>
      </c>
      <c r="F3" s="18" t="s">
        <v>1702</v>
      </c>
      <c r="G3" s="20">
        <f>VLOOKUP(F3, 'Hitting Stats Score Converter'!$B$1:$AO$501, 40, FALSE)</f>
        <v>1.429859868</v>
      </c>
      <c r="H3" s="18" t="s">
        <v>1510</v>
      </c>
      <c r="I3" s="18" t="str">
        <f>VLOOKUP(H3, 'Hitting Stats Score Converter'!$B$1:$AO$501, 40, FALSE)</f>
        <v>#N/A</v>
      </c>
      <c r="J3" s="18" t="s">
        <v>1772</v>
      </c>
      <c r="K3" s="20">
        <f>VLOOKUP(J3, 'Hitting Stats Score Converter'!$B$1:$AO$501, 40, FALSE)</f>
        <v>-0.145224921</v>
      </c>
      <c r="L3" s="41" t="s">
        <v>1717</v>
      </c>
      <c r="M3" s="20">
        <f>VLOOKUP(L3, 'Hitting Stats Score Converter'!$B$1:$AO$501, 40, FALSE)</f>
        <v>-0.048408307</v>
      </c>
      <c r="N3" s="18" t="s">
        <v>1503</v>
      </c>
      <c r="O3" s="20">
        <f>VLOOKUP(N3, 'Hitting Stats Score Converter'!$B$1:$AO$501, 40, FALSE)</f>
        <v>1.389382576</v>
      </c>
      <c r="P3" s="18" t="s">
        <v>1579</v>
      </c>
      <c r="Q3" s="18" t="str">
        <f>VLOOKUP(P3, 'Hitting Stats Score Converter'!$B$1:$AO$501, 40, FALSE)</f>
        <v>#N/A</v>
      </c>
      <c r="R3" s="18" t="s">
        <v>1989</v>
      </c>
      <c r="S3" s="18" t="str">
        <f>VLOOKUP(R3, 'Hitting Stats Score Converter'!$B$1:$AO$501, 40, FALSE)</f>
        <v>#N/A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18" t="s">
        <v>1548</v>
      </c>
      <c r="C4" s="18" t="str">
        <f>VLOOKUP(B4, 'Hitting Stats Score Converter'!$B$1:$AO$501, 40, FALSE)</f>
        <v>#N/A</v>
      </c>
      <c r="D4" s="18" t="s">
        <v>1658</v>
      </c>
      <c r="E4" s="20">
        <f>VLOOKUP(D4, 'Hitting Stats Score Converter'!$B$1:$AO$501, 40, FALSE)</f>
        <v>0.3049299339</v>
      </c>
      <c r="F4" s="18"/>
      <c r="G4" s="18" t="str">
        <f>VLOOKUP(F4, 'Hitting Stats Score Converter'!$B$1:$AO$501, 40, FALSE)</f>
        <v>#N/A</v>
      </c>
      <c r="H4" s="18" t="s">
        <v>1748</v>
      </c>
      <c r="I4" s="20">
        <f>VLOOKUP(H4, 'Hitting Stats Score Converter'!$B$1:$AO$501, 40, FALSE)</f>
        <v>-0.048408307</v>
      </c>
      <c r="J4" s="18" t="s">
        <v>1584</v>
      </c>
      <c r="K4" s="18" t="str">
        <f>VLOOKUP(J4, 'Hitting Stats Score Converter'!$B$1:$AO$501, 40, FALSE)</f>
        <v>#N/A</v>
      </c>
      <c r="L4" s="41" t="s">
        <v>1691</v>
      </c>
      <c r="M4" s="18" t="str">
        <f>VLOOKUP(L4, 'Hitting Stats Score Converter'!$B$1:$AO$501, 40, FALSE)</f>
        <v>#N/A</v>
      </c>
      <c r="N4" s="18"/>
      <c r="O4" s="18" t="str">
        <f>VLOOKUP(N4, 'Hitting Stats Score Converter'!$B$1:$AO$501, 40, FALSE)</f>
        <v>#N/A</v>
      </c>
      <c r="P4" s="18"/>
      <c r="Q4" s="18" t="str">
        <f>VLOOKUP(P4, 'Hitting Stats Score Converter'!$B$1:$AO$501, 40, FALSE)</f>
        <v>#N/A</v>
      </c>
      <c r="R4" s="18"/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/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18" t="s">
        <v>431</v>
      </c>
      <c r="C10" s="106" t="str">
        <f>VLOOKUP(B10, 'Pitching Stats Score Converter'!$B$1:$BB$211, 53, FALSE)</f>
        <v>#N/A</v>
      </c>
      <c r="D10" s="23"/>
      <c r="E10" s="23" t="str">
        <f>VLOOKUP(B10,'Pitching Stats Score Converter'!$B$1:$BB$200, 13, FALSE)</f>
        <v>#N/A</v>
      </c>
      <c r="F10" s="18" t="s">
        <v>1866</v>
      </c>
      <c r="G10" s="108">
        <f>VLOOKUP(F10, 'Pitching Stats Score Converter'!$B$1:$BB$211, 53, FALSE)</f>
        <v>0.6574200807</v>
      </c>
      <c r="H10" s="76">
        <f>VLOOKUP(F10,'Pitching Stats Score Converter'!$B$1:$BB$200, 13, FALSE)</f>
        <v>1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495</v>
      </c>
      <c r="C11" s="106" t="str">
        <f>VLOOKUP(B11, 'Pitching Stats Score Converter'!$B$1:$BB$211, 53, FALSE)</f>
        <v>#N/A</v>
      </c>
      <c r="D11" s="23"/>
      <c r="E11" s="23" t="str">
        <f>VLOOKUP(B11,'Pitching Stats Score Converter'!$B$1:$BB$200, 13, FALSE)</f>
        <v>#N/A</v>
      </c>
      <c r="F11" s="18" t="s">
        <v>1990</v>
      </c>
      <c r="G11" s="106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18" t="s">
        <v>524</v>
      </c>
      <c r="C12" s="106" t="str">
        <f>VLOOKUP(B12, 'Pitching Stats Score Converter'!$B$1:$BB$211, 53, FALSE)</f>
        <v>#N/A</v>
      </c>
      <c r="D12" s="18"/>
      <c r="E12" s="23" t="str">
        <f>VLOOKUP(B12,'Pitching Stats Score Converter'!$B$1:$BB$200, 13, FALSE)</f>
        <v>#N/A</v>
      </c>
      <c r="F12" s="18" t="s">
        <v>439</v>
      </c>
      <c r="G12" s="106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521</v>
      </c>
      <c r="C13" s="108">
        <f>VLOOKUP(B13, 'Pitching Stats Score Converter'!$B$1:$BB$211, 53, FALSE)</f>
        <v>0.8276133755</v>
      </c>
      <c r="D13" s="18"/>
      <c r="E13" s="78">
        <f>VLOOKUP(B13,'Pitching Stats Score Converter'!$B$1:$BB$200, 13, FALSE)</f>
        <v>7</v>
      </c>
      <c r="F13" s="18" t="s">
        <v>435</v>
      </c>
      <c r="G13" s="106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109" t="s">
        <v>597</v>
      </c>
      <c r="C14" s="106" t="str">
        <f>VLOOKUP(B14, 'Pitching Stats Score Converter'!$B$1:$BB$211, 53, FALSE)</f>
        <v>#N/A</v>
      </c>
      <c r="D14" s="23"/>
      <c r="E14" s="23" t="str">
        <f>VLOOKUP(B14,'Pitching Stats Score Converter'!$B$1:$BB$200, 13, FALSE)</f>
        <v>#N/A</v>
      </c>
      <c r="F14" s="23"/>
      <c r="G14" s="106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18"/>
      <c r="C15" s="106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23"/>
      <c r="G15" s="106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23"/>
      <c r="C16" s="106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23"/>
      <c r="G16" s="106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23"/>
      <c r="C17" s="106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23"/>
      <c r="G17" s="106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23"/>
      <c r="C18" s="106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106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106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106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C2+E2+G2+I4+K2+M2+O2+Q2</f>
        <v>5.615564881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C13+G10+D23</f>
        <v>2.175033456</v>
      </c>
      <c r="C23" s="19">
        <v>8.0</v>
      </c>
      <c r="D23" s="24">
        <f>(9-C23)*3*0.23</f>
        <v>0.69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F10:F19)"),31.0)</f>
        <v>31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9.57"/>
    <col customWidth="1" min="3" max="3" width="7.0"/>
    <col customWidth="1" min="4" max="4" width="16.14"/>
    <col customWidth="1" min="5" max="5" width="7.0"/>
    <col customWidth="1" min="6" max="6" width="19.0"/>
    <col customWidth="1" min="7" max="7" width="7.0"/>
    <col customWidth="1" min="8" max="8" width="16.86"/>
    <col customWidth="1" min="9" max="9" width="6.86"/>
    <col customWidth="1" min="10" max="10" width="14.86"/>
    <col customWidth="1" min="11" max="11" width="6.86"/>
    <col customWidth="1" min="12" max="12" width="17.0"/>
    <col customWidth="1" min="13" max="13" width="6.86"/>
    <col customWidth="1" min="14" max="14" width="16.57"/>
    <col customWidth="1" min="15" max="15" width="7.0"/>
    <col customWidth="1" min="16" max="16" width="18.0"/>
    <col customWidth="1" min="17" max="17" width="7.0"/>
    <col customWidth="1" min="18" max="18" width="18.0"/>
    <col customWidth="1" min="19" max="19" width="7.0"/>
    <col customWidth="1" min="20" max="27" width="20.57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18" t="s">
        <v>1475</v>
      </c>
      <c r="C2" s="20">
        <f>VLOOKUP(B2, 'Hitting Stats Score Converter'!$B$1:$AO$501, 40, FALSE)</f>
        <v>1.345338241</v>
      </c>
      <c r="D2" s="18" t="s">
        <v>1581</v>
      </c>
      <c r="E2" s="20">
        <f>VLOOKUP(D2, 'Hitting Stats Score Converter'!$B$1:$AO$501, 40, FALSE)</f>
        <v>-0.096816614</v>
      </c>
      <c r="F2" s="18" t="s">
        <v>1632</v>
      </c>
      <c r="G2" s="18" t="str">
        <f>VLOOKUP(F2, 'Hitting Stats Score Converter'!$B$1:$AO$501, 40, FALSE)</f>
        <v>#N/A</v>
      </c>
      <c r="H2" s="18" t="s">
        <v>1487</v>
      </c>
      <c r="I2" s="20">
        <f>VLOOKUP(H2, 'Hitting Stats Score Converter'!$B$1:$AO$501, 40, FALSE)</f>
        <v>-0.048408307</v>
      </c>
      <c r="J2" s="18" t="s">
        <v>1513</v>
      </c>
      <c r="K2" s="20">
        <f>VLOOKUP(J2, 'Hitting Stats Score Converter'!$B$1:$AO$501, 40, FALSE)</f>
        <v>-0.048408307</v>
      </c>
      <c r="L2" s="18" t="s">
        <v>1623</v>
      </c>
      <c r="M2" s="20">
        <f>VLOOKUP(L2, 'Hitting Stats Score Converter'!$B$1:$AO$501, 40, FALSE)</f>
        <v>0.8009299339</v>
      </c>
      <c r="N2" s="18" t="s">
        <v>1767</v>
      </c>
      <c r="O2" s="18" t="str">
        <f>VLOOKUP(N2, 'Hitting Stats Score Converter'!$B$1:$AO$501, 40, FALSE)</f>
        <v>#N/A</v>
      </c>
      <c r="P2" s="41" t="s">
        <v>1474</v>
      </c>
      <c r="Q2" s="20">
        <f>VLOOKUP(P2, 'Hitting Stats Score Converter'!$B$1:$AO$501, 40, FALSE)</f>
        <v>0.687</v>
      </c>
      <c r="R2" s="18" t="s">
        <v>1549</v>
      </c>
      <c r="S2" s="20">
        <f>VLOOKUP(R2, 'Hitting Stats Score Converter'!$B$1:$AO$501, 40, FALSE)</f>
        <v>0.8009299339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18" t="s">
        <v>1520</v>
      </c>
      <c r="C3" s="20">
        <f>VLOOKUP(B3, 'Hitting Stats Score Converter'!$B$1:$AO$501, 40, FALSE)</f>
        <v>0.496</v>
      </c>
      <c r="D3" s="18" t="s">
        <v>1615</v>
      </c>
      <c r="E3" s="20">
        <f>VLOOKUP(D3, 'Hitting Stats Score Converter'!$B$1:$AO$501, 40, FALSE)</f>
        <v>0</v>
      </c>
      <c r="F3" s="18" t="s">
        <v>1536</v>
      </c>
      <c r="G3" s="20">
        <f>VLOOKUP(F3, 'Hitting Stats Score Converter'!$B$1:$AO$501, 40, FALSE)</f>
        <v>-0.048408307</v>
      </c>
      <c r="H3" s="18" t="s">
        <v>1536</v>
      </c>
      <c r="I3" s="20">
        <f>VLOOKUP(H3, 'Hitting Stats Score Converter'!$B$1:$AO$501, 40, FALSE)</f>
        <v>-0.048408307</v>
      </c>
      <c r="J3" s="18" t="s">
        <v>341</v>
      </c>
      <c r="K3" s="20">
        <f>VLOOKUP(J3, 'Hitting Stats Score Converter'!$B$1:$AO$501, 40, FALSE)</f>
        <v>-0.048408307</v>
      </c>
      <c r="L3" s="18" t="s">
        <v>1553</v>
      </c>
      <c r="M3" s="20">
        <f>VLOOKUP(L3, 'Hitting Stats Score Converter'!$B$1:$AO$501, 40, FALSE)</f>
        <v>0.2565216269</v>
      </c>
      <c r="N3" s="18" t="s">
        <v>1675</v>
      </c>
      <c r="O3" s="18" t="str">
        <f>VLOOKUP(N3, 'Hitting Stats Score Converter'!$B$1:$AO$501, 40, FALSE)</f>
        <v>#N/A</v>
      </c>
      <c r="P3" s="18" t="s">
        <v>1632</v>
      </c>
      <c r="Q3" s="18" t="str">
        <f>VLOOKUP(P3, 'Hitting Stats Score Converter'!$B$1:$AO$501, 40, FALSE)</f>
        <v>#N/A</v>
      </c>
      <c r="R3" s="18" t="s">
        <v>1753</v>
      </c>
      <c r="S3" s="20">
        <f>VLOOKUP(R3, 'Hitting Stats Score Converter'!$B$1:$AO$501, 40, FALSE)</f>
        <v>0.638591693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18" t="s">
        <v>1613</v>
      </c>
      <c r="C4" s="18" t="str">
        <f>VLOOKUP(B4, 'Hitting Stats Score Converter'!$B$1:$AO$501, 40, FALSE)</f>
        <v>#N/A</v>
      </c>
      <c r="D4" s="18" t="s">
        <v>1753</v>
      </c>
      <c r="E4" s="20">
        <f>VLOOKUP(D4, 'Hitting Stats Score Converter'!$B$1:$AO$501, 40, FALSE)</f>
        <v>0.638591693</v>
      </c>
      <c r="F4" s="18" t="s">
        <v>1553</v>
      </c>
      <c r="G4" s="20">
        <f>VLOOKUP(F4, 'Hitting Stats Score Converter'!$B$1:$AO$501, 40, FALSE)</f>
        <v>0.2565216269</v>
      </c>
      <c r="H4" s="18" t="s">
        <v>1570</v>
      </c>
      <c r="I4" s="18" t="str">
        <f>VLOOKUP(H4, 'Hitting Stats Score Converter'!$B$1:$AO$501, 40, FALSE)</f>
        <v>#N/A</v>
      </c>
      <c r="J4" s="18" t="s">
        <v>1768</v>
      </c>
      <c r="K4" s="20">
        <f>VLOOKUP(J4, 'Hitting Stats Score Converter'!$B$1:$AO$501, 40, FALSE)</f>
        <v>-0.096816614</v>
      </c>
      <c r="L4" s="18" t="s">
        <v>1549</v>
      </c>
      <c r="M4" s="20">
        <f>VLOOKUP(L4, 'Hitting Stats Score Converter'!$B$1:$AO$501, 40, FALSE)</f>
        <v>0.8009299339</v>
      </c>
      <c r="N4" s="18" t="s">
        <v>1743</v>
      </c>
      <c r="O4" s="18" t="str">
        <f>VLOOKUP(N4, 'Hitting Stats Score Converter'!$B$1:$AO$501, 40, FALSE)</f>
        <v>#N/A</v>
      </c>
      <c r="P4" s="18" t="s">
        <v>1624</v>
      </c>
      <c r="Q4" s="18" t="str">
        <f>VLOOKUP(P4, 'Hitting Stats Score Converter'!$B$1:$AO$501, 40, FALSE)</f>
        <v>#N/A</v>
      </c>
      <c r="R4" s="18" t="s">
        <v>1768</v>
      </c>
      <c r="S4" s="20">
        <f>VLOOKUP(R4, 'Hitting Stats Score Converter'!$B$1:$AO$501, 40, FALSE)</f>
        <v>-0.096816614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18" t="s">
        <v>1725</v>
      </c>
      <c r="C5" s="18" t="str">
        <f>VLOOKUP(B5, 'Hitting Stats Score Converter'!$B$1:$AO$501, 40, FALSE)</f>
        <v>#N/A</v>
      </c>
      <c r="D5" s="18" t="s">
        <v>1624</v>
      </c>
      <c r="E5" s="18" t="str">
        <f>VLOOKUP(D5, 'Hitting Stats Score Converter'!$B$1:$AO$501, 40, FALSE)</f>
        <v>#N/A</v>
      </c>
      <c r="F5" s="18" t="s">
        <v>1624</v>
      </c>
      <c r="G5" s="18" t="str">
        <f>VLOOKUP(F5, 'Hitting Stats Score Converter'!$B$1:$AO$501, 40, FALSE)</f>
        <v>#N/A</v>
      </c>
      <c r="H5" s="18" t="s">
        <v>1753</v>
      </c>
      <c r="I5" s="20">
        <f>VLOOKUP(H5, 'Hitting Stats Score Converter'!$B$1:$AO$501, 40, FALSE)</f>
        <v>0.638591693</v>
      </c>
      <c r="J5" s="41" t="s">
        <v>1991</v>
      </c>
      <c r="K5" s="18" t="str">
        <f>VLOOKUP(J5, 'Hitting Stats Score Converter'!$B$1:$AO$501, 40, FALSE)</f>
        <v>#N/A</v>
      </c>
      <c r="L5" s="18" t="s">
        <v>1520</v>
      </c>
      <c r="M5" s="20">
        <f>VLOOKUP(L5, 'Hitting Stats Score Converter'!$B$1:$AO$501, 40, FALSE)</f>
        <v>0.496</v>
      </c>
      <c r="N5" s="18" t="s">
        <v>1992</v>
      </c>
      <c r="O5" s="18" t="str">
        <f>VLOOKUP(N5, 'Hitting Stats Score Converter'!$B$1:$AO$501, 40, FALSE)</f>
        <v>#N/A</v>
      </c>
      <c r="P5" s="41" t="s">
        <v>1581</v>
      </c>
      <c r="Q5" s="20">
        <f>VLOOKUP(P5, 'Hitting Stats Score Converter'!$B$1:$AO$501, 40, FALSE)</f>
        <v>-0.096816614</v>
      </c>
      <c r="R5" s="18" t="s">
        <v>1675</v>
      </c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 t="s">
        <v>1475</v>
      </c>
      <c r="E6" s="20">
        <f>VLOOKUP(D6, 'Hitting Stats Score Converter'!$B$1:$AO$501, 40, FALSE)</f>
        <v>1.345338241</v>
      </c>
      <c r="F6" s="41" t="s">
        <v>1991</v>
      </c>
      <c r="G6" s="18" t="str">
        <f>VLOOKUP(F6, 'Hitting Stats Score Converter'!$B$1:$AO$501, 40, FALSE)</f>
        <v>#N/A</v>
      </c>
      <c r="H6" s="18" t="s">
        <v>1659</v>
      </c>
      <c r="I6" s="20">
        <f>VLOOKUP(H6, 'Hitting Stats Score Converter'!$B$1:$AO$501, 40, FALSE)</f>
        <v>0.3533382409</v>
      </c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O6" s="18" t="str">
        <f>VLOOKUP(N6, 'Hitting Stats Score Converter'!$B$1:$AO$501, 40, FALSE)</f>
        <v>#N/A</v>
      </c>
      <c r="P6" s="18" t="s">
        <v>1991</v>
      </c>
      <c r="Q6" s="18" t="str">
        <f>VLOOKUP(P6, 'Hitting Stats Score Converter'!$B$1:$AO$501, 40, FALSE)</f>
        <v>#N/A</v>
      </c>
      <c r="R6" s="18" t="s">
        <v>1624</v>
      </c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23"/>
      <c r="I7" s="18" t="str">
        <f>VLOOKUP(H7, 'Hitting Stats Score Converter'!$B$1:$AO$501, 40, FALSE)</f>
        <v>#N/A</v>
      </c>
      <c r="J7" s="23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23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 t="s">
        <v>1659</v>
      </c>
      <c r="S7" s="20">
        <f>VLOOKUP(R7, 'Hitting Stats Score Converter'!$B$1:$AO$501, 40, FALSE)</f>
        <v>0.3533382409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18" t="s">
        <v>434</v>
      </c>
      <c r="C10" s="80">
        <f>VLOOKUP(B10, 'Pitching Stats Score Converter'!$B$1:$BB$211, 53, FALSE)</f>
        <v>-0.4699488135</v>
      </c>
      <c r="D10" s="86"/>
      <c r="E10" s="78">
        <f>VLOOKUP(B10,'Pitching Stats Score Converter'!$B$1:$BB$200, 13, FALSE)</f>
        <v>7.66</v>
      </c>
      <c r="F10" s="18" t="s">
        <v>436</v>
      </c>
      <c r="G10" s="80">
        <f>VLOOKUP(F10, 'Pitching Stats Score Converter'!$B$1:$BB$211, 53, FALSE)</f>
        <v>2.136139602</v>
      </c>
      <c r="H10" s="76">
        <f>VLOOKUP(F10,'Pitching Stats Score Converter'!$B$1:$BB$200, 13, FALSE)</f>
        <v>1.66</v>
      </c>
      <c r="I10" s="23"/>
      <c r="J10" s="23"/>
      <c r="K10" s="23"/>
      <c r="L10" s="41" t="s">
        <v>1993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508</v>
      </c>
      <c r="C11" s="52" t="str">
        <f>VLOOKUP(B11, 'Pitching Stats Score Converter'!$B$1:$BB$211, 53, FALSE)</f>
        <v>#N/A</v>
      </c>
      <c r="D11" s="86">
        <v>44329.0</v>
      </c>
      <c r="E11" s="23" t="str">
        <f>VLOOKUP(B11,'Pitching Stats Score Converter'!$B$1:$BB$200, 13, FALSE)</f>
        <v>#N/A</v>
      </c>
      <c r="F11" s="18" t="s">
        <v>1994</v>
      </c>
      <c r="G11" s="52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18" t="s">
        <v>1995</v>
      </c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18" t="s">
        <v>532</v>
      </c>
      <c r="C12" s="52" t="str">
        <f>VLOOKUP(B12, 'Pitching Stats Score Converter'!$B$1:$BB$211, 53, FALSE)</f>
        <v>#N/A</v>
      </c>
      <c r="D12" s="77"/>
      <c r="E12" s="23" t="str">
        <f>VLOOKUP(B12,'Pitching Stats Score Converter'!$B$1:$BB$200, 13, FALSE)</f>
        <v>#N/A</v>
      </c>
      <c r="F12" s="18" t="s">
        <v>478</v>
      </c>
      <c r="G12" s="52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18" t="s">
        <v>1996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481</v>
      </c>
      <c r="C13" s="52" t="str">
        <f>VLOOKUP(B13, 'Pitching Stats Score Converter'!$B$1:$BB$211, 53, FALSE)</f>
        <v>#N/A</v>
      </c>
      <c r="D13" s="77">
        <v>44330.0</v>
      </c>
      <c r="E13" s="23" t="str">
        <f>VLOOKUP(B13,'Pitching Stats Score Converter'!$B$1:$BB$200, 13, FALSE)</f>
        <v>#N/A</v>
      </c>
      <c r="F13" s="18" t="s">
        <v>1855</v>
      </c>
      <c r="G13" s="80">
        <f>VLOOKUP(F13, 'Pitching Stats Score Converter'!$B$1:$BB$211, 53, FALSE)</f>
        <v>0.5560947328</v>
      </c>
      <c r="H13" s="76">
        <f>VLOOKUP(F13,'Pitching Stats Score Converter'!$B$1:$BB$200, 13, FALSE)</f>
        <v>1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41" t="s">
        <v>618</v>
      </c>
      <c r="C14" s="52" t="str">
        <f>VLOOKUP(B14, 'Pitching Stats Score Converter'!$B$1:$BB$211, 53, FALSE)</f>
        <v>#N/A</v>
      </c>
      <c r="D14" s="18"/>
      <c r="E14" s="23" t="str">
        <f>VLOOKUP(B14,'Pitching Stats Score Converter'!$B$1:$BB$200, 13, FALSE)</f>
        <v>#N/A</v>
      </c>
      <c r="F14" s="18" t="s">
        <v>457</v>
      </c>
      <c r="G14" s="52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37" t="s">
        <v>1997</v>
      </c>
      <c r="C15" s="52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18" t="s">
        <v>1856</v>
      </c>
      <c r="G15" s="80">
        <f>VLOOKUP(F15, 'Pitching Stats Score Converter'!$B$1:$BB$211, 53, FALSE)</f>
        <v>0.3270402089</v>
      </c>
      <c r="H15" s="76">
        <f>VLOOKUP(F15,'Pitching Stats Score Converter'!$B$1:$BB$200, 13, FALSE)</f>
        <v>1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18" t="s">
        <v>1998</v>
      </c>
      <c r="C16" s="52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18" t="s">
        <v>1869</v>
      </c>
      <c r="G16" s="80">
        <f>VLOOKUP(F16, 'Pitching Stats Score Converter'!$B$1:$BB$211, 53, FALSE)</f>
        <v>0.2107387436</v>
      </c>
      <c r="H16" s="76">
        <f>VLOOKUP(F16,'Pitching Stats Score Converter'!$B$1:$BB$200, 13, FALSE)</f>
        <v>1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18" t="s">
        <v>1999</v>
      </c>
      <c r="C17" s="52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18"/>
      <c r="G17" s="52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23"/>
      <c r="C18" s="52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52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52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52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C2+E2+G3+I2+K2+M2+Q2+S2</f>
        <v>3.392156574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C10+G10+G13+G15+G16</f>
        <v>2.760064473</v>
      </c>
      <c r="C23" s="19">
        <v>0.0</v>
      </c>
      <c r="D23" s="24">
        <f>(9-C23)*3*0.23</f>
        <v>6.21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H2:H6, J2:J5, L2:L7, N2:N6, P2:P7, R2:R7, B10:B19, F10:F19)"),40.0)</f>
        <v>40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7.14"/>
    <col customWidth="1" min="3" max="3" width="6.86"/>
    <col customWidth="1" min="4" max="4" width="12.14"/>
    <col customWidth="1" min="5" max="5" width="6.86"/>
    <col customWidth="1" min="6" max="6" width="13.29"/>
    <col customWidth="1" min="7" max="7" width="6.86"/>
    <col customWidth="1" min="8" max="8" width="15.71"/>
    <col customWidth="1" min="9" max="9" width="6.86"/>
    <col customWidth="1" min="10" max="10" width="14.86"/>
    <col customWidth="1" min="11" max="11" width="6.86"/>
    <col customWidth="1" min="12" max="12" width="15.14"/>
    <col customWidth="1" min="13" max="13" width="6.86"/>
    <col customWidth="1" min="14" max="14" width="15.57"/>
    <col customWidth="1" min="15" max="15" width="6.86"/>
    <col customWidth="1" min="16" max="16" width="13.86"/>
    <col customWidth="1" min="17" max="17" width="6.86"/>
    <col customWidth="1" min="18" max="18" width="14.29"/>
    <col customWidth="1" min="19" max="19" width="6.86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41" t="s">
        <v>1580</v>
      </c>
      <c r="C2" s="18" t="str">
        <f>VLOOKUP(B2, 'Hitting Stats Score Converter'!$B$1:$AO$501, 40, FALSE)</f>
        <v>#N/A</v>
      </c>
      <c r="D2" s="18" t="s">
        <v>1670</v>
      </c>
      <c r="E2" s="20">
        <f>VLOOKUP(D2, 'Hitting Stats Score Converter'!$B$1:$AO$501, 40, FALSE)</f>
        <v>1.437790883</v>
      </c>
      <c r="F2" s="18" t="s">
        <v>1639</v>
      </c>
      <c r="G2" s="20">
        <f>VLOOKUP(F2, 'Hitting Stats Score Converter'!$B$1:$AO$501, 40, FALSE)</f>
        <v>0</v>
      </c>
      <c r="H2" s="18" t="s">
        <v>1611</v>
      </c>
      <c r="I2" s="20">
        <f>VLOOKUP(H2, 'Hitting Stats Score Converter'!$B$1:$AO$501, 40, FALSE)</f>
        <v>-0.048408307</v>
      </c>
      <c r="J2" s="18" t="s">
        <v>1560</v>
      </c>
      <c r="K2" s="18" t="str">
        <f>VLOOKUP(J2, 'Hitting Stats Score Converter'!$B$1:$AO$501, 40, FALSE)</f>
        <v>#N/A</v>
      </c>
      <c r="L2" s="18" t="s">
        <v>1823</v>
      </c>
      <c r="M2" s="20">
        <f>VLOOKUP(L2, 'Hitting Stats Score Converter'!$B$1:$AO$501, 40, FALSE)</f>
        <v>1.933790883</v>
      </c>
      <c r="N2" s="18" t="s">
        <v>1565</v>
      </c>
      <c r="O2" s="20">
        <f>VLOOKUP(N2, 'Hitting Stats Score Converter'!$B$1:$AO$501, 40, FALSE)</f>
        <v>0</v>
      </c>
      <c r="P2" s="18" t="s">
        <v>1638</v>
      </c>
      <c r="Q2" s="18" t="str">
        <f>VLOOKUP(P2, 'Hitting Stats Score Converter'!$B$1:$AO$501, 40, FALSE)</f>
        <v>#N/A</v>
      </c>
      <c r="R2" s="18" t="s">
        <v>535</v>
      </c>
      <c r="S2" s="20">
        <f>VLOOKUP(R2, 'Hitting Stats Score Converter'!$B$1:$AO$501, 40, FALSE)</f>
        <v>-0.096816614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18" t="s">
        <v>1494</v>
      </c>
      <c r="C3" s="18" t="str">
        <f>VLOOKUP(B3, 'Hitting Stats Score Converter'!$B$1:$AO$501, 40, FALSE)</f>
        <v>#N/A</v>
      </c>
      <c r="D3" s="18" t="s">
        <v>1783</v>
      </c>
      <c r="E3" s="20">
        <f>VLOOKUP(D3, 'Hitting Stats Score Converter'!$B$1:$AO$501, 40, FALSE)</f>
        <v>1.48619919</v>
      </c>
      <c r="F3" s="18"/>
      <c r="G3" s="18" t="str">
        <f>VLOOKUP(F3, 'Hitting Stats Score Converter'!$B$1:$AO$501, 40, FALSE)</f>
        <v>#N/A</v>
      </c>
      <c r="H3" s="18" t="s">
        <v>1616</v>
      </c>
      <c r="I3" s="20">
        <f>VLOOKUP(H3, 'Hitting Stats Score Converter'!$B$1:$AO$501, 40, FALSE)</f>
        <v>1.488</v>
      </c>
      <c r="J3" s="18" t="s">
        <v>1492</v>
      </c>
      <c r="K3" s="20">
        <f>VLOOKUP(J3, 'Hitting Stats Score Converter'!$B$1:$AO$501, 40, FALSE)</f>
        <v>1.841338241</v>
      </c>
      <c r="L3" s="18" t="s">
        <v>1563</v>
      </c>
      <c r="M3" s="20">
        <f>VLOOKUP(L3, 'Hitting Stats Score Converter'!$B$1:$AO$501, 40, FALSE)</f>
        <v>0.322</v>
      </c>
      <c r="N3" s="41" t="s">
        <v>1456</v>
      </c>
      <c r="O3" s="18" t="str">
        <f>VLOOKUP(N3, 'Hitting Stats Score Converter'!$B$1:$AO$501, 40, FALSE)</f>
        <v>#N/A</v>
      </c>
      <c r="P3" s="18"/>
      <c r="Q3" s="18" t="str">
        <f>VLOOKUP(P3, 'Hitting Stats Score Converter'!$B$1:$AO$501, 40, FALSE)</f>
        <v>#N/A</v>
      </c>
      <c r="R3" s="18"/>
      <c r="S3" s="18" t="str">
        <f>VLOOKUP(R3, 'Hitting Stats Score Converter'!$B$1:$AO$501, 40, FALSE)</f>
        <v>#N/A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23"/>
      <c r="C4" s="18" t="str">
        <f>VLOOKUP(B4, 'Hitting Stats Score Converter'!$B$1:$AO$501, 40, FALSE)</f>
        <v>#N/A</v>
      </c>
      <c r="D4" s="18"/>
      <c r="E4" s="18" t="str">
        <f>VLOOKUP(D4, 'Hitting Stats Score Converter'!$B$1:$AO$501, 40, FALSE)</f>
        <v>#N/A</v>
      </c>
      <c r="F4" s="18"/>
      <c r="G4" s="18" t="str">
        <f>VLOOKUP(F4, 'Hitting Stats Score Converter'!$B$1:$AO$501, 40, FALSE)</f>
        <v>#N/A</v>
      </c>
      <c r="H4" s="18" t="s">
        <v>1626</v>
      </c>
      <c r="I4" s="20">
        <f>VLOOKUP(H4, 'Hitting Stats Score Converter'!$B$1:$AO$501, 40, FALSE)</f>
        <v>0.8493382409</v>
      </c>
      <c r="J4" s="18"/>
      <c r="K4" s="18" t="str">
        <f>VLOOKUP(J4, 'Hitting Stats Score Converter'!$B$1:$AO$501, 40, FALSE)</f>
        <v>#N/A</v>
      </c>
      <c r="L4" s="18"/>
      <c r="M4" s="18" t="str">
        <f>VLOOKUP(L4, 'Hitting Stats Score Converter'!$B$1:$AO$501, 40, FALSE)</f>
        <v>#N/A</v>
      </c>
      <c r="N4" s="18"/>
      <c r="O4" s="18" t="str">
        <f>VLOOKUP(N4, 'Hitting Stats Score Converter'!$B$1:$AO$501, 40, FALSE)</f>
        <v>#N/A</v>
      </c>
      <c r="P4" s="18"/>
      <c r="Q4" s="18" t="str">
        <f>VLOOKUP(P4, 'Hitting Stats Score Converter'!$B$1:$AO$501, 40, FALSE)</f>
        <v>#N/A</v>
      </c>
      <c r="R4" s="18"/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/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18" t="s">
        <v>554</v>
      </c>
      <c r="C10" s="48" t="str">
        <f>VLOOKUP(B10, 'Pitching Stats Score Converter'!$B$1:$BB$211, 53, FALSE)</f>
        <v>#N/A</v>
      </c>
      <c r="D10" s="23"/>
      <c r="E10" s="23" t="str">
        <f>VLOOKUP(B10,'Pitching Stats Score Converter'!$B$1:$BB$200, 13, FALSE)</f>
        <v>#N/A</v>
      </c>
      <c r="F10" s="41" t="s">
        <v>449</v>
      </c>
      <c r="G10" s="48" t="str">
        <f>VLOOKUP(F10, 'Pitching Stats Score Converter'!$B$1:$BB$211, 53, FALSE)</f>
        <v>#N/A</v>
      </c>
      <c r="H10" s="52" t="str">
        <f>VLOOKUP(F10,'Pitching Stats Score Converter'!$B$1:$BB$200, 13, FALSE)</f>
        <v>#N/A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18" t="s">
        <v>535</v>
      </c>
      <c r="C11" s="48" t="str">
        <f>VLOOKUP(B11, 'Pitching Stats Score Converter'!$B$1:$BB$211, 53, FALSE)</f>
        <v>#N/A</v>
      </c>
      <c r="D11" s="23"/>
      <c r="E11" s="23" t="str">
        <f>VLOOKUP(B11,'Pitching Stats Score Converter'!$B$1:$BB$200, 13, FALSE)</f>
        <v>#N/A</v>
      </c>
      <c r="F11" s="18" t="s">
        <v>2000</v>
      </c>
      <c r="G11" s="48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18" t="s">
        <v>511</v>
      </c>
      <c r="C12" s="48" t="str">
        <f>VLOOKUP(B12, 'Pitching Stats Score Converter'!$B$1:$BB$211, 53, FALSE)</f>
        <v>#N/A</v>
      </c>
      <c r="D12" s="23"/>
      <c r="E12" s="23" t="str">
        <f>VLOOKUP(B12,'Pitching Stats Score Converter'!$B$1:$BB$200, 13, FALSE)</f>
        <v>#N/A</v>
      </c>
      <c r="F12" s="23"/>
      <c r="G12" s="48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18" t="s">
        <v>636</v>
      </c>
      <c r="C13" s="48" t="str">
        <f>VLOOKUP(B13, 'Pitching Stats Score Converter'!$B$1:$BB$211, 53, FALSE)</f>
        <v>#N/A</v>
      </c>
      <c r="D13" s="23"/>
      <c r="E13" s="23" t="str">
        <f>VLOOKUP(B13,'Pitching Stats Score Converter'!$B$1:$BB$200, 13, FALSE)</f>
        <v>#N/A</v>
      </c>
      <c r="F13" s="23"/>
      <c r="G13" s="48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18" t="s">
        <v>539</v>
      </c>
      <c r="C14" s="48" t="str">
        <f>VLOOKUP(B14, 'Pitching Stats Score Converter'!$B$1:$BB$211, 53, FALSE)</f>
        <v>#N/A</v>
      </c>
      <c r="D14" s="23"/>
      <c r="E14" s="23" t="str">
        <f>VLOOKUP(B14,'Pitching Stats Score Converter'!$B$1:$BB$200, 13, FALSE)</f>
        <v>#N/A</v>
      </c>
      <c r="F14" s="23"/>
      <c r="G14" s="48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41" t="s">
        <v>595</v>
      </c>
      <c r="C15" s="48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23"/>
      <c r="G15" s="48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23"/>
      <c r="C16" s="48" t="str">
        <f>VLOOKUP(B16, 'Pitching Stats Score Converter'!$B$1:$BB$211, 53, FALSE)</f>
        <v>#N/A</v>
      </c>
      <c r="D16" s="23"/>
      <c r="E16" s="23" t="str">
        <f>VLOOKUP(B16,'Pitching Stats Score Converter'!$B$1:$BB$200, 13, FALSE)</f>
        <v>#N/A</v>
      </c>
      <c r="F16" s="23"/>
      <c r="G16" s="48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23"/>
      <c r="C17" s="48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23"/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23"/>
      <c r="C18" s="48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48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48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E2+G2+I2+K3+M2+O2+S2</f>
        <v>5.067695086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D23</f>
        <v>6.21</v>
      </c>
      <c r="C23" s="19">
        <v>0.0</v>
      </c>
      <c r="D23" s="24">
        <f>(9-C23)*3*0.23</f>
        <v>6.21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F10:F19)-1"),22.0)</f>
        <v>22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15.86"/>
    <col customWidth="1" min="3" max="3" width="6.86"/>
    <col customWidth="1" min="4" max="4" width="17.71"/>
    <col customWidth="1" min="5" max="5" width="6.86"/>
    <col customWidth="1" min="6" max="6" width="16.43"/>
    <col customWidth="1" min="7" max="7" width="6.86"/>
    <col customWidth="1" min="8" max="8" width="14.14"/>
    <col customWidth="1" min="9" max="9" width="6.86"/>
    <col customWidth="1" min="10" max="10" width="14.14"/>
    <col customWidth="1" min="11" max="11" width="6.86"/>
    <col customWidth="1" min="12" max="12" width="15.14"/>
    <col customWidth="1" min="13" max="13" width="6.86"/>
    <col customWidth="1" min="14" max="14" width="17.71"/>
    <col customWidth="1" min="15" max="15" width="7.0"/>
    <col customWidth="1" min="16" max="16" width="12.43"/>
    <col customWidth="1" min="17" max="17" width="6.86"/>
    <col customWidth="1" min="18" max="18" width="13.14"/>
    <col customWidth="1" min="19" max="19" width="6.86"/>
  </cols>
  <sheetData>
    <row r="1">
      <c r="A1" s="18" t="s">
        <v>1876</v>
      </c>
      <c r="B1" s="18" t="s">
        <v>1453</v>
      </c>
      <c r="C1" s="18" t="s">
        <v>1877</v>
      </c>
      <c r="D1" s="18" t="s">
        <v>107</v>
      </c>
      <c r="E1" s="18" t="s">
        <v>1877</v>
      </c>
      <c r="F1" s="18" t="s">
        <v>87</v>
      </c>
      <c r="G1" s="18" t="s">
        <v>1877</v>
      </c>
      <c r="H1" s="18" t="s">
        <v>88</v>
      </c>
      <c r="I1" s="18" t="s">
        <v>1877</v>
      </c>
      <c r="J1" s="18" t="s">
        <v>1441</v>
      </c>
      <c r="K1" s="18" t="s">
        <v>1877</v>
      </c>
      <c r="L1" s="18" t="s">
        <v>1437</v>
      </c>
      <c r="M1" s="18" t="s">
        <v>1877</v>
      </c>
      <c r="N1" s="18" t="s">
        <v>1437</v>
      </c>
      <c r="O1" s="18" t="s">
        <v>1877</v>
      </c>
      <c r="P1" s="18" t="s">
        <v>1437</v>
      </c>
      <c r="Q1" s="18" t="s">
        <v>1877</v>
      </c>
      <c r="R1" s="18" t="s">
        <v>1790</v>
      </c>
      <c r="S1" s="18" t="s">
        <v>1877</v>
      </c>
      <c r="T1" s="23"/>
      <c r="U1" s="23"/>
      <c r="V1" s="23"/>
      <c r="W1" s="23"/>
      <c r="X1" s="23"/>
      <c r="Y1" s="23"/>
      <c r="Z1" s="23"/>
      <c r="AA1" s="23"/>
    </row>
    <row r="2">
      <c r="A2" s="18">
        <v>1.0</v>
      </c>
      <c r="B2" s="41" t="s">
        <v>1751</v>
      </c>
      <c r="C2" s="18" t="str">
        <f>VLOOKUP(B2, 'Hitting Stats Score Converter'!$B$1:$AO$501, 40, FALSE)</f>
        <v>#N/A</v>
      </c>
      <c r="D2" s="41" t="s">
        <v>1721</v>
      </c>
      <c r="E2" s="20">
        <f>VLOOKUP(D2, 'Hitting Stats Score Converter'!$B$1:$AO$501, 40, FALSE)</f>
        <v>1.345338241</v>
      </c>
      <c r="F2" s="41" t="s">
        <v>1631</v>
      </c>
      <c r="G2" s="18" t="str">
        <f>VLOOKUP(F2, 'Hitting Stats Score Converter'!$B$1:$AO$501, 40, FALSE)</f>
        <v>#N/A</v>
      </c>
      <c r="H2" s="41" t="s">
        <v>1713</v>
      </c>
      <c r="I2" s="20">
        <f>VLOOKUP(H2, 'Hitting Stats Score Converter'!$B$1:$AO$501, 40, FALSE)</f>
        <v>0.638591693</v>
      </c>
      <c r="J2" s="110" t="s">
        <v>1572</v>
      </c>
      <c r="K2" s="20">
        <f>VLOOKUP(J2, 'Hitting Stats Score Converter'!$B$1:$AO$501, 40, FALSE)</f>
        <v>-0.048408307</v>
      </c>
      <c r="L2" s="41" t="s">
        <v>1509</v>
      </c>
      <c r="M2" s="18" t="str">
        <f>VLOOKUP(L2, 'Hitting Stats Score Converter'!$B$1:$AO$501, 40, FALSE)</f>
        <v>#N/A</v>
      </c>
      <c r="N2" s="41" t="s">
        <v>1558</v>
      </c>
      <c r="O2" s="20">
        <f>VLOOKUP(N2, 'Hitting Stats Score Converter'!$B$1:$AO$501, 40, FALSE)</f>
        <v>-0.145224921</v>
      </c>
      <c r="P2" s="41" t="s">
        <v>1446</v>
      </c>
      <c r="Q2" s="20">
        <f>VLOOKUP(P2, 'Hitting Stats Score Converter'!$B$1:$AO$501, 40, FALSE)</f>
        <v>0.496</v>
      </c>
      <c r="R2" s="41" t="s">
        <v>1589</v>
      </c>
      <c r="S2" s="20">
        <f>VLOOKUP(R2, 'Hitting Stats Score Converter'!$B$1:$AO$501, 40, FALSE)</f>
        <v>0.943591693</v>
      </c>
      <c r="T2" s="23"/>
      <c r="U2" s="23"/>
      <c r="V2" s="23"/>
      <c r="W2" s="23"/>
      <c r="X2" s="23"/>
      <c r="Y2" s="23"/>
      <c r="Z2" s="23"/>
      <c r="AA2" s="23"/>
    </row>
    <row r="3">
      <c r="A3" s="18">
        <v>2.0</v>
      </c>
      <c r="B3" s="23"/>
      <c r="C3" s="18" t="str">
        <f>VLOOKUP(B3, 'Hitting Stats Score Converter'!$B$1:$AO$501, 40, FALSE)</f>
        <v>#N/A</v>
      </c>
      <c r="D3" s="18"/>
      <c r="E3" s="18" t="str">
        <f>VLOOKUP(D3, 'Hitting Stats Score Converter'!$B$1:$AO$501, 40, FALSE)</f>
        <v>#N/A</v>
      </c>
      <c r="F3" s="18" t="s">
        <v>1529</v>
      </c>
      <c r="G3" s="18" t="str">
        <f>VLOOKUP(F3, 'Hitting Stats Score Converter'!$B$1:$AO$501, 40, FALSE)</f>
        <v>#N/A</v>
      </c>
      <c r="H3" s="18"/>
      <c r="I3" s="18" t="str">
        <f>VLOOKUP(H3, 'Hitting Stats Score Converter'!$B$1:$AO$501, 40, FALSE)</f>
        <v>#N/A</v>
      </c>
      <c r="J3" s="18" t="s">
        <v>1551</v>
      </c>
      <c r="K3" s="20">
        <f>VLOOKUP(J3, 'Hitting Stats Score Converter'!$B$1:$AO$501, 40, FALSE)</f>
        <v>0.6582681748</v>
      </c>
      <c r="L3" s="41" t="s">
        <v>1524</v>
      </c>
      <c r="M3" s="20">
        <f>VLOOKUP(L3, 'Hitting Stats Score Converter'!$B$1:$AO$501, 40, FALSE)</f>
        <v>0.590183386</v>
      </c>
      <c r="N3" s="18" t="s">
        <v>1512</v>
      </c>
      <c r="O3" s="20">
        <f>VLOOKUP(N3, 'Hitting Stats Score Converter'!$B$1:$AO$501, 40, FALSE)</f>
        <v>-0.048408307</v>
      </c>
      <c r="P3" s="18"/>
      <c r="Q3" s="18" t="str">
        <f>VLOOKUP(P3, 'Hitting Stats Score Converter'!$B$1:$AO$501, 40, FALSE)</f>
        <v>#N/A</v>
      </c>
      <c r="R3" s="18"/>
      <c r="S3" s="18" t="str">
        <f>VLOOKUP(R3, 'Hitting Stats Score Converter'!$B$1:$AO$501, 40, FALSE)</f>
        <v>#N/A</v>
      </c>
      <c r="T3" s="23"/>
      <c r="U3" s="23"/>
      <c r="V3" s="23"/>
      <c r="W3" s="23"/>
      <c r="X3" s="23"/>
      <c r="Y3" s="23"/>
      <c r="Z3" s="23"/>
      <c r="AA3" s="23"/>
    </row>
    <row r="4">
      <c r="A4" s="18">
        <v>3.0</v>
      </c>
      <c r="B4" s="23"/>
      <c r="C4" s="18" t="str">
        <f>VLOOKUP(B4, 'Hitting Stats Score Converter'!$B$1:$AO$501, 40, FALSE)</f>
        <v>#N/A</v>
      </c>
      <c r="D4" s="18"/>
      <c r="E4" s="18" t="str">
        <f>VLOOKUP(D4, 'Hitting Stats Score Converter'!$B$1:$AO$501, 40, FALSE)</f>
        <v>#N/A</v>
      </c>
      <c r="F4" s="41" t="s">
        <v>1521</v>
      </c>
      <c r="G4" s="20">
        <f>VLOOKUP(F4, 'Hitting Stats Score Converter'!$B$1:$AO$501, 40, FALSE)</f>
        <v>0.3049299339</v>
      </c>
      <c r="H4" s="18"/>
      <c r="I4" s="18" t="str">
        <f>VLOOKUP(H4, 'Hitting Stats Score Converter'!$B$1:$AO$501, 40, FALSE)</f>
        <v>#N/A</v>
      </c>
      <c r="J4" s="18"/>
      <c r="K4" s="18" t="str">
        <f>VLOOKUP(J4, 'Hitting Stats Score Converter'!$B$1:$AO$501, 40, FALSE)</f>
        <v>#N/A</v>
      </c>
      <c r="L4" s="18"/>
      <c r="M4" s="18" t="str">
        <f>VLOOKUP(L4, 'Hitting Stats Score Converter'!$B$1:$AO$501, 40, FALSE)</f>
        <v>#N/A</v>
      </c>
      <c r="N4" s="18"/>
      <c r="O4" s="18" t="str">
        <f>VLOOKUP(N4, 'Hitting Stats Score Converter'!$B$1:$AO$501, 40, FALSE)</f>
        <v>#N/A</v>
      </c>
      <c r="P4" s="18"/>
      <c r="Q4" s="18" t="str">
        <f>VLOOKUP(P4, 'Hitting Stats Score Converter'!$B$1:$AO$501, 40, FALSE)</f>
        <v>#N/A</v>
      </c>
      <c r="R4" s="18"/>
      <c r="S4" s="18" t="str">
        <f>VLOOKUP(R4, 'Hitting Stats Score Converter'!$B$1:$AO$501, 40, FALSE)</f>
        <v>#N/A</v>
      </c>
      <c r="T4" s="23"/>
      <c r="U4" s="23"/>
      <c r="V4" s="23"/>
      <c r="W4" s="23"/>
      <c r="X4" s="23"/>
      <c r="Y4" s="23"/>
      <c r="Z4" s="23"/>
      <c r="AA4" s="23"/>
    </row>
    <row r="5">
      <c r="A5" s="18">
        <v>4.0</v>
      </c>
      <c r="B5" s="23"/>
      <c r="C5" s="18" t="str">
        <f>VLOOKUP(B5, 'Hitting Stats Score Converter'!$B$1:$AO$501, 40, FALSE)</f>
        <v>#N/A</v>
      </c>
      <c r="D5" s="18"/>
      <c r="E5" s="18" t="str">
        <f>VLOOKUP(D5, 'Hitting Stats Score Converter'!$B$1:$AO$501, 40, FALSE)</f>
        <v>#N/A</v>
      </c>
      <c r="F5" s="18"/>
      <c r="G5" s="18" t="str">
        <f>VLOOKUP(F5, 'Hitting Stats Score Converter'!$B$1:$AO$501, 40, FALSE)</f>
        <v>#N/A</v>
      </c>
      <c r="H5" s="18"/>
      <c r="I5" s="18" t="str">
        <f>VLOOKUP(H5, 'Hitting Stats Score Converter'!$B$1:$AO$501, 40, FALSE)</f>
        <v>#N/A</v>
      </c>
      <c r="J5" s="18"/>
      <c r="K5" s="18" t="str">
        <f>VLOOKUP(J5, 'Hitting Stats Score Converter'!$B$1:$AO$501, 40, FALSE)</f>
        <v>#N/A</v>
      </c>
      <c r="L5" s="18"/>
      <c r="M5" s="18" t="str">
        <f>VLOOKUP(L5, 'Hitting Stats Score Converter'!$B$1:$AO$501, 40, FALSE)</f>
        <v>#N/A</v>
      </c>
      <c r="N5" s="18"/>
      <c r="O5" s="18" t="str">
        <f>VLOOKUP(N5, 'Hitting Stats Score Converter'!$B$1:$AO$501, 40, FALSE)</f>
        <v>#N/A</v>
      </c>
      <c r="P5" s="18"/>
      <c r="Q5" s="18" t="str">
        <f>VLOOKUP(P5, 'Hitting Stats Score Converter'!$B$1:$AO$501, 40, FALSE)</f>
        <v>#N/A</v>
      </c>
      <c r="R5" s="18"/>
      <c r="S5" s="18" t="str">
        <f>VLOOKUP(R5, 'Hitting Stats Score Converter'!$B$1:$AO$501, 40, FALSE)</f>
        <v>#N/A</v>
      </c>
      <c r="T5" s="23"/>
      <c r="U5" s="23"/>
      <c r="V5" s="23"/>
      <c r="W5" s="23"/>
      <c r="X5" s="23"/>
      <c r="Y5" s="23"/>
      <c r="Z5" s="23"/>
      <c r="AA5" s="23"/>
    </row>
    <row r="6">
      <c r="A6" s="18">
        <v>5.0</v>
      </c>
      <c r="B6" s="23"/>
      <c r="C6" s="18" t="str">
        <f>VLOOKUP(B6, 'Hitting Stats Score Converter'!$B$1:$AO$501, 40, FALSE)</f>
        <v>#N/A</v>
      </c>
      <c r="D6" s="18"/>
      <c r="E6" s="18" t="str">
        <f>VLOOKUP(D6, 'Hitting Stats Score Converter'!$B$1:$AO$501, 40, FALSE)</f>
        <v>#N/A</v>
      </c>
      <c r="F6" s="18"/>
      <c r="G6" s="18" t="str">
        <f>VLOOKUP(F6, 'Hitting Stats Score Converter'!$B$1:$AO$501, 40, FALSE)</f>
        <v>#N/A</v>
      </c>
      <c r="H6" s="18"/>
      <c r="I6" s="18" t="str">
        <f>VLOOKUP(H6, 'Hitting Stats Score Converter'!$B$1:$AO$501, 40, FALSE)</f>
        <v>#N/A</v>
      </c>
      <c r="J6" s="18"/>
      <c r="K6" s="18" t="str">
        <f>VLOOKUP(J6, 'Hitting Stats Score Converter'!$B$1:$AO$501, 40, FALSE)</f>
        <v>#N/A</v>
      </c>
      <c r="L6" s="18"/>
      <c r="M6" s="18" t="str">
        <f>VLOOKUP(L6, 'Hitting Stats Score Converter'!$B$1:$AO$501, 40, FALSE)</f>
        <v>#N/A</v>
      </c>
      <c r="N6" s="18"/>
      <c r="O6" s="18" t="str">
        <f>VLOOKUP(N6, 'Hitting Stats Score Converter'!$B$1:$AO$501, 40, FALSE)</f>
        <v>#N/A</v>
      </c>
      <c r="P6" s="18"/>
      <c r="Q6" s="18" t="str">
        <f>VLOOKUP(P6, 'Hitting Stats Score Converter'!$B$1:$AO$501, 40, FALSE)</f>
        <v>#N/A</v>
      </c>
      <c r="R6" s="18"/>
      <c r="S6" s="18" t="str">
        <f>VLOOKUP(R6, 'Hitting Stats Score Converter'!$B$1:$AO$501, 40, FALSE)</f>
        <v>#N/A</v>
      </c>
      <c r="T6" s="23"/>
      <c r="U6" s="23"/>
      <c r="V6" s="23"/>
      <c r="W6" s="23"/>
      <c r="X6" s="23"/>
      <c r="Y6" s="23"/>
      <c r="Z6" s="23"/>
      <c r="AA6" s="23"/>
    </row>
    <row r="7">
      <c r="A7" s="18">
        <v>6.0</v>
      </c>
      <c r="B7" s="23"/>
      <c r="C7" s="18" t="str">
        <f>VLOOKUP(B7, 'Hitting Stats Score Converter'!$B$1:$AO$501, 40, FALSE)</f>
        <v>#N/A</v>
      </c>
      <c r="D7" s="18"/>
      <c r="E7" s="18" t="str">
        <f>VLOOKUP(D7, 'Hitting Stats Score Converter'!$B$1:$AO$501, 40, FALSE)</f>
        <v>#N/A</v>
      </c>
      <c r="F7" s="18"/>
      <c r="G7" s="18" t="str">
        <f>VLOOKUP(F7, 'Hitting Stats Score Converter'!$B$1:$AO$501, 40, FALSE)</f>
        <v>#N/A</v>
      </c>
      <c r="H7" s="18"/>
      <c r="I7" s="18" t="str">
        <f>VLOOKUP(H7, 'Hitting Stats Score Converter'!$B$1:$AO$501, 40, FALSE)</f>
        <v>#N/A</v>
      </c>
      <c r="J7" s="18"/>
      <c r="K7" s="18" t="str">
        <f>VLOOKUP(J7, 'Hitting Stats Score Converter'!$B$1:$AO$501, 40, FALSE)</f>
        <v>#N/A</v>
      </c>
      <c r="L7" s="18"/>
      <c r="M7" s="18" t="str">
        <f>VLOOKUP(L7, 'Hitting Stats Score Converter'!$B$1:$AO$501, 40, FALSE)</f>
        <v>#N/A</v>
      </c>
      <c r="N7" s="18"/>
      <c r="O7" s="18" t="str">
        <f>VLOOKUP(N7, 'Hitting Stats Score Converter'!$B$1:$AO$501, 40, FALSE)</f>
        <v>#N/A</v>
      </c>
      <c r="P7" s="18"/>
      <c r="Q7" s="18" t="str">
        <f>VLOOKUP(P7, 'Hitting Stats Score Converter'!$B$1:$AO$501, 40, FALSE)</f>
        <v>#N/A</v>
      </c>
      <c r="R7" s="18"/>
      <c r="S7" s="18" t="str">
        <f>VLOOKUP(R7, 'Hitting Stats Score Converter'!$B$1:$AO$501, 40, FALSE)</f>
        <v>#N/A</v>
      </c>
      <c r="T7" s="23"/>
      <c r="U7" s="23"/>
      <c r="V7" s="23"/>
      <c r="W7" s="23"/>
      <c r="X7" s="23"/>
      <c r="Y7" s="23"/>
      <c r="Z7" s="23"/>
      <c r="AA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23"/>
      <c r="B9" s="18" t="s">
        <v>1793</v>
      </c>
      <c r="C9" s="18" t="s">
        <v>1877</v>
      </c>
      <c r="D9" s="18" t="s">
        <v>1878</v>
      </c>
      <c r="E9" s="18" t="s">
        <v>411</v>
      </c>
      <c r="F9" s="18" t="s">
        <v>1879</v>
      </c>
      <c r="G9" s="18" t="s">
        <v>1877</v>
      </c>
      <c r="H9" s="18" t="s">
        <v>411</v>
      </c>
      <c r="I9" s="23"/>
      <c r="J9" s="23"/>
      <c r="K9" s="23"/>
      <c r="L9" s="18" t="s">
        <v>1880</v>
      </c>
      <c r="M9" s="23"/>
      <c r="N9" s="18" t="s">
        <v>1881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18">
        <v>1.0</v>
      </c>
      <c r="B10" s="41" t="s">
        <v>531</v>
      </c>
      <c r="C10" s="48" t="str">
        <f>VLOOKUP(B10, 'Pitching Stats Score Converter'!$B$1:$BB$211, 53, FALSE)</f>
        <v>#N/A</v>
      </c>
      <c r="D10" s="23"/>
      <c r="E10" s="23" t="str">
        <f>VLOOKUP(B10,'Pitching Stats Score Converter'!$B$1:$BB$200, 13, FALSE)</f>
        <v>#N/A</v>
      </c>
      <c r="F10" s="41" t="s">
        <v>2001</v>
      </c>
      <c r="G10" s="48" t="str">
        <f>VLOOKUP(F10, 'Pitching Stats Score Converter'!$B$1:$BB$211, 53, FALSE)</f>
        <v>#N/A</v>
      </c>
      <c r="H10" s="52" t="str">
        <f>VLOOKUP(F10,'Pitching Stats Score Converter'!$B$1:$BB$200, 13, FALSE)</f>
        <v>#N/A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18">
        <v>2.0</v>
      </c>
      <c r="B11" s="41" t="s">
        <v>645</v>
      </c>
      <c r="C11" s="48" t="str">
        <f>VLOOKUP(B11, 'Pitching Stats Score Converter'!$B$1:$BB$211, 53, FALSE)</f>
        <v>#N/A</v>
      </c>
      <c r="D11" s="23"/>
      <c r="E11" s="23" t="str">
        <f>VLOOKUP(B11,'Pitching Stats Score Converter'!$B$1:$BB$200, 13, FALSE)</f>
        <v>#N/A</v>
      </c>
      <c r="F11" s="41" t="s">
        <v>2002</v>
      </c>
      <c r="G11" s="48" t="str">
        <f>VLOOKUP(F11, 'Pitching Stats Score Converter'!$B$1:$BB$211, 53, FALSE)</f>
        <v>#N/A</v>
      </c>
      <c r="H11" s="52" t="str">
        <f>VLOOKUP(F11,'Pitching Stats Score Converter'!$B$1:$BB$200, 13, FALSE)</f>
        <v>#N/A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18">
        <v>3.0</v>
      </c>
      <c r="B12" s="41" t="s">
        <v>555</v>
      </c>
      <c r="C12" s="47">
        <f>VLOOKUP(B12, 'Pitching Stats Score Converter'!$B$1:$BB$211, 53, FALSE)</f>
        <v>3.198536345</v>
      </c>
      <c r="D12" s="23"/>
      <c r="E12" s="78">
        <f>VLOOKUP(B12,'Pitching Stats Score Converter'!$B$1:$BB$200, 13, FALSE)</f>
        <v>4</v>
      </c>
      <c r="F12" s="23"/>
      <c r="G12" s="48" t="str">
        <f>VLOOKUP(F12, 'Pitching Stats Score Converter'!$B$1:$BB$211, 53, FALSE)</f>
        <v>#N/A</v>
      </c>
      <c r="H12" s="52" t="str">
        <f>VLOOKUP(F12,'Pitching Stats Score Converter'!$B$1:$BB$200, 13, FALSE)</f>
        <v>#N/A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18">
        <v>4.0</v>
      </c>
      <c r="B13" s="41" t="s">
        <v>2003</v>
      </c>
      <c r="C13" s="48" t="str">
        <f>VLOOKUP(B13, 'Pitching Stats Score Converter'!$B$1:$BB$211, 53, FALSE)</f>
        <v>#N/A</v>
      </c>
      <c r="D13" s="23"/>
      <c r="E13" s="23" t="str">
        <f>VLOOKUP(B13,'Pitching Stats Score Converter'!$B$1:$BB$200, 13, FALSE)</f>
        <v>#N/A</v>
      </c>
      <c r="F13" s="23"/>
      <c r="G13" s="48" t="str">
        <f>VLOOKUP(F13, 'Pitching Stats Score Converter'!$B$1:$BB$211, 53, FALSE)</f>
        <v>#N/A</v>
      </c>
      <c r="H13" s="52" t="str">
        <f>VLOOKUP(F13,'Pitching Stats Score Converter'!$B$1:$BB$200, 13, FALSE)</f>
        <v>#N/A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18">
        <v>5.0</v>
      </c>
      <c r="B14" s="41" t="s">
        <v>561</v>
      </c>
      <c r="C14" s="48" t="str">
        <f>VLOOKUP(B14, 'Pitching Stats Score Converter'!$B$1:$BB$211, 53, FALSE)</f>
        <v>#N/A</v>
      </c>
      <c r="D14" s="23"/>
      <c r="E14" s="23" t="str">
        <f>VLOOKUP(B14,'Pitching Stats Score Converter'!$B$1:$BB$200, 13, FALSE)</f>
        <v>#N/A</v>
      </c>
      <c r="F14" s="23"/>
      <c r="G14" s="48" t="str">
        <f>VLOOKUP(F14, 'Pitching Stats Score Converter'!$B$1:$BB$211, 53, FALSE)</f>
        <v>#N/A</v>
      </c>
      <c r="H14" s="52" t="str">
        <f>VLOOKUP(F14,'Pitching Stats Score Converter'!$B$1:$BB$200, 13, FALSE)</f>
        <v>#N/A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18">
        <v>6.0</v>
      </c>
      <c r="B15" s="18" t="s">
        <v>437</v>
      </c>
      <c r="C15" s="48" t="str">
        <f>VLOOKUP(B15, 'Pitching Stats Score Converter'!$B$1:$BB$211, 53, FALSE)</f>
        <v>#N/A</v>
      </c>
      <c r="D15" s="23"/>
      <c r="E15" s="23" t="str">
        <f>VLOOKUP(B15,'Pitching Stats Score Converter'!$B$1:$BB$200, 13, FALSE)</f>
        <v>#N/A</v>
      </c>
      <c r="F15" s="23"/>
      <c r="G15" s="48" t="str">
        <f>VLOOKUP(F15, 'Pitching Stats Score Converter'!$B$1:$BB$211, 53, FALSE)</f>
        <v>#N/A</v>
      </c>
      <c r="H15" s="52" t="str">
        <f>VLOOKUP(F15,'Pitching Stats Score Converter'!$B$1:$BB$200, 13, FALSE)</f>
        <v>#N/A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18">
        <v>7.0</v>
      </c>
      <c r="B16" s="41" t="s">
        <v>528</v>
      </c>
      <c r="C16" s="47">
        <f>VLOOKUP(B16, 'Pitching Stats Score Converter'!$B$1:$BB$211, 53, FALSE)</f>
        <v>2.401825777</v>
      </c>
      <c r="D16" s="23"/>
      <c r="E16" s="78">
        <f>VLOOKUP(B16,'Pitching Stats Score Converter'!$B$1:$BB$200, 13, FALSE)</f>
        <v>6</v>
      </c>
      <c r="F16" s="23"/>
      <c r="G16" s="48" t="str">
        <f>VLOOKUP(F16, 'Pitching Stats Score Converter'!$B$1:$BB$211, 53, FALSE)</f>
        <v>#N/A</v>
      </c>
      <c r="H16" s="52" t="str">
        <f>VLOOKUP(F16,'Pitching Stats Score Converter'!$B$1:$BB$200, 13, FALSE)</f>
        <v>#N/A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18">
        <v>8.0</v>
      </c>
      <c r="B17" s="23"/>
      <c r="C17" s="48" t="str">
        <f>VLOOKUP(B17, 'Pitching Stats Score Converter'!$B$1:$BB$211, 53, FALSE)</f>
        <v>#N/A</v>
      </c>
      <c r="D17" s="23"/>
      <c r="E17" s="23" t="str">
        <f>VLOOKUP(B17,'Pitching Stats Score Converter'!$B$1:$BB$200, 13, FALSE)</f>
        <v>#N/A</v>
      </c>
      <c r="F17" s="23"/>
      <c r="G17" s="48" t="str">
        <f>VLOOKUP(F17, 'Pitching Stats Score Converter'!$B$1:$BB$211, 53, FALSE)</f>
        <v>#N/A</v>
      </c>
      <c r="H17" s="52" t="str">
        <f>VLOOKUP(F17,'Pitching Stats Score Converter'!$B$1:$BB$200, 13, FALSE)</f>
        <v>#N/A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18">
        <v>9.0</v>
      </c>
      <c r="B18" s="23"/>
      <c r="C18" s="48" t="str">
        <f>VLOOKUP(B18, 'Pitching Stats Score Converter'!$B$1:$BB$211, 53, FALSE)</f>
        <v>#N/A</v>
      </c>
      <c r="D18" s="23"/>
      <c r="E18" s="23" t="str">
        <f>VLOOKUP(B18,'Pitching Stats Score Converter'!$B$1:$BB$200, 13, FALSE)</f>
        <v>#N/A</v>
      </c>
      <c r="F18" s="23"/>
      <c r="G18" s="48" t="str">
        <f>VLOOKUP(F18, 'Pitching Stats Score Converter'!$B$1:$BB$211, 53, FALSE)</f>
        <v>#N/A</v>
      </c>
      <c r="H18" s="52" t="str">
        <f>VLOOKUP(F18,'Pitching Stats Score Converter'!$B$1:$BB$200, 13, FALSE)</f>
        <v>#N/A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18">
        <v>10.0</v>
      </c>
      <c r="B19" s="23"/>
      <c r="C19" s="48" t="str">
        <f>VLOOKUP(B19, 'Pitching Stats Score Converter'!$B$1:$BB$211, 53, FALSE)</f>
        <v>#N/A</v>
      </c>
      <c r="D19" s="23"/>
      <c r="E19" s="23" t="str">
        <f>VLOOKUP(B19,'Pitching Stats Score Converter'!$B$1:$BB$200, 13, FALSE)</f>
        <v>#N/A</v>
      </c>
      <c r="F19" s="23"/>
      <c r="G19" s="48" t="str">
        <f>VLOOKUP(F19, 'Pitching Stats Score Converter'!$B$1:$BB$211, 53, FALSE)</f>
        <v>#N/A</v>
      </c>
      <c r="H19" s="52" t="str">
        <f>VLOOKUP(F19,'Pitching Stats Score Converter'!$B$1:$BB$200, 13, FALSE)</f>
        <v>#N/A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18" t="s">
        <v>59</v>
      </c>
      <c r="B22" s="24">
        <f>E2+G4+I2+K2+M3+O2+Q2+S2</f>
        <v>4.125001719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18" t="s">
        <v>60</v>
      </c>
      <c r="B23" s="24">
        <f>C12+D23</f>
        <v>6.648536345</v>
      </c>
      <c r="C23" s="19">
        <v>4.0</v>
      </c>
      <c r="D23" s="24">
        <f>(9-C23)*3*0.23</f>
        <v>3.45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18" t="s">
        <v>1889</v>
      </c>
      <c r="B25" s="23">
        <f>IFERROR(__xludf.DUMMYFUNCTION("COUNTUNIQUE(B2:B7, D2:D7, F2:F7, H2:H7, J2:J7, L2:L7, N2:N7, P2:P7, R2:R7, B10:B19, F10:F19)"),23.0)</f>
        <v>23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18" t="s">
        <v>1453</v>
      </c>
      <c r="B27" s="41" t="s">
        <v>1751</v>
      </c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18" t="s">
        <v>107</v>
      </c>
      <c r="B28" s="41" t="s">
        <v>1721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18" t="s">
        <v>87</v>
      </c>
      <c r="B29" s="41" t="s">
        <v>1631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18" t="s">
        <v>88</v>
      </c>
      <c r="B30" s="41" t="s">
        <v>1713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18" t="s">
        <v>2004</v>
      </c>
      <c r="B31" s="41" t="s">
        <v>1572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18" t="s">
        <v>1437</v>
      </c>
      <c r="B32" s="41" t="s">
        <v>1509</v>
      </c>
      <c r="C32" s="23"/>
      <c r="D32" s="41" t="s">
        <v>1558</v>
      </c>
      <c r="E32" s="23"/>
      <c r="F32" s="41" t="s">
        <v>2005</v>
      </c>
      <c r="G32" s="23"/>
      <c r="H32" s="41" t="s">
        <v>1524</v>
      </c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18" t="s">
        <v>1790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18" t="s">
        <v>1793</v>
      </c>
      <c r="B34" s="41" t="s">
        <v>555</v>
      </c>
      <c r="C34" s="23"/>
      <c r="D34" s="41" t="s">
        <v>645</v>
      </c>
      <c r="E34" s="23"/>
      <c r="F34" s="41" t="s">
        <v>531</v>
      </c>
      <c r="G34" s="23"/>
      <c r="H34" s="41" t="s">
        <v>2003</v>
      </c>
      <c r="I34" s="23"/>
      <c r="J34" s="41" t="s">
        <v>561</v>
      </c>
      <c r="K34" s="23"/>
      <c r="L34" s="41" t="s">
        <v>437</v>
      </c>
      <c r="M34" s="23"/>
      <c r="N34" s="41" t="s">
        <v>528</v>
      </c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18" t="s">
        <v>1879</v>
      </c>
      <c r="B35" s="41" t="s">
        <v>2001</v>
      </c>
      <c r="C35" s="23"/>
      <c r="D35" s="41" t="s">
        <v>2002</v>
      </c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  <row r="100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</row>
  </sheetData>
  <drawing r:id="rId1"/>
</worksheet>
</file>